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esktop\ppto 2018\"/>
    </mc:Choice>
  </mc:AlternateContent>
  <bookViews>
    <workbookView xWindow="0" yWindow="0" windowWidth="28800" windowHeight="12135" tabRatio="938" firstSheet="1" activeTab="4"/>
  </bookViews>
  <sheets>
    <sheet name="S.H-INGRESOS" sheetId="10" r:id="rId1"/>
    <sheet name="ESTIMACION DE INGRESOS" sheetId="12" r:id="rId2"/>
    <sheet name="S.H. EGRESOS" sheetId="11" r:id="rId3"/>
    <sheet name="PRESUP.EGRESOS FUENTE FINANCIAM" sheetId="14" r:id="rId4"/>
    <sheet name="plantilla 2018 " sheetId="47" r:id="rId5"/>
  </sheets>
  <definedNames>
    <definedName name="_xlnm._FilterDatabase" localSheetId="1" hidden="1">'ESTIMACION DE INGRESOS'!$A$1:$C$295</definedName>
    <definedName name="_xlnm._FilterDatabase" localSheetId="4" hidden="1">'plantilla 2018 '!$A$10:$V$176</definedName>
    <definedName name="_xlnm._FilterDatabase" localSheetId="3" hidden="1">'PRESUP.EGRESOS FUENTE FINANCIAM'!$A$6:$B$432</definedName>
    <definedName name="_xlnm._FilterDatabase" localSheetId="2" hidden="1">'S.H. EGRESOS'!$A$6:$G$85</definedName>
    <definedName name="_xlnm._FilterDatabase" localSheetId="0" hidden="1">'S.H-INGRESOS'!$A$6:$G$6</definedName>
    <definedName name="_xlnm.Print_Titles" localSheetId="1">'ESTIMACION DE INGRESOS'!$1:$4</definedName>
    <definedName name="_xlnm.Print_Titles" localSheetId="3">'PRESUP.EGRESOS FUENTE FINANCIAM'!$1:$4</definedName>
    <definedName name="_xlnm.Print_Titles" localSheetId="2">'S.H. EGRESOS'!$1:$2</definedName>
    <definedName name="_xlnm.Print_Titles" localSheetId="0">'S.H-INGRESOS'!$1:$1</definedName>
  </definedNames>
  <calcPr calcId="152511"/>
</workbook>
</file>

<file path=xl/calcChain.xml><?xml version="1.0" encoding="utf-8"?>
<calcChain xmlns="http://schemas.openxmlformats.org/spreadsheetml/2006/main">
  <c r="F110" i="14" l="1"/>
  <c r="F86" i="14"/>
  <c r="G86" i="14"/>
  <c r="G110" i="14"/>
  <c r="G410" i="14"/>
  <c r="G401" i="14"/>
  <c r="F6" i="14"/>
  <c r="G187" i="14"/>
  <c r="C243" i="12"/>
  <c r="A2" i="10" l="1"/>
  <c r="C133" i="12" l="1"/>
  <c r="C132" i="12"/>
  <c r="D39" i="14"/>
  <c r="F39" i="14"/>
  <c r="D19" i="14"/>
  <c r="F19" i="14"/>
  <c r="D14" i="14"/>
  <c r="S12" i="47"/>
  <c r="S13" i="47"/>
  <c r="S14" i="47"/>
  <c r="S15" i="47"/>
  <c r="S16" i="47"/>
  <c r="S17" i="47"/>
  <c r="S18" i="47"/>
  <c r="S19" i="47"/>
  <c r="S20" i="47"/>
  <c r="S21" i="47"/>
  <c r="S22" i="47"/>
  <c r="S23" i="47"/>
  <c r="S24" i="47"/>
  <c r="S25" i="47"/>
  <c r="S26" i="47"/>
  <c r="S27" i="47"/>
  <c r="S28" i="47"/>
  <c r="S29" i="47"/>
  <c r="S30" i="47"/>
  <c r="S31" i="47"/>
  <c r="S32" i="47"/>
  <c r="S33" i="47"/>
  <c r="S34" i="47"/>
  <c r="S35" i="47"/>
  <c r="S36" i="47"/>
  <c r="S37" i="47"/>
  <c r="S38" i="47"/>
  <c r="S39" i="47"/>
  <c r="S40" i="47"/>
  <c r="S41" i="47"/>
  <c r="S42" i="47"/>
  <c r="S43" i="47"/>
  <c r="S44" i="47"/>
  <c r="S45" i="47"/>
  <c r="S46" i="47"/>
  <c r="S47" i="47"/>
  <c r="S48" i="47"/>
  <c r="S49" i="47"/>
  <c r="S50" i="47"/>
  <c r="S51" i="47"/>
  <c r="S52" i="47"/>
  <c r="S53" i="47"/>
  <c r="S54" i="47"/>
  <c r="S55" i="47"/>
  <c r="S56" i="47"/>
  <c r="S57" i="47"/>
  <c r="S58" i="47"/>
  <c r="S59" i="47"/>
  <c r="S60" i="47"/>
  <c r="S61" i="47"/>
  <c r="S62" i="47"/>
  <c r="S63" i="47"/>
  <c r="S64" i="47"/>
  <c r="S65" i="47"/>
  <c r="S66" i="47"/>
  <c r="S67" i="47"/>
  <c r="S68" i="47"/>
  <c r="S69" i="47"/>
  <c r="S70" i="47"/>
  <c r="S71" i="47"/>
  <c r="S72" i="47"/>
  <c r="S73" i="47"/>
  <c r="S74" i="47"/>
  <c r="S75" i="47"/>
  <c r="S76" i="47"/>
  <c r="S77" i="47"/>
  <c r="S78" i="47"/>
  <c r="S79" i="47"/>
  <c r="S80" i="47"/>
  <c r="S81" i="47"/>
  <c r="S82" i="47"/>
  <c r="S83" i="47"/>
  <c r="S84" i="47"/>
  <c r="S85" i="47"/>
  <c r="S86" i="47"/>
  <c r="S87" i="47"/>
  <c r="S88" i="47"/>
  <c r="S89" i="47"/>
  <c r="S90" i="47"/>
  <c r="S91" i="47"/>
  <c r="S92" i="47"/>
  <c r="S93" i="47"/>
  <c r="S94" i="47"/>
  <c r="S95" i="47"/>
  <c r="S96" i="47"/>
  <c r="S97" i="47"/>
  <c r="S98" i="47"/>
  <c r="S99" i="47"/>
  <c r="S100" i="47"/>
  <c r="S101" i="47"/>
  <c r="S102" i="47"/>
  <c r="S103" i="47"/>
  <c r="S104" i="47"/>
  <c r="S105" i="47"/>
  <c r="S106" i="47"/>
  <c r="S107" i="47"/>
  <c r="S108" i="47"/>
  <c r="S109" i="47"/>
  <c r="S110" i="47"/>
  <c r="S111" i="47"/>
  <c r="S112" i="47"/>
  <c r="S113" i="47"/>
  <c r="S114" i="47"/>
  <c r="S115" i="47"/>
  <c r="S116" i="47"/>
  <c r="S117" i="47"/>
  <c r="S118" i="47"/>
  <c r="S119" i="47"/>
  <c r="S120" i="47"/>
  <c r="S121" i="47"/>
  <c r="S122" i="47"/>
  <c r="S123" i="47"/>
  <c r="S124" i="47"/>
  <c r="S125" i="47"/>
  <c r="S126" i="47"/>
  <c r="S127" i="47"/>
  <c r="S128" i="47"/>
  <c r="S129" i="47"/>
  <c r="S130" i="47"/>
  <c r="S131" i="47"/>
  <c r="S132" i="47"/>
  <c r="S133" i="47"/>
  <c r="S134" i="47"/>
  <c r="S135" i="47"/>
  <c r="S136" i="47"/>
  <c r="S137" i="47"/>
  <c r="S138" i="47"/>
  <c r="S139" i="47"/>
  <c r="S140" i="47"/>
  <c r="S141" i="47"/>
  <c r="S142" i="47"/>
  <c r="S143" i="47"/>
  <c r="S144" i="47"/>
  <c r="S145" i="47"/>
  <c r="S146" i="47"/>
  <c r="S147" i="47"/>
  <c r="S148" i="47"/>
  <c r="S149" i="47"/>
  <c r="S150" i="47"/>
  <c r="S151" i="47"/>
  <c r="S152" i="47"/>
  <c r="S153" i="47"/>
  <c r="S154" i="47"/>
  <c r="S155" i="47"/>
  <c r="S156" i="47"/>
  <c r="S157" i="47"/>
  <c r="S158" i="47"/>
  <c r="S159" i="47"/>
  <c r="S160" i="47"/>
  <c r="S161" i="47"/>
  <c r="S162" i="47"/>
  <c r="S163" i="47"/>
  <c r="S164" i="47"/>
  <c r="S165" i="47"/>
  <c r="S166" i="47"/>
  <c r="S167" i="47"/>
  <c r="S168" i="47"/>
  <c r="S169" i="47"/>
  <c r="S170" i="47"/>
  <c r="S171" i="47"/>
  <c r="S172" i="47"/>
  <c r="S173" i="47"/>
  <c r="S174" i="47"/>
  <c r="S175" i="47"/>
  <c r="R12" i="47"/>
  <c r="R13" i="47"/>
  <c r="R14" i="47"/>
  <c r="R15" i="47"/>
  <c r="R16" i="47"/>
  <c r="R17" i="47"/>
  <c r="R18" i="47"/>
  <c r="R19" i="47"/>
  <c r="R20" i="47"/>
  <c r="R21" i="47"/>
  <c r="R22" i="47"/>
  <c r="R23" i="47"/>
  <c r="R24" i="47"/>
  <c r="R25" i="47"/>
  <c r="R26" i="47"/>
  <c r="R27" i="47"/>
  <c r="R28" i="47"/>
  <c r="R29" i="47"/>
  <c r="R30" i="47"/>
  <c r="R31" i="47"/>
  <c r="R32" i="47"/>
  <c r="R33" i="47"/>
  <c r="R34" i="47"/>
  <c r="R35" i="47"/>
  <c r="R36" i="47"/>
  <c r="R37" i="47"/>
  <c r="R38" i="47"/>
  <c r="R39" i="47"/>
  <c r="R40" i="47"/>
  <c r="R41" i="47"/>
  <c r="R42" i="47"/>
  <c r="R43" i="47"/>
  <c r="R44" i="47"/>
  <c r="R45" i="47"/>
  <c r="R46" i="47"/>
  <c r="R47" i="47"/>
  <c r="R48" i="47"/>
  <c r="R49" i="47"/>
  <c r="R50" i="47"/>
  <c r="R51" i="47"/>
  <c r="R52" i="47"/>
  <c r="R53" i="47"/>
  <c r="R54" i="47"/>
  <c r="R55" i="47"/>
  <c r="R56" i="47"/>
  <c r="R57" i="47"/>
  <c r="R58" i="47"/>
  <c r="R59" i="47"/>
  <c r="R60" i="47"/>
  <c r="R61" i="47"/>
  <c r="R62" i="47"/>
  <c r="R63" i="47"/>
  <c r="R64" i="47"/>
  <c r="R65" i="47"/>
  <c r="R66" i="47"/>
  <c r="R67" i="47"/>
  <c r="R68" i="47"/>
  <c r="R69" i="47"/>
  <c r="R70" i="47"/>
  <c r="R71" i="47"/>
  <c r="R72" i="47"/>
  <c r="R73" i="47"/>
  <c r="R74" i="47"/>
  <c r="R75" i="47"/>
  <c r="R76" i="47"/>
  <c r="R77" i="47"/>
  <c r="R78" i="47"/>
  <c r="R79" i="47"/>
  <c r="R80" i="47"/>
  <c r="R81" i="47"/>
  <c r="R82" i="47"/>
  <c r="R83" i="47"/>
  <c r="R84" i="47"/>
  <c r="R85" i="47"/>
  <c r="R86" i="47"/>
  <c r="R87" i="47"/>
  <c r="R88" i="47"/>
  <c r="R89" i="47"/>
  <c r="R90" i="47"/>
  <c r="R91" i="47"/>
  <c r="R92" i="47"/>
  <c r="R93" i="47"/>
  <c r="R94" i="47"/>
  <c r="R95" i="47"/>
  <c r="R96" i="47"/>
  <c r="R97" i="47"/>
  <c r="R98" i="47"/>
  <c r="R99" i="47"/>
  <c r="R100" i="47"/>
  <c r="R101" i="47"/>
  <c r="R102" i="47"/>
  <c r="R103" i="47"/>
  <c r="R104" i="47"/>
  <c r="R105" i="47"/>
  <c r="R106" i="47"/>
  <c r="R107" i="47"/>
  <c r="R108" i="47"/>
  <c r="R109" i="47"/>
  <c r="R110" i="47"/>
  <c r="R111" i="47"/>
  <c r="R112" i="47"/>
  <c r="R113" i="47"/>
  <c r="R114" i="47"/>
  <c r="R115" i="47"/>
  <c r="R116" i="47"/>
  <c r="R117" i="47"/>
  <c r="R118" i="47"/>
  <c r="R119" i="47"/>
  <c r="R120" i="47"/>
  <c r="R121" i="47"/>
  <c r="R122" i="47"/>
  <c r="R123" i="47"/>
  <c r="R124" i="47"/>
  <c r="R125" i="47"/>
  <c r="R126" i="47"/>
  <c r="R127" i="47"/>
  <c r="R128" i="47"/>
  <c r="R129" i="47"/>
  <c r="R130" i="47"/>
  <c r="R131" i="47"/>
  <c r="R132" i="47"/>
  <c r="R133" i="47"/>
  <c r="R134" i="47"/>
  <c r="R135" i="47"/>
  <c r="R136" i="47"/>
  <c r="R137" i="47"/>
  <c r="R138" i="47"/>
  <c r="R139" i="47"/>
  <c r="R140" i="47"/>
  <c r="R141" i="47"/>
  <c r="R142" i="47"/>
  <c r="R143" i="47"/>
  <c r="R144" i="47"/>
  <c r="R145" i="47"/>
  <c r="R146" i="47"/>
  <c r="R147" i="47"/>
  <c r="R148" i="47"/>
  <c r="R149" i="47"/>
  <c r="R150" i="47"/>
  <c r="R151" i="47"/>
  <c r="R152" i="47"/>
  <c r="R153" i="47"/>
  <c r="R154" i="47"/>
  <c r="R155" i="47"/>
  <c r="R156" i="47"/>
  <c r="R157" i="47"/>
  <c r="R158" i="47"/>
  <c r="R159" i="47"/>
  <c r="R160" i="47"/>
  <c r="R161" i="47"/>
  <c r="R162" i="47"/>
  <c r="R163" i="47"/>
  <c r="R164" i="47"/>
  <c r="R165" i="47"/>
  <c r="R166" i="47"/>
  <c r="R167" i="47"/>
  <c r="R168" i="47"/>
  <c r="R169" i="47"/>
  <c r="R170" i="47"/>
  <c r="R171" i="47"/>
  <c r="R172" i="47"/>
  <c r="R173" i="47"/>
  <c r="R174" i="47"/>
  <c r="R175" i="47"/>
  <c r="R11" i="47"/>
  <c r="I175" i="47"/>
  <c r="I174" i="47"/>
  <c r="I173" i="47"/>
  <c r="I172" i="47"/>
  <c r="I171" i="47"/>
  <c r="I170" i="47"/>
  <c r="I169" i="47"/>
  <c r="I168" i="47"/>
  <c r="I167" i="47"/>
  <c r="I166" i="47"/>
  <c r="I165" i="47"/>
  <c r="I164" i="47"/>
  <c r="I163" i="47"/>
  <c r="I162" i="47"/>
  <c r="I161" i="47"/>
  <c r="I160" i="47"/>
  <c r="I159" i="47"/>
  <c r="I158" i="47"/>
  <c r="I157" i="47"/>
  <c r="I156" i="47"/>
  <c r="I155" i="47"/>
  <c r="I154" i="47"/>
  <c r="I153" i="47"/>
  <c r="I152" i="47"/>
  <c r="I151" i="47"/>
  <c r="I150" i="47"/>
  <c r="I149" i="47"/>
  <c r="I148" i="47"/>
  <c r="I147" i="47"/>
  <c r="I146" i="47"/>
  <c r="I145" i="47"/>
  <c r="I144" i="47"/>
  <c r="I143" i="47"/>
  <c r="I142" i="47"/>
  <c r="I141" i="47"/>
  <c r="I140" i="47"/>
  <c r="I139" i="47"/>
  <c r="I138" i="47"/>
  <c r="I137" i="47"/>
  <c r="I136" i="47"/>
  <c r="I135" i="47"/>
  <c r="I134" i="47"/>
  <c r="I133" i="47"/>
  <c r="I132" i="47"/>
  <c r="I131" i="47"/>
  <c r="I130" i="47"/>
  <c r="I129" i="47"/>
  <c r="I128" i="47"/>
  <c r="I127" i="47"/>
  <c r="I126" i="47"/>
  <c r="I125" i="47"/>
  <c r="I124" i="47"/>
  <c r="I123" i="47"/>
  <c r="I122" i="47"/>
  <c r="I121" i="47"/>
  <c r="I120" i="47"/>
  <c r="I119" i="47"/>
  <c r="I118" i="47"/>
  <c r="I117" i="47"/>
  <c r="I116" i="47"/>
  <c r="I115" i="47"/>
  <c r="I114" i="47"/>
  <c r="I113" i="47"/>
  <c r="I112" i="47"/>
  <c r="I111" i="47"/>
  <c r="I110" i="47"/>
  <c r="I109" i="47"/>
  <c r="I108" i="47"/>
  <c r="I107" i="47"/>
  <c r="I106" i="47"/>
  <c r="I105" i="47"/>
  <c r="I104" i="47"/>
  <c r="I103" i="47"/>
  <c r="I102" i="47"/>
  <c r="I101" i="47"/>
  <c r="I100" i="47"/>
  <c r="I99" i="47"/>
  <c r="I98" i="47"/>
  <c r="I97" i="47"/>
  <c r="I96" i="47"/>
  <c r="I95" i="47"/>
  <c r="I94" i="47"/>
  <c r="I93" i="47"/>
  <c r="I92" i="47"/>
  <c r="I91" i="47"/>
  <c r="I90" i="47"/>
  <c r="I89" i="47"/>
  <c r="I88" i="47"/>
  <c r="I87" i="47"/>
  <c r="I86" i="47"/>
  <c r="I85" i="47"/>
  <c r="I84" i="47"/>
  <c r="I83" i="47"/>
  <c r="I82" i="47"/>
  <c r="I81" i="47"/>
  <c r="I80" i="47"/>
  <c r="I79" i="47"/>
  <c r="I78" i="47"/>
  <c r="I77" i="47"/>
  <c r="I76" i="47"/>
  <c r="I75" i="47"/>
  <c r="I74" i="47"/>
  <c r="I73" i="47"/>
  <c r="I72" i="47"/>
  <c r="I71" i="47"/>
  <c r="I70" i="47"/>
  <c r="I69" i="47"/>
  <c r="I68" i="47"/>
  <c r="I67" i="47"/>
  <c r="I66" i="47"/>
  <c r="I65" i="47"/>
  <c r="I64" i="47"/>
  <c r="I63" i="47"/>
  <c r="I62" i="47"/>
  <c r="I61" i="47"/>
  <c r="I60" i="47"/>
  <c r="I59" i="47"/>
  <c r="I58" i="47"/>
  <c r="I57" i="47"/>
  <c r="I56" i="47"/>
  <c r="I55" i="47"/>
  <c r="I54" i="47"/>
  <c r="I53" i="47"/>
  <c r="I52" i="47"/>
  <c r="I51" i="47"/>
  <c r="I50" i="47"/>
  <c r="I49" i="47"/>
  <c r="I48" i="47"/>
  <c r="I47" i="47"/>
  <c r="I46" i="47"/>
  <c r="I45" i="47"/>
  <c r="I44" i="47"/>
  <c r="I43" i="47"/>
  <c r="I42" i="47"/>
  <c r="I41" i="47"/>
  <c r="I40" i="47"/>
  <c r="I39" i="47"/>
  <c r="I38" i="47"/>
  <c r="I37" i="47"/>
  <c r="I36" i="47"/>
  <c r="I35" i="47"/>
  <c r="I34" i="47"/>
  <c r="I33" i="47"/>
  <c r="I32" i="47"/>
  <c r="I31" i="47"/>
  <c r="I30" i="47"/>
  <c r="I29" i="47"/>
  <c r="I28" i="47"/>
  <c r="I27" i="47"/>
  <c r="I26" i="47"/>
  <c r="I25" i="47"/>
  <c r="I24" i="47"/>
  <c r="I23" i="47"/>
  <c r="I22" i="47"/>
  <c r="I21" i="47"/>
  <c r="I20" i="47"/>
  <c r="I19" i="47"/>
  <c r="I18" i="47"/>
  <c r="I17" i="47"/>
  <c r="I16" i="47"/>
  <c r="I15" i="47"/>
  <c r="I14" i="47"/>
  <c r="I13" i="47"/>
  <c r="I12" i="47"/>
  <c r="I11" i="47"/>
  <c r="K11" i="47"/>
  <c r="L176" i="47"/>
  <c r="O176" i="47"/>
  <c r="M8" i="14"/>
  <c r="L8" i="47"/>
  <c r="P8" i="47"/>
  <c r="O8" i="47"/>
  <c r="O7" i="47" s="1"/>
  <c r="F6" i="10"/>
  <c r="L7" i="47" l="1"/>
  <c r="I176" i="47"/>
  <c r="P176" i="47"/>
  <c r="P178" i="47" s="1"/>
  <c r="O178" i="47"/>
  <c r="L178" i="47"/>
  <c r="J176" i="47"/>
  <c r="G176" i="47"/>
  <c r="Q175" i="47"/>
  <c r="Q174" i="47"/>
  <c r="Q173" i="47"/>
  <c r="Q172" i="47"/>
  <c r="Q171" i="47"/>
  <c r="Q170" i="47"/>
  <c r="Q169" i="47"/>
  <c r="Q167" i="47"/>
  <c r="Q166" i="47"/>
  <c r="Q165" i="47"/>
  <c r="Q163" i="47"/>
  <c r="Q162" i="47"/>
  <c r="Q160" i="47"/>
  <c r="Q159" i="47"/>
  <c r="Q158" i="47"/>
  <c r="Q157" i="47"/>
  <c r="Q155" i="47"/>
  <c r="Q154" i="47"/>
  <c r="Q153" i="47"/>
  <c r="Q152" i="47"/>
  <c r="Q151" i="47"/>
  <c r="Q150" i="47"/>
  <c r="Q149" i="47"/>
  <c r="K148" i="47"/>
  <c r="Q147" i="47"/>
  <c r="N146" i="47"/>
  <c r="K144" i="47"/>
  <c r="Q143" i="47"/>
  <c r="N142" i="47"/>
  <c r="M141" i="47"/>
  <c r="K140" i="47"/>
  <c r="Q139" i="47"/>
  <c r="N138" i="47"/>
  <c r="K136" i="47"/>
  <c r="Q135" i="47"/>
  <c r="N134" i="47"/>
  <c r="M133" i="47"/>
  <c r="Q132" i="47"/>
  <c r="N131" i="47"/>
  <c r="M130" i="47"/>
  <c r="Q128" i="47"/>
  <c r="M126" i="47"/>
  <c r="K125" i="47"/>
  <c r="Q124" i="47"/>
  <c r="N123" i="47"/>
  <c r="M122" i="47"/>
  <c r="Q121" i="47"/>
  <c r="Q120" i="47"/>
  <c r="Q119" i="47"/>
  <c r="Q118" i="47"/>
  <c r="K117" i="47"/>
  <c r="Q116" i="47"/>
  <c r="Q114" i="47"/>
  <c r="K113" i="47"/>
  <c r="Q112" i="47"/>
  <c r="N111" i="47"/>
  <c r="K109" i="47"/>
  <c r="Q108" i="47"/>
  <c r="N107" i="47"/>
  <c r="M106" i="47"/>
  <c r="K105" i="47"/>
  <c r="Q104" i="47"/>
  <c r="N103" i="47"/>
  <c r="K101" i="47"/>
  <c r="Q100" i="47"/>
  <c r="N99" i="47"/>
  <c r="M98" i="47"/>
  <c r="K97" i="47"/>
  <c r="Q96" i="47"/>
  <c r="N95" i="47"/>
  <c r="K93" i="47"/>
  <c r="Q92" i="47"/>
  <c r="N91" i="47"/>
  <c r="Q90" i="47"/>
  <c r="N89" i="47"/>
  <c r="K88" i="47"/>
  <c r="Q87" i="47"/>
  <c r="Q85" i="47"/>
  <c r="K84" i="47"/>
  <c r="Q83" i="47"/>
  <c r="Q82" i="47"/>
  <c r="K80" i="47"/>
  <c r="Q79" i="47"/>
  <c r="N78" i="47"/>
  <c r="M77" i="47"/>
  <c r="K76" i="47"/>
  <c r="Q75" i="47"/>
  <c r="N74" i="47"/>
  <c r="M73" i="47"/>
  <c r="K72" i="47"/>
  <c r="Q71" i="47"/>
  <c r="N70" i="47"/>
  <c r="M69" i="47"/>
  <c r="K68" i="47"/>
  <c r="Q67" i="47"/>
  <c r="N66" i="47"/>
  <c r="M65" i="47"/>
  <c r="K64" i="47"/>
  <c r="Q63" i="47"/>
  <c r="N62" i="47"/>
  <c r="M61" i="47"/>
  <c r="K60" i="47"/>
  <c r="Q59" i="47"/>
  <c r="N58" i="47"/>
  <c r="M57" i="47"/>
  <c r="Q56" i="47"/>
  <c r="Q55" i="47"/>
  <c r="N54" i="47"/>
  <c r="M53" i="47"/>
  <c r="Q52" i="47"/>
  <c r="Q51" i="47"/>
  <c r="N50" i="47"/>
  <c r="M49" i="47"/>
  <c r="Q48" i="47"/>
  <c r="Q47" i="47"/>
  <c r="N46" i="47"/>
  <c r="M45" i="47"/>
  <c r="Q44" i="47"/>
  <c r="Q43" i="47"/>
  <c r="Q42" i="47"/>
  <c r="Q41" i="47"/>
  <c r="Q40" i="47"/>
  <c r="K39" i="47"/>
  <c r="M38" i="47"/>
  <c r="Q37" i="47"/>
  <c r="Q36" i="47"/>
  <c r="N35" i="47"/>
  <c r="M34" i="47"/>
  <c r="Q33" i="47"/>
  <c r="Q32" i="47"/>
  <c r="N31" i="47"/>
  <c r="M30" i="47"/>
  <c r="Q29" i="47"/>
  <c r="Q28" i="47"/>
  <c r="N27" i="47"/>
  <c r="M26" i="47"/>
  <c r="Q25" i="47"/>
  <c r="Q24" i="47"/>
  <c r="N23" i="47"/>
  <c r="M22" i="47"/>
  <c r="Q21" i="47"/>
  <c r="Q20" i="47"/>
  <c r="N19" i="47"/>
  <c r="M18" i="47"/>
  <c r="Q17" i="47"/>
  <c r="Q16" i="47"/>
  <c r="N15" i="47"/>
  <c r="M14" i="47"/>
  <c r="Q13" i="47"/>
  <c r="Q12" i="47"/>
  <c r="P7" i="47" l="1"/>
  <c r="Q11" i="47"/>
  <c r="Q93" i="47"/>
  <c r="M96" i="47"/>
  <c r="Q106" i="47"/>
  <c r="N96" i="47"/>
  <c r="K126" i="47"/>
  <c r="N29" i="47"/>
  <c r="N13" i="47"/>
  <c r="Q60" i="47"/>
  <c r="M67" i="47"/>
  <c r="N73" i="47"/>
  <c r="M88" i="47"/>
  <c r="Q91" i="47"/>
  <c r="Q122" i="47"/>
  <c r="M125" i="47"/>
  <c r="K29" i="47"/>
  <c r="N30" i="47"/>
  <c r="N33" i="47"/>
  <c r="M40" i="47"/>
  <c r="N67" i="47"/>
  <c r="N125" i="47"/>
  <c r="K159" i="47"/>
  <c r="M29" i="47"/>
  <c r="K48" i="47"/>
  <c r="M51" i="47"/>
  <c r="N14" i="47"/>
  <c r="N17" i="47"/>
  <c r="M24" i="47"/>
  <c r="M76" i="47"/>
  <c r="N92" i="47"/>
  <c r="M159" i="47"/>
  <c r="K13" i="47"/>
  <c r="N56" i="47"/>
  <c r="Q68" i="47"/>
  <c r="K74" i="47"/>
  <c r="N76" i="47"/>
  <c r="Q125" i="47"/>
  <c r="M135" i="47"/>
  <c r="M154" i="47"/>
  <c r="N163" i="47"/>
  <c r="M75" i="47"/>
  <c r="N108" i="47"/>
  <c r="N124" i="47"/>
  <c r="M13" i="47"/>
  <c r="M48" i="47"/>
  <c r="N68" i="47"/>
  <c r="Q70" i="47"/>
  <c r="K73" i="47"/>
  <c r="M74" i="47"/>
  <c r="N88" i="47"/>
  <c r="Q97" i="47"/>
  <c r="N100" i="47"/>
  <c r="N112" i="47"/>
  <c r="N135" i="47"/>
  <c r="M150" i="47"/>
  <c r="K173" i="47"/>
  <c r="N44" i="47"/>
  <c r="N49" i="47"/>
  <c r="Q58" i="47"/>
  <c r="K75" i="47"/>
  <c r="Q89" i="47"/>
  <c r="M108" i="47"/>
  <c r="M124" i="47"/>
  <c r="K21" i="47"/>
  <c r="N22" i="47"/>
  <c r="K37" i="47"/>
  <c r="M43" i="47"/>
  <c r="N52" i="47"/>
  <c r="M66" i="47"/>
  <c r="N71" i="47"/>
  <c r="N80" i="47"/>
  <c r="M87" i="47"/>
  <c r="Q101" i="47"/>
  <c r="K116" i="47"/>
  <c r="M131" i="47"/>
  <c r="K143" i="47"/>
  <c r="M144" i="47"/>
  <c r="K153" i="47"/>
  <c r="M162" i="47"/>
  <c r="K167" i="47"/>
  <c r="N171" i="47"/>
  <c r="N38" i="47"/>
  <c r="K83" i="47"/>
  <c r="Q107" i="47"/>
  <c r="M16" i="47"/>
  <c r="M21" i="47"/>
  <c r="N25" i="47"/>
  <c r="M32" i="47"/>
  <c r="M37" i="47"/>
  <c r="N41" i="47"/>
  <c r="N48" i="47"/>
  <c r="K56" i="47"/>
  <c r="N57" i="47"/>
  <c r="N59" i="47"/>
  <c r="N65" i="47"/>
  <c r="Q66" i="47"/>
  <c r="Q73" i="47"/>
  <c r="Q74" i="47"/>
  <c r="N75" i="47"/>
  <c r="Q76" i="47"/>
  <c r="M79" i="47"/>
  <c r="M83" i="47"/>
  <c r="N87" i="47"/>
  <c r="K91" i="47"/>
  <c r="K92" i="47"/>
  <c r="M93" i="47"/>
  <c r="N109" i="47"/>
  <c r="Q111" i="47"/>
  <c r="M116" i="47"/>
  <c r="N118" i="47"/>
  <c r="Q123" i="47"/>
  <c r="M128" i="47"/>
  <c r="N130" i="47"/>
  <c r="Q131" i="47"/>
  <c r="M143" i="47"/>
  <c r="N151" i="47"/>
  <c r="N155" i="47"/>
  <c r="K165" i="47"/>
  <c r="M167" i="47"/>
  <c r="K170" i="47"/>
  <c r="N21" i="47"/>
  <c r="N37" i="47"/>
  <c r="M56" i="47"/>
  <c r="Q65" i="47"/>
  <c r="N79" i="47"/>
  <c r="N83" i="47"/>
  <c r="M91" i="47"/>
  <c r="M92" i="47"/>
  <c r="N93" i="47"/>
  <c r="Q109" i="47"/>
  <c r="N116" i="47"/>
  <c r="N128" i="47"/>
  <c r="Q130" i="47"/>
  <c r="N143" i="47"/>
  <c r="M170" i="47"/>
  <c r="K20" i="47"/>
  <c r="K28" i="47"/>
  <c r="K47" i="47"/>
  <c r="K55" i="47"/>
  <c r="Q78" i="47"/>
  <c r="M84" i="47"/>
  <c r="Q95" i="47"/>
  <c r="K99" i="47"/>
  <c r="K104" i="47"/>
  <c r="Q105" i="47"/>
  <c r="M117" i="47"/>
  <c r="K120" i="47"/>
  <c r="K133" i="47"/>
  <c r="K134" i="47"/>
  <c r="K139" i="47"/>
  <c r="K141" i="47"/>
  <c r="K142" i="47"/>
  <c r="K147" i="47"/>
  <c r="K158" i="47"/>
  <c r="K166" i="47"/>
  <c r="K169" i="47"/>
  <c r="K175" i="47"/>
  <c r="Q64" i="47"/>
  <c r="K17" i="47"/>
  <c r="N18" i="47"/>
  <c r="M20" i="47"/>
  <c r="K25" i="47"/>
  <c r="N26" i="47"/>
  <c r="M28" i="47"/>
  <c r="K41" i="47"/>
  <c r="K44" i="47"/>
  <c r="N45" i="47"/>
  <c r="M47" i="47"/>
  <c r="K52" i="47"/>
  <c r="N53" i="47"/>
  <c r="M55" i="47"/>
  <c r="K58" i="47"/>
  <c r="K59" i="47"/>
  <c r="M60" i="47"/>
  <c r="M63" i="47"/>
  <c r="K71" i="47"/>
  <c r="Q72" i="47"/>
  <c r="N84" i="47"/>
  <c r="N98" i="47"/>
  <c r="M99" i="47"/>
  <c r="K100" i="47"/>
  <c r="M101" i="47"/>
  <c r="M104" i="47"/>
  <c r="K107" i="47"/>
  <c r="K112" i="47"/>
  <c r="N117" i="47"/>
  <c r="M120" i="47"/>
  <c r="K123" i="47"/>
  <c r="N133" i="47"/>
  <c r="M138" i="47"/>
  <c r="M139" i="47"/>
  <c r="N140" i="47"/>
  <c r="N141" i="47"/>
  <c r="M146" i="47"/>
  <c r="M147" i="47"/>
  <c r="N148" i="47"/>
  <c r="K151" i="47"/>
  <c r="N152" i="47"/>
  <c r="K155" i="47"/>
  <c r="M158" i="47"/>
  <c r="N159" i="47"/>
  <c r="K163" i="47"/>
  <c r="M166" i="47"/>
  <c r="N167" i="47"/>
  <c r="K171" i="47"/>
  <c r="K174" i="47"/>
  <c r="M175" i="47"/>
  <c r="K12" i="47"/>
  <c r="K36" i="47"/>
  <c r="K63" i="47"/>
  <c r="M12" i="47"/>
  <c r="K33" i="47"/>
  <c r="N34" i="47"/>
  <c r="M36" i="47"/>
  <c r="K16" i="47"/>
  <c r="M17" i="47"/>
  <c r="K24" i="47"/>
  <c r="M25" i="47"/>
  <c r="K32" i="47"/>
  <c r="M33" i="47"/>
  <c r="K40" i="47"/>
  <c r="M41" i="47"/>
  <c r="K43" i="47"/>
  <c r="M44" i="47"/>
  <c r="K51" i="47"/>
  <c r="M52" i="47"/>
  <c r="M58" i="47"/>
  <c r="M59" i="47"/>
  <c r="N60" i="47"/>
  <c r="Q62" i="47"/>
  <c r="N63" i="47"/>
  <c r="K65" i="47"/>
  <c r="K66" i="47"/>
  <c r="K67" i="47"/>
  <c r="M68" i="47"/>
  <c r="M71" i="47"/>
  <c r="K79" i="47"/>
  <c r="M80" i="47"/>
  <c r="K87" i="47"/>
  <c r="K96" i="47"/>
  <c r="Q98" i="47"/>
  <c r="Q99" i="47"/>
  <c r="M100" i="47"/>
  <c r="N101" i="47"/>
  <c r="Q103" i="47"/>
  <c r="N104" i="47"/>
  <c r="N106" i="47"/>
  <c r="M107" i="47"/>
  <c r="K108" i="47"/>
  <c r="M109" i="47"/>
  <c r="M112" i="47"/>
  <c r="Q113" i="47"/>
  <c r="N120" i="47"/>
  <c r="N122" i="47"/>
  <c r="M123" i="47"/>
  <c r="K124" i="47"/>
  <c r="K128" i="47"/>
  <c r="K131" i="47"/>
  <c r="Q133" i="47"/>
  <c r="K135" i="47"/>
  <c r="M136" i="47"/>
  <c r="Q138" i="47"/>
  <c r="N139" i="47"/>
  <c r="Q140" i="47"/>
  <c r="Q141" i="47"/>
  <c r="Q146" i="47"/>
  <c r="N147" i="47"/>
  <c r="Q148" i="47"/>
  <c r="K150" i="47"/>
  <c r="M151" i="47"/>
  <c r="K154" i="47"/>
  <c r="M155" i="47"/>
  <c r="K157" i="47"/>
  <c r="K162" i="47"/>
  <c r="M163" i="47"/>
  <c r="M171" i="47"/>
  <c r="M174" i="47"/>
  <c r="N175" i="47"/>
  <c r="Q19" i="47"/>
  <c r="Q46" i="47"/>
  <c r="K15" i="47"/>
  <c r="Q26" i="47"/>
  <c r="K27" i="47"/>
  <c r="K31" i="47"/>
  <c r="Q45" i="47"/>
  <c r="K46" i="47"/>
  <c r="K50" i="47"/>
  <c r="Q53" i="47"/>
  <c r="K54" i="47"/>
  <c r="Q57" i="47"/>
  <c r="K61" i="47"/>
  <c r="K69" i="47"/>
  <c r="K77" i="47"/>
  <c r="M81" i="47"/>
  <c r="K81" i="47"/>
  <c r="K82" i="47"/>
  <c r="N86" i="47"/>
  <c r="M86" i="47"/>
  <c r="Q15" i="47"/>
  <c r="Q23" i="47"/>
  <c r="Q27" i="47"/>
  <c r="Q31" i="47"/>
  <c r="Q50" i="47"/>
  <c r="M94" i="47"/>
  <c r="Q94" i="47"/>
  <c r="N94" i="47"/>
  <c r="K94" i="47"/>
  <c r="Q18" i="47"/>
  <c r="K19" i="47"/>
  <c r="Q22" i="47"/>
  <c r="Q34" i="47"/>
  <c r="Q49" i="47"/>
  <c r="M11" i="47"/>
  <c r="N12" i="47"/>
  <c r="K14" i="47"/>
  <c r="M15" i="47"/>
  <c r="N16" i="47"/>
  <c r="K18" i="47"/>
  <c r="M19" i="47"/>
  <c r="N20" i="47"/>
  <c r="K22" i="47"/>
  <c r="M23" i="47"/>
  <c r="N24" i="47"/>
  <c r="K26" i="47"/>
  <c r="M27" i="47"/>
  <c r="N28" i="47"/>
  <c r="K30" i="47"/>
  <c r="M31" i="47"/>
  <c r="N32" i="47"/>
  <c r="K34" i="47"/>
  <c r="M35" i="47"/>
  <c r="N36" i="47"/>
  <c r="K38" i="47"/>
  <c r="Q39" i="47"/>
  <c r="N40" i="47"/>
  <c r="N43" i="47"/>
  <c r="K45" i="47"/>
  <c r="M46" i="47"/>
  <c r="N47" i="47"/>
  <c r="K49" i="47"/>
  <c r="M50" i="47"/>
  <c r="N51" i="47"/>
  <c r="K53" i="47"/>
  <c r="M54" i="47"/>
  <c r="N55" i="47"/>
  <c r="K57" i="47"/>
  <c r="N61" i="47"/>
  <c r="K62" i="47"/>
  <c r="M64" i="47"/>
  <c r="N69" i="47"/>
  <c r="K70" i="47"/>
  <c r="M72" i="47"/>
  <c r="N77" i="47"/>
  <c r="K78" i="47"/>
  <c r="N81" i="47"/>
  <c r="M85" i="47"/>
  <c r="K85" i="47"/>
  <c r="K86" i="47"/>
  <c r="N90" i="47"/>
  <c r="M90" i="47"/>
  <c r="M110" i="47"/>
  <c r="Q110" i="47"/>
  <c r="N110" i="47"/>
  <c r="K110" i="47"/>
  <c r="Q35" i="47"/>
  <c r="Q54" i="47"/>
  <c r="N82" i="47"/>
  <c r="M82" i="47"/>
  <c r="Q14" i="47"/>
  <c r="K23" i="47"/>
  <c r="Q30" i="47"/>
  <c r="K35" i="47"/>
  <c r="Q38" i="47"/>
  <c r="N11" i="47"/>
  <c r="Q61" i="47"/>
  <c r="M62" i="47"/>
  <c r="N64" i="47"/>
  <c r="Q69" i="47"/>
  <c r="M70" i="47"/>
  <c r="N72" i="47"/>
  <c r="Q77" i="47"/>
  <c r="M78" i="47"/>
  <c r="Q81" i="47"/>
  <c r="N85" i="47"/>
  <c r="Q86" i="47"/>
  <c r="M89" i="47"/>
  <c r="K89" i="47"/>
  <c r="K90" i="47"/>
  <c r="M102" i="47"/>
  <c r="Q102" i="47"/>
  <c r="N102" i="47"/>
  <c r="K102" i="47"/>
  <c r="N115" i="47"/>
  <c r="M115" i="47"/>
  <c r="N127" i="47"/>
  <c r="Q127" i="47"/>
  <c r="M127" i="47"/>
  <c r="K127" i="47"/>
  <c r="M145" i="47"/>
  <c r="Q145" i="47"/>
  <c r="N145" i="47"/>
  <c r="K145" i="47"/>
  <c r="M156" i="47"/>
  <c r="K156" i="47"/>
  <c r="Q156" i="47"/>
  <c r="N156" i="47"/>
  <c r="Q80" i="47"/>
  <c r="Q84" i="47"/>
  <c r="Q88" i="47"/>
  <c r="K95" i="47"/>
  <c r="M97" i="47"/>
  <c r="K103" i="47"/>
  <c r="M105" i="47"/>
  <c r="K111" i="47"/>
  <c r="M113" i="47"/>
  <c r="M114" i="47"/>
  <c r="K114" i="47"/>
  <c r="K115" i="47"/>
  <c r="N119" i="47"/>
  <c r="M119" i="47"/>
  <c r="N161" i="47"/>
  <c r="M161" i="47"/>
  <c r="Q161" i="47"/>
  <c r="K161" i="47"/>
  <c r="N164" i="47"/>
  <c r="M164" i="47"/>
  <c r="K164" i="47"/>
  <c r="Q164" i="47"/>
  <c r="M95" i="47"/>
  <c r="N97" i="47"/>
  <c r="K98" i="47"/>
  <c r="M103" i="47"/>
  <c r="N105" i="47"/>
  <c r="K106" i="47"/>
  <c r="M111" i="47"/>
  <c r="N113" i="47"/>
  <c r="N114" i="47"/>
  <c r="Q115" i="47"/>
  <c r="M118" i="47"/>
  <c r="K118" i="47"/>
  <c r="K119" i="47"/>
  <c r="K121" i="47"/>
  <c r="N121" i="47"/>
  <c r="M121" i="47"/>
  <c r="K129" i="47"/>
  <c r="Q129" i="47"/>
  <c r="N129" i="47"/>
  <c r="M129" i="47"/>
  <c r="M137" i="47"/>
  <c r="Q137" i="47"/>
  <c r="N137" i="47"/>
  <c r="K137" i="47"/>
  <c r="Q117" i="47"/>
  <c r="N126" i="47"/>
  <c r="M134" i="47"/>
  <c r="N136" i="47"/>
  <c r="M142" i="47"/>
  <c r="N144" i="47"/>
  <c r="N149" i="47"/>
  <c r="M149" i="47"/>
  <c r="M160" i="47"/>
  <c r="K160" i="47"/>
  <c r="N168" i="47"/>
  <c r="M168" i="47"/>
  <c r="K168" i="47"/>
  <c r="K122" i="47"/>
  <c r="Q126" i="47"/>
  <c r="K130" i="47"/>
  <c r="Q134" i="47"/>
  <c r="Q136" i="47"/>
  <c r="K138" i="47"/>
  <c r="M140" i="47"/>
  <c r="Q142" i="47"/>
  <c r="Q144" i="47"/>
  <c r="K146" i="47"/>
  <c r="M148" i="47"/>
  <c r="K149" i="47"/>
  <c r="N153" i="47"/>
  <c r="M153" i="47"/>
  <c r="N160" i="47"/>
  <c r="Q168" i="47"/>
  <c r="N172" i="47"/>
  <c r="M172" i="47"/>
  <c r="K172" i="47"/>
  <c r="M152" i="47"/>
  <c r="K152" i="47"/>
  <c r="N157" i="47"/>
  <c r="M157" i="47"/>
  <c r="N150" i="47"/>
  <c r="N154" i="47"/>
  <c r="N158" i="47"/>
  <c r="N162" i="47"/>
  <c r="M165" i="47"/>
  <c r="N166" i="47"/>
  <c r="M169" i="47"/>
  <c r="N170" i="47"/>
  <c r="M173" i="47"/>
  <c r="N174" i="47"/>
  <c r="N165" i="47"/>
  <c r="N169" i="47"/>
  <c r="N173" i="47"/>
  <c r="K176" i="47" l="1"/>
  <c r="M176" i="47"/>
  <c r="N176" i="47"/>
  <c r="Q176" i="47"/>
  <c r="K8" i="47"/>
  <c r="K7" i="47" s="1"/>
  <c r="Q8" i="47"/>
  <c r="Q7" i="47" s="1"/>
  <c r="M8" i="47"/>
  <c r="N8" i="47"/>
  <c r="N7" i="47" s="1"/>
  <c r="C56" i="12"/>
  <c r="C55" i="12" s="1"/>
  <c r="D429" i="14"/>
  <c r="D426" i="14"/>
  <c r="D424" i="14"/>
  <c r="D421" i="14"/>
  <c r="D418" i="14"/>
  <c r="D409" i="14"/>
  <c r="D400" i="14"/>
  <c r="D399" i="14" s="1"/>
  <c r="D395" i="14"/>
  <c r="D389" i="14"/>
  <c r="D382" i="14"/>
  <c r="D377" i="14"/>
  <c r="D374" i="14"/>
  <c r="D364" i="14"/>
  <c r="D354" i="14"/>
  <c r="D347" i="14"/>
  <c r="D337" i="14"/>
  <c r="D334" i="14"/>
  <c r="D330" i="14"/>
  <c r="D321" i="14"/>
  <c r="D312" i="14"/>
  <c r="D301" i="14"/>
  <c r="D296" i="14"/>
  <c r="D286" i="14"/>
  <c r="D277" i="14"/>
  <c r="D275" i="14"/>
  <c r="D268" i="14"/>
  <c r="D265" i="14"/>
  <c r="D260" i="14"/>
  <c r="D253" i="14"/>
  <c r="D248" i="14"/>
  <c r="D242" i="14"/>
  <c r="D240" i="14"/>
  <c r="D233" i="14"/>
  <c r="D229" i="14"/>
  <c r="D220" i="14"/>
  <c r="D210" i="14"/>
  <c r="D204" i="14"/>
  <c r="D194" i="14"/>
  <c r="D183" i="14"/>
  <c r="D177" i="14"/>
  <c r="D167" i="14"/>
  <c r="D159" i="14"/>
  <c r="D149" i="14"/>
  <c r="D139" i="14"/>
  <c r="D129" i="14"/>
  <c r="D119" i="14"/>
  <c r="D109" i="14"/>
  <c r="D98" i="14"/>
  <c r="D94" i="14"/>
  <c r="D88" i="14"/>
  <c r="D85" i="14"/>
  <c r="D77" i="14"/>
  <c r="D67" i="14"/>
  <c r="D57" i="14"/>
  <c r="D53" i="14"/>
  <c r="D44" i="14"/>
  <c r="D40" i="14"/>
  <c r="D38" i="14"/>
  <c r="D31" i="14"/>
  <c r="D26" i="14"/>
  <c r="D17" i="14"/>
  <c r="D12" i="14"/>
  <c r="D7" i="14"/>
  <c r="C227" i="12"/>
  <c r="C226" i="12" s="1"/>
  <c r="F36" i="10" s="1"/>
  <c r="G36" i="10" s="1"/>
  <c r="C48" i="12"/>
  <c r="C223" i="12"/>
  <c r="C289" i="12"/>
  <c r="C288" i="12" s="1"/>
  <c r="F60" i="10" s="1"/>
  <c r="G60" i="10" s="1"/>
  <c r="C285" i="12"/>
  <c r="F58" i="10" s="1"/>
  <c r="C283" i="12"/>
  <c r="C280" i="12"/>
  <c r="C275" i="12"/>
  <c r="C274" i="12" s="1"/>
  <c r="F54" i="10" s="1"/>
  <c r="G54" i="10" s="1"/>
  <c r="C270" i="12"/>
  <c r="C269" i="12" s="1"/>
  <c r="F52" i="10" s="1"/>
  <c r="G52" i="10" s="1"/>
  <c r="C267" i="12"/>
  <c r="C265" i="12"/>
  <c r="C264" i="12" s="1"/>
  <c r="F51" i="10" s="1"/>
  <c r="G51" i="10" s="1"/>
  <c r="C261" i="12"/>
  <c r="C260" i="12" s="1"/>
  <c r="C255" i="12"/>
  <c r="C254" i="12" s="1"/>
  <c r="F47" i="10" s="1"/>
  <c r="G47" i="10" s="1"/>
  <c r="C249" i="12"/>
  <c r="C248" i="12" s="1"/>
  <c r="C245" i="12"/>
  <c r="C244" i="12"/>
  <c r="C240" i="12"/>
  <c r="C238" i="12"/>
  <c r="F42" i="10" s="1"/>
  <c r="C236" i="12"/>
  <c r="C234" i="12"/>
  <c r="F40" i="10" s="1"/>
  <c r="C232" i="12"/>
  <c r="C230" i="12"/>
  <c r="C229" i="12" s="1"/>
  <c r="F37" i="10" s="1"/>
  <c r="G37" i="10" s="1"/>
  <c r="C221" i="12"/>
  <c r="C219" i="12"/>
  <c r="C217" i="12"/>
  <c r="C215" i="12"/>
  <c r="C213" i="12"/>
  <c r="C211" i="12"/>
  <c r="C207" i="12"/>
  <c r="C206" i="12" s="1"/>
  <c r="C204" i="12"/>
  <c r="C203" i="12" s="1"/>
  <c r="F31" i="10" s="1"/>
  <c r="G31" i="10" s="1"/>
  <c r="C193" i="12"/>
  <c r="C188" i="12"/>
  <c r="C182" i="12"/>
  <c r="C178" i="12"/>
  <c r="C174" i="12"/>
  <c r="C172" i="12"/>
  <c r="C170" i="12"/>
  <c r="C168" i="12"/>
  <c r="C161" i="12"/>
  <c r="C160" i="12" s="1"/>
  <c r="F27" i="10" s="1"/>
  <c r="G27" i="10" s="1"/>
  <c r="C153" i="12"/>
  <c r="C149" i="12"/>
  <c r="C145" i="12"/>
  <c r="C136" i="12"/>
  <c r="C127" i="12"/>
  <c r="C80" i="12" s="1"/>
  <c r="F26" i="10" s="1"/>
  <c r="G26" i="10" s="1"/>
  <c r="C120" i="12"/>
  <c r="C115" i="12"/>
  <c r="C111" i="12"/>
  <c r="C107" i="12"/>
  <c r="C103" i="12"/>
  <c r="C98" i="12"/>
  <c r="C90" i="12"/>
  <c r="C86" i="12"/>
  <c r="C81" i="12"/>
  <c r="C73" i="12"/>
  <c r="C68" i="12"/>
  <c r="C66" i="12"/>
  <c r="C60" i="12"/>
  <c r="C45" i="12"/>
  <c r="C44" i="12" s="1"/>
  <c r="F14" i="10" s="1"/>
  <c r="G14" i="10" s="1"/>
  <c r="C42" i="12"/>
  <c r="C38" i="12"/>
  <c r="C36" i="12"/>
  <c r="C34" i="12"/>
  <c r="C32" i="12"/>
  <c r="C23" i="12"/>
  <c r="C20" i="12"/>
  <c r="C17" i="12"/>
  <c r="C16" i="12" s="1"/>
  <c r="F8" i="10" s="1"/>
  <c r="G8" i="10" s="1"/>
  <c r="C8" i="12"/>
  <c r="C7" i="12" s="1"/>
  <c r="F7" i="10" s="1"/>
  <c r="G7" i="10" s="1"/>
  <c r="A2" i="14"/>
  <c r="E15" i="10"/>
  <c r="E58" i="11"/>
  <c r="E55" i="10"/>
  <c r="E48" i="10"/>
  <c r="F248" i="14"/>
  <c r="G248" i="14"/>
  <c r="F265" i="14"/>
  <c r="G265" i="14"/>
  <c r="F424" i="14"/>
  <c r="G424" i="14"/>
  <c r="C426" i="14"/>
  <c r="C347" i="14"/>
  <c r="L312" i="14"/>
  <c r="K312" i="14"/>
  <c r="J312" i="14"/>
  <c r="E286" i="14"/>
  <c r="F286" i="14"/>
  <c r="C260" i="14"/>
  <c r="L248" i="14"/>
  <c r="M18" i="14"/>
  <c r="F56" i="10"/>
  <c r="G56" i="10" s="1"/>
  <c r="C40" i="14"/>
  <c r="M254" i="14"/>
  <c r="E6" i="11"/>
  <c r="C98" i="14"/>
  <c r="C88" i="14"/>
  <c r="C85" i="14"/>
  <c r="C77" i="14"/>
  <c r="C67" i="14"/>
  <c r="C57" i="14"/>
  <c r="C53" i="14"/>
  <c r="C44" i="14"/>
  <c r="C31" i="14"/>
  <c r="C26" i="14"/>
  <c r="E12" i="14"/>
  <c r="C12" i="14"/>
  <c r="G229" i="14"/>
  <c r="H204" i="14"/>
  <c r="G204" i="14"/>
  <c r="F204" i="14"/>
  <c r="M430" i="14"/>
  <c r="M428" i="14"/>
  <c r="M427" i="14"/>
  <c r="M425" i="14"/>
  <c r="M423" i="14"/>
  <c r="M422" i="14"/>
  <c r="M420" i="14"/>
  <c r="M419" i="14"/>
  <c r="M417" i="14"/>
  <c r="M416" i="14"/>
  <c r="M415" i="14"/>
  <c r="M414" i="14"/>
  <c r="M413" i="14"/>
  <c r="M412" i="14"/>
  <c r="M411" i="14"/>
  <c r="M410" i="14"/>
  <c r="M408" i="14"/>
  <c r="M407" i="14"/>
  <c r="M406" i="14"/>
  <c r="M405" i="14"/>
  <c r="M404" i="14"/>
  <c r="M403" i="14"/>
  <c r="M402" i="14"/>
  <c r="M401" i="14"/>
  <c r="M398" i="14"/>
  <c r="M397" i="14"/>
  <c r="M396" i="14"/>
  <c r="M394" i="14"/>
  <c r="M393" i="14"/>
  <c r="M392" i="14"/>
  <c r="M391" i="14"/>
  <c r="M390" i="14"/>
  <c r="M388" i="14"/>
  <c r="M387" i="14"/>
  <c r="M386" i="14"/>
  <c r="M385" i="14"/>
  <c r="M384" i="14"/>
  <c r="M383" i="14"/>
  <c r="M380" i="14"/>
  <c r="M379" i="14"/>
  <c r="M378" i="14"/>
  <c r="M376" i="14"/>
  <c r="M375" i="14"/>
  <c r="M373" i="14"/>
  <c r="M372" i="14"/>
  <c r="M371" i="14"/>
  <c r="M370" i="14"/>
  <c r="M369" i="14"/>
  <c r="M368" i="14"/>
  <c r="M367" i="14"/>
  <c r="M366" i="14"/>
  <c r="M365" i="14"/>
  <c r="M363" i="14"/>
  <c r="M362" i="14"/>
  <c r="M361" i="14"/>
  <c r="M360" i="14"/>
  <c r="M359" i="14"/>
  <c r="M358" i="14"/>
  <c r="M357" i="14"/>
  <c r="M356" i="14"/>
  <c r="M355" i="14"/>
  <c r="M353" i="14"/>
  <c r="M352" i="14"/>
  <c r="M351" i="14"/>
  <c r="M350" i="14"/>
  <c r="M349" i="14"/>
  <c r="M348" i="14"/>
  <c r="M346" i="14"/>
  <c r="M345" i="14"/>
  <c r="M344" i="14"/>
  <c r="M343" i="14"/>
  <c r="M342" i="14"/>
  <c r="M341" i="14"/>
  <c r="M340" i="14"/>
  <c r="M339" i="14"/>
  <c r="M338" i="14"/>
  <c r="M336" i="14"/>
  <c r="M335" i="14"/>
  <c r="M332" i="14"/>
  <c r="M331" i="14"/>
  <c r="M329" i="14"/>
  <c r="M328" i="14"/>
  <c r="M327" i="14"/>
  <c r="M326" i="14"/>
  <c r="M325" i="14"/>
  <c r="M324" i="14"/>
  <c r="M323" i="14"/>
  <c r="M322" i="14"/>
  <c r="M320" i="14"/>
  <c r="M319" i="14"/>
  <c r="M318" i="14"/>
  <c r="M317" i="14"/>
  <c r="M316" i="14"/>
  <c r="M315" i="14"/>
  <c r="M314" i="14"/>
  <c r="M313" i="14"/>
  <c r="M310" i="14"/>
  <c r="M309" i="14"/>
  <c r="M308" i="14"/>
  <c r="M307" i="14"/>
  <c r="M306" i="14"/>
  <c r="M305" i="14"/>
  <c r="M304" i="14"/>
  <c r="M303" i="14"/>
  <c r="M302" i="14"/>
  <c r="M300" i="14"/>
  <c r="M299" i="14"/>
  <c r="M298" i="14"/>
  <c r="M297" i="14"/>
  <c r="M295" i="14"/>
  <c r="M294" i="14"/>
  <c r="M293" i="14"/>
  <c r="M292" i="14"/>
  <c r="M291" i="14"/>
  <c r="M290" i="14"/>
  <c r="M289" i="14"/>
  <c r="M288" i="14"/>
  <c r="M287" i="14"/>
  <c r="M285" i="14"/>
  <c r="M284" i="14"/>
  <c r="M283" i="14"/>
  <c r="M282" i="14"/>
  <c r="M281" i="14"/>
  <c r="M280" i="14"/>
  <c r="M279" i="14"/>
  <c r="M278" i="14"/>
  <c r="M276" i="14"/>
  <c r="M274" i="14"/>
  <c r="M273" i="14"/>
  <c r="M272" i="14"/>
  <c r="M271" i="14"/>
  <c r="M270" i="14"/>
  <c r="M269" i="14"/>
  <c r="M267" i="14"/>
  <c r="M266" i="14"/>
  <c r="M264" i="14"/>
  <c r="M263" i="14"/>
  <c r="M262" i="14"/>
  <c r="M261" i="14"/>
  <c r="M259" i="14"/>
  <c r="M258" i="14"/>
  <c r="M257" i="14"/>
  <c r="M256" i="14"/>
  <c r="M255" i="14"/>
  <c r="M251" i="14"/>
  <c r="M250" i="14"/>
  <c r="M249" i="14"/>
  <c r="M247" i="14"/>
  <c r="M246" i="14"/>
  <c r="M245" i="14"/>
  <c r="M244" i="14"/>
  <c r="M243" i="14"/>
  <c r="M241" i="14"/>
  <c r="M239" i="14"/>
  <c r="M238" i="14"/>
  <c r="M237" i="14"/>
  <c r="M236" i="14"/>
  <c r="M235" i="14"/>
  <c r="M234" i="14"/>
  <c r="M232" i="14"/>
  <c r="M231" i="14"/>
  <c r="M230" i="14"/>
  <c r="M228" i="14"/>
  <c r="M227" i="14"/>
  <c r="M226" i="14"/>
  <c r="M225" i="14"/>
  <c r="M224" i="14"/>
  <c r="M223" i="14"/>
  <c r="M222" i="14"/>
  <c r="M221" i="14"/>
  <c r="M219" i="14"/>
  <c r="M218" i="14"/>
  <c r="M217" i="14"/>
  <c r="M216" i="14"/>
  <c r="M215" i="14"/>
  <c r="M214" i="14"/>
  <c r="M213" i="14"/>
  <c r="M212" i="14"/>
  <c r="M211" i="14"/>
  <c r="M209" i="14"/>
  <c r="M208" i="14"/>
  <c r="M207" i="14"/>
  <c r="M206" i="14"/>
  <c r="M205" i="14"/>
  <c r="M203" i="14"/>
  <c r="M202" i="14"/>
  <c r="M201" i="14"/>
  <c r="M200" i="14"/>
  <c r="M199" i="14"/>
  <c r="M198" i="14"/>
  <c r="M197" i="14"/>
  <c r="M196" i="14"/>
  <c r="M195" i="14"/>
  <c r="M192" i="14"/>
  <c r="M191" i="14"/>
  <c r="M190" i="14"/>
  <c r="M189" i="14"/>
  <c r="M188" i="14"/>
  <c r="M187" i="14"/>
  <c r="M186" i="14"/>
  <c r="M185" i="14"/>
  <c r="M184" i="14"/>
  <c r="M182" i="14"/>
  <c r="M181" i="14"/>
  <c r="M180" i="14"/>
  <c r="M179" i="14"/>
  <c r="M178" i="14"/>
  <c r="M176" i="14"/>
  <c r="M175" i="14"/>
  <c r="M174" i="14"/>
  <c r="M173" i="14"/>
  <c r="M172" i="14"/>
  <c r="M171" i="14"/>
  <c r="M170" i="14"/>
  <c r="M169" i="14"/>
  <c r="M168" i="14"/>
  <c r="M166" i="14"/>
  <c r="M165" i="14"/>
  <c r="M164" i="14"/>
  <c r="M163" i="14"/>
  <c r="M162" i="14"/>
  <c r="M161" i="14"/>
  <c r="M160" i="14"/>
  <c r="M158" i="14"/>
  <c r="M157" i="14"/>
  <c r="M156" i="14"/>
  <c r="M155" i="14"/>
  <c r="M154" i="14"/>
  <c r="M153" i="14"/>
  <c r="M152" i="14"/>
  <c r="M151" i="14"/>
  <c r="M150" i="14"/>
  <c r="M148" i="14"/>
  <c r="M147" i="14"/>
  <c r="M146" i="14"/>
  <c r="M145" i="14"/>
  <c r="M144" i="14"/>
  <c r="M143" i="14"/>
  <c r="M142" i="14"/>
  <c r="M141" i="14"/>
  <c r="M140" i="14"/>
  <c r="M138" i="14"/>
  <c r="M137" i="14"/>
  <c r="M136" i="14"/>
  <c r="M135" i="14"/>
  <c r="M134" i="14"/>
  <c r="M133" i="14"/>
  <c r="M132" i="14"/>
  <c r="M131" i="14"/>
  <c r="M130" i="14"/>
  <c r="M128" i="14"/>
  <c r="M127" i="14"/>
  <c r="M126" i="14"/>
  <c r="M125" i="14"/>
  <c r="M124" i="14"/>
  <c r="M123" i="14"/>
  <c r="M122" i="14"/>
  <c r="M121" i="14"/>
  <c r="M120" i="14"/>
  <c r="M118" i="14"/>
  <c r="M117" i="14"/>
  <c r="M116" i="14"/>
  <c r="M115" i="14"/>
  <c r="M114" i="14"/>
  <c r="M113" i="14"/>
  <c r="M112" i="14"/>
  <c r="M111" i="14"/>
  <c r="M110" i="14"/>
  <c r="M107" i="14"/>
  <c r="M106" i="14"/>
  <c r="M105" i="14"/>
  <c r="M104" i="14"/>
  <c r="M103" i="14"/>
  <c r="M102" i="14"/>
  <c r="M101" i="14"/>
  <c r="M100" i="14"/>
  <c r="M99" i="14"/>
  <c r="M97" i="14"/>
  <c r="M96" i="14"/>
  <c r="M95" i="14"/>
  <c r="M93" i="14"/>
  <c r="M92" i="14"/>
  <c r="M91" i="14"/>
  <c r="M90" i="14"/>
  <c r="M89" i="14"/>
  <c r="M87" i="14"/>
  <c r="M86" i="14"/>
  <c r="M84" i="14"/>
  <c r="M83" i="14"/>
  <c r="M82" i="14"/>
  <c r="M81" i="14"/>
  <c r="M80" i="14"/>
  <c r="M79" i="14"/>
  <c r="M78" i="14"/>
  <c r="M76" i="14"/>
  <c r="M75" i="14"/>
  <c r="M74" i="14"/>
  <c r="M73" i="14"/>
  <c r="M72" i="14"/>
  <c r="M71" i="14"/>
  <c r="M70" i="14"/>
  <c r="M69" i="14"/>
  <c r="M68" i="14"/>
  <c r="M66" i="14"/>
  <c r="M65" i="14"/>
  <c r="M64" i="14"/>
  <c r="M63" i="14"/>
  <c r="M62" i="14"/>
  <c r="M61" i="14"/>
  <c r="M60" i="14"/>
  <c r="M59" i="14"/>
  <c r="M58" i="14"/>
  <c r="M56" i="14"/>
  <c r="M55" i="14"/>
  <c r="M54" i="14"/>
  <c r="M52" i="14"/>
  <c r="M51" i="14"/>
  <c r="M50" i="14"/>
  <c r="M49" i="14"/>
  <c r="M48" i="14"/>
  <c r="M47" i="14"/>
  <c r="M46" i="14"/>
  <c r="M45" i="14"/>
  <c r="M42" i="14"/>
  <c r="M41" i="14"/>
  <c r="M39" i="14"/>
  <c r="M37" i="14"/>
  <c r="M36" i="14"/>
  <c r="M35" i="14"/>
  <c r="M34" i="14"/>
  <c r="M33" i="14"/>
  <c r="M32" i="14"/>
  <c r="M30" i="14"/>
  <c r="M29" i="14"/>
  <c r="M28" i="14"/>
  <c r="M27" i="14"/>
  <c r="M25" i="14"/>
  <c r="M24" i="14"/>
  <c r="M23" i="14"/>
  <c r="M22" i="14"/>
  <c r="M21" i="14"/>
  <c r="M20" i="14"/>
  <c r="M19" i="14"/>
  <c r="M16" i="14"/>
  <c r="M15" i="14"/>
  <c r="M14" i="14"/>
  <c r="M13" i="14"/>
  <c r="M11" i="14"/>
  <c r="M10" i="14"/>
  <c r="M9" i="14"/>
  <c r="N429" i="14"/>
  <c r="L429" i="14"/>
  <c r="K429" i="14"/>
  <c r="J429" i="14"/>
  <c r="I429" i="14"/>
  <c r="H429" i="14"/>
  <c r="G429" i="14"/>
  <c r="F429" i="14"/>
  <c r="E429" i="14"/>
  <c r="N426" i="14"/>
  <c r="L426" i="14"/>
  <c r="K426" i="14"/>
  <c r="J426" i="14"/>
  <c r="I426" i="14"/>
  <c r="H426" i="14"/>
  <c r="G426" i="14"/>
  <c r="F426" i="14"/>
  <c r="E426" i="14"/>
  <c r="N421" i="14"/>
  <c r="L421" i="14"/>
  <c r="K421" i="14"/>
  <c r="J421" i="14"/>
  <c r="I421" i="14"/>
  <c r="H421" i="14"/>
  <c r="G421" i="14"/>
  <c r="F421" i="14"/>
  <c r="E421" i="14"/>
  <c r="N418" i="14"/>
  <c r="L418" i="14"/>
  <c r="K418" i="14"/>
  <c r="J418" i="14"/>
  <c r="I418" i="14"/>
  <c r="H418" i="14"/>
  <c r="G418" i="14"/>
  <c r="F418" i="14"/>
  <c r="E418" i="14"/>
  <c r="N409" i="14"/>
  <c r="L409" i="14"/>
  <c r="K409" i="14"/>
  <c r="J409" i="14"/>
  <c r="I409" i="14"/>
  <c r="H409" i="14"/>
  <c r="G409" i="14"/>
  <c r="F409" i="14"/>
  <c r="E409" i="14"/>
  <c r="N400" i="14"/>
  <c r="N399" i="14" s="1"/>
  <c r="L400" i="14"/>
  <c r="K400" i="14"/>
  <c r="J400" i="14"/>
  <c r="I400" i="14"/>
  <c r="H400" i="14"/>
  <c r="G400" i="14"/>
  <c r="F400" i="14"/>
  <c r="E400" i="14"/>
  <c r="N395" i="14"/>
  <c r="L395" i="14"/>
  <c r="K395" i="14"/>
  <c r="J395" i="14"/>
  <c r="I395" i="14"/>
  <c r="H395" i="14"/>
  <c r="G395" i="14"/>
  <c r="F395" i="14"/>
  <c r="E395" i="14"/>
  <c r="N389" i="14"/>
  <c r="L389" i="14"/>
  <c r="K389" i="14"/>
  <c r="J389" i="14"/>
  <c r="I389" i="14"/>
  <c r="H389" i="14"/>
  <c r="G389" i="14"/>
  <c r="M389" i="14" s="1"/>
  <c r="F389" i="14"/>
  <c r="E389" i="14"/>
  <c r="N382" i="14"/>
  <c r="L382" i="14"/>
  <c r="K382" i="14"/>
  <c r="J382" i="14"/>
  <c r="I382" i="14"/>
  <c r="H382" i="14"/>
  <c r="H381" i="14" s="1"/>
  <c r="G382" i="14"/>
  <c r="F382" i="14"/>
  <c r="E382" i="14"/>
  <c r="N377" i="14"/>
  <c r="L377" i="14"/>
  <c r="K377" i="14"/>
  <c r="J377" i="14"/>
  <c r="I377" i="14"/>
  <c r="H377" i="14"/>
  <c r="G377" i="14"/>
  <c r="F377" i="14"/>
  <c r="E377" i="14"/>
  <c r="N374" i="14"/>
  <c r="L374" i="14"/>
  <c r="K374" i="14"/>
  <c r="J374" i="14"/>
  <c r="I374" i="14"/>
  <c r="H374" i="14"/>
  <c r="G374" i="14"/>
  <c r="F374" i="14"/>
  <c r="E374" i="14"/>
  <c r="N364" i="14"/>
  <c r="L364" i="14"/>
  <c r="K364" i="14"/>
  <c r="J364" i="14"/>
  <c r="I364" i="14"/>
  <c r="H364" i="14"/>
  <c r="G364" i="14"/>
  <c r="F364" i="14"/>
  <c r="E364" i="14"/>
  <c r="N354" i="14"/>
  <c r="L354" i="14"/>
  <c r="K354" i="14"/>
  <c r="J354" i="14"/>
  <c r="I354" i="14"/>
  <c r="H354" i="14"/>
  <c r="G354" i="14"/>
  <c r="F354" i="14"/>
  <c r="E354" i="14"/>
  <c r="N347" i="14"/>
  <c r="L347" i="14"/>
  <c r="K347" i="14"/>
  <c r="J347" i="14"/>
  <c r="I347" i="14"/>
  <c r="H347" i="14"/>
  <c r="G347" i="14"/>
  <c r="F347" i="14"/>
  <c r="E347" i="14"/>
  <c r="M347" i="14" s="1"/>
  <c r="F61" i="11" s="1"/>
  <c r="G61" i="11" s="1"/>
  <c r="N337" i="14"/>
  <c r="N333" i="14" s="1"/>
  <c r="L337" i="14"/>
  <c r="K337" i="14"/>
  <c r="J337" i="14"/>
  <c r="I337" i="14"/>
  <c r="H337" i="14"/>
  <c r="G337" i="14"/>
  <c r="F337" i="14"/>
  <c r="E337" i="14"/>
  <c r="N334" i="14"/>
  <c r="L334" i="14"/>
  <c r="K334" i="14"/>
  <c r="J334" i="14"/>
  <c r="I334" i="14"/>
  <c r="H334" i="14"/>
  <c r="G334" i="14"/>
  <c r="F334" i="14"/>
  <c r="E334" i="14"/>
  <c r="N330" i="14"/>
  <c r="L330" i="14"/>
  <c r="K330" i="14"/>
  <c r="J330" i="14"/>
  <c r="I330" i="14"/>
  <c r="H330" i="14"/>
  <c r="G330" i="14"/>
  <c r="F330" i="14"/>
  <c r="E330" i="14"/>
  <c r="N321" i="14"/>
  <c r="N311" i="14" s="1"/>
  <c r="L321" i="14"/>
  <c r="K321" i="14"/>
  <c r="J321" i="14"/>
  <c r="I321" i="14"/>
  <c r="H321" i="14"/>
  <c r="G321" i="14"/>
  <c r="F321" i="14"/>
  <c r="E321" i="14"/>
  <c r="N312" i="14"/>
  <c r="I312" i="14"/>
  <c r="H312" i="14"/>
  <c r="H311" i="14" s="1"/>
  <c r="G312" i="14"/>
  <c r="F312" i="14"/>
  <c r="E312" i="14"/>
  <c r="N301" i="14"/>
  <c r="L301" i="14"/>
  <c r="K301" i="14"/>
  <c r="J301" i="14"/>
  <c r="I301" i="14"/>
  <c r="H301" i="14"/>
  <c r="G301" i="14"/>
  <c r="F301" i="14"/>
  <c r="E301" i="14"/>
  <c r="N296" i="14"/>
  <c r="L296" i="14"/>
  <c r="K296" i="14"/>
  <c r="J296" i="14"/>
  <c r="I296" i="14"/>
  <c r="H296" i="14"/>
  <c r="G296" i="14"/>
  <c r="F296" i="14"/>
  <c r="E296" i="14"/>
  <c r="N286" i="14"/>
  <c r="L286" i="14"/>
  <c r="K286" i="14"/>
  <c r="J286" i="14"/>
  <c r="I286" i="14"/>
  <c r="H286" i="14"/>
  <c r="G286" i="14"/>
  <c r="N277" i="14"/>
  <c r="L277" i="14"/>
  <c r="K277" i="14"/>
  <c r="J277" i="14"/>
  <c r="I277" i="14"/>
  <c r="H277" i="14"/>
  <c r="G277" i="14"/>
  <c r="F277" i="14"/>
  <c r="E277" i="14"/>
  <c r="N275" i="14"/>
  <c r="L275" i="14"/>
  <c r="K275" i="14"/>
  <c r="J275" i="14"/>
  <c r="I275" i="14"/>
  <c r="H275" i="14"/>
  <c r="G275" i="14"/>
  <c r="F275" i="14"/>
  <c r="E275" i="14"/>
  <c r="N268" i="14"/>
  <c r="L268" i="14"/>
  <c r="K268" i="14"/>
  <c r="J268" i="14"/>
  <c r="I268" i="14"/>
  <c r="H268" i="14"/>
  <c r="G268" i="14"/>
  <c r="F268" i="14"/>
  <c r="E268" i="14"/>
  <c r="N260" i="14"/>
  <c r="L260" i="14"/>
  <c r="K260" i="14"/>
  <c r="J260" i="14"/>
  <c r="I260" i="14"/>
  <c r="H260" i="14"/>
  <c r="G260" i="14"/>
  <c r="F260" i="14"/>
  <c r="E260" i="14"/>
  <c r="N253" i="14"/>
  <c r="L253" i="14"/>
  <c r="K253" i="14"/>
  <c r="J253" i="14"/>
  <c r="I253" i="14"/>
  <c r="H253" i="14"/>
  <c r="G253" i="14"/>
  <c r="G252" i="14" s="1"/>
  <c r="F253" i="14"/>
  <c r="E253" i="14"/>
  <c r="N242" i="14"/>
  <c r="L242" i="14"/>
  <c r="K242" i="14"/>
  <c r="J242" i="14"/>
  <c r="I242" i="14"/>
  <c r="H242" i="14"/>
  <c r="G242" i="14"/>
  <c r="F242" i="14"/>
  <c r="E242" i="14"/>
  <c r="N240" i="14"/>
  <c r="L240" i="14"/>
  <c r="K240" i="14"/>
  <c r="J240" i="14"/>
  <c r="I240" i="14"/>
  <c r="H240" i="14"/>
  <c r="G240" i="14"/>
  <c r="F240" i="14"/>
  <c r="E240" i="14"/>
  <c r="N233" i="14"/>
  <c r="L233" i="14"/>
  <c r="K233" i="14"/>
  <c r="J233" i="14"/>
  <c r="I233" i="14"/>
  <c r="H233" i="14"/>
  <c r="G233" i="14"/>
  <c r="F233" i="14"/>
  <c r="E233" i="14"/>
  <c r="N229" i="14"/>
  <c r="L229" i="14"/>
  <c r="K229" i="14"/>
  <c r="J229" i="14"/>
  <c r="I229" i="14"/>
  <c r="H229" i="14"/>
  <c r="F229" i="14"/>
  <c r="E229" i="14"/>
  <c r="N220" i="14"/>
  <c r="L220" i="14"/>
  <c r="K220" i="14"/>
  <c r="J220" i="14"/>
  <c r="I220" i="14"/>
  <c r="H220" i="14"/>
  <c r="G220" i="14"/>
  <c r="F220" i="14"/>
  <c r="E220" i="14"/>
  <c r="N210" i="14"/>
  <c r="L210" i="14"/>
  <c r="K210" i="14"/>
  <c r="J210" i="14"/>
  <c r="I210" i="14"/>
  <c r="H210" i="14"/>
  <c r="G210" i="14"/>
  <c r="F210" i="14"/>
  <c r="E210" i="14"/>
  <c r="N194" i="14"/>
  <c r="L194" i="14"/>
  <c r="K194" i="14"/>
  <c r="J194" i="14"/>
  <c r="I194" i="14"/>
  <c r="H194" i="14"/>
  <c r="G194" i="14"/>
  <c r="F194" i="14"/>
  <c r="E194" i="14"/>
  <c r="M194" i="14" s="1"/>
  <c r="F35" i="11" s="1"/>
  <c r="N183" i="14"/>
  <c r="L183" i="14"/>
  <c r="K183" i="14"/>
  <c r="J183" i="14"/>
  <c r="I183" i="14"/>
  <c r="H183" i="14"/>
  <c r="G183" i="14"/>
  <c r="F183" i="14"/>
  <c r="E183" i="14"/>
  <c r="N177" i="14"/>
  <c r="L177" i="14"/>
  <c r="K177" i="14"/>
  <c r="J177" i="14"/>
  <c r="I177" i="14"/>
  <c r="H177" i="14"/>
  <c r="G177" i="14"/>
  <c r="F177" i="14"/>
  <c r="E177" i="14"/>
  <c r="N167" i="14"/>
  <c r="L167" i="14"/>
  <c r="K167" i="14"/>
  <c r="J167" i="14"/>
  <c r="I167" i="14"/>
  <c r="H167" i="14"/>
  <c r="G167" i="14"/>
  <c r="F167" i="14"/>
  <c r="E167" i="14"/>
  <c r="N159" i="14"/>
  <c r="L159" i="14"/>
  <c r="K159" i="14"/>
  <c r="J159" i="14"/>
  <c r="I159" i="14"/>
  <c r="H159" i="14"/>
  <c r="G159" i="14"/>
  <c r="F159" i="14"/>
  <c r="E159" i="14"/>
  <c r="M159" i="14" s="1"/>
  <c r="F30" i="11" s="1"/>
  <c r="G30" i="11" s="1"/>
  <c r="N149" i="14"/>
  <c r="L149" i="14"/>
  <c r="K149" i="14"/>
  <c r="J149" i="14"/>
  <c r="I149" i="14"/>
  <c r="H149" i="14"/>
  <c r="G149" i="14"/>
  <c r="F149" i="14"/>
  <c r="E149" i="14"/>
  <c r="N139" i="14"/>
  <c r="L139" i="14"/>
  <c r="K139" i="14"/>
  <c r="J139" i="14"/>
  <c r="I139" i="14"/>
  <c r="H139" i="14"/>
  <c r="G139" i="14"/>
  <c r="F139" i="14"/>
  <c r="E139" i="14"/>
  <c r="N129" i="14"/>
  <c r="L129" i="14"/>
  <c r="K129" i="14"/>
  <c r="J129" i="14"/>
  <c r="I129" i="14"/>
  <c r="H129" i="14"/>
  <c r="G129" i="14"/>
  <c r="F129" i="14"/>
  <c r="E129" i="14"/>
  <c r="N119" i="14"/>
  <c r="L119" i="14"/>
  <c r="K119" i="14"/>
  <c r="J119" i="14"/>
  <c r="I119" i="14"/>
  <c r="H119" i="14"/>
  <c r="G119" i="14"/>
  <c r="F119" i="14"/>
  <c r="E119" i="14"/>
  <c r="N109" i="14"/>
  <c r="L109" i="14"/>
  <c r="K109" i="14"/>
  <c r="J109" i="14"/>
  <c r="I109" i="14"/>
  <c r="H109" i="14"/>
  <c r="G109" i="14"/>
  <c r="F109" i="14"/>
  <c r="E109" i="14"/>
  <c r="N98" i="14"/>
  <c r="L98" i="14"/>
  <c r="K98" i="14"/>
  <c r="J98" i="14"/>
  <c r="I98" i="14"/>
  <c r="H98" i="14"/>
  <c r="G98" i="14"/>
  <c r="F98" i="14"/>
  <c r="E98" i="14"/>
  <c r="N94" i="14"/>
  <c r="L94" i="14"/>
  <c r="K94" i="14"/>
  <c r="J94" i="14"/>
  <c r="I94" i="14"/>
  <c r="H94" i="14"/>
  <c r="G94" i="14"/>
  <c r="F94" i="14"/>
  <c r="E94" i="14"/>
  <c r="N88" i="14"/>
  <c r="L88" i="14"/>
  <c r="K88" i="14"/>
  <c r="J88" i="14"/>
  <c r="I88" i="14"/>
  <c r="H88" i="14"/>
  <c r="G88" i="14"/>
  <c r="F88" i="14"/>
  <c r="E88" i="14"/>
  <c r="N85" i="14"/>
  <c r="L85" i="14"/>
  <c r="K85" i="14"/>
  <c r="J85" i="14"/>
  <c r="I85" i="14"/>
  <c r="H85" i="14"/>
  <c r="G85" i="14"/>
  <c r="M85" i="14" s="1"/>
  <c r="F20" i="11" s="1"/>
  <c r="G20" i="11" s="1"/>
  <c r="F85" i="14"/>
  <c r="E85" i="14"/>
  <c r="N77" i="14"/>
  <c r="L77" i="14"/>
  <c r="K77" i="14"/>
  <c r="J77" i="14"/>
  <c r="I77" i="14"/>
  <c r="H77" i="14"/>
  <c r="G77" i="14"/>
  <c r="F77" i="14"/>
  <c r="E77" i="14"/>
  <c r="N67" i="14"/>
  <c r="L67" i="14"/>
  <c r="K67" i="14"/>
  <c r="J67" i="14"/>
  <c r="I67" i="14"/>
  <c r="H67" i="14"/>
  <c r="G67" i="14"/>
  <c r="F67" i="14"/>
  <c r="E67" i="14"/>
  <c r="N57" i="14"/>
  <c r="L57" i="14"/>
  <c r="K57" i="14"/>
  <c r="J57" i="14"/>
  <c r="I57" i="14"/>
  <c r="H57" i="14"/>
  <c r="G57" i="14"/>
  <c r="F57" i="14"/>
  <c r="E57" i="14"/>
  <c r="N53" i="14"/>
  <c r="L53" i="14"/>
  <c r="K53" i="14"/>
  <c r="J53" i="14"/>
  <c r="I53" i="14"/>
  <c r="H53" i="14"/>
  <c r="G53" i="14"/>
  <c r="F53" i="14"/>
  <c r="E53" i="14"/>
  <c r="N44" i="14"/>
  <c r="L44" i="14"/>
  <c r="K44" i="14"/>
  <c r="K43" i="14" s="1"/>
  <c r="J44" i="14"/>
  <c r="I44" i="14"/>
  <c r="H44" i="14"/>
  <c r="G44" i="14"/>
  <c r="F44" i="14"/>
  <c r="E44" i="14"/>
  <c r="N40" i="14"/>
  <c r="L40" i="14"/>
  <c r="K40" i="14"/>
  <c r="J40" i="14"/>
  <c r="I40" i="14"/>
  <c r="H40" i="14"/>
  <c r="G40" i="14"/>
  <c r="F40" i="14"/>
  <c r="E40" i="14"/>
  <c r="N38" i="14"/>
  <c r="L38" i="14"/>
  <c r="K38" i="14"/>
  <c r="J38" i="14"/>
  <c r="I38" i="14"/>
  <c r="H38" i="14"/>
  <c r="G38" i="14"/>
  <c r="F38" i="14"/>
  <c r="E38" i="14"/>
  <c r="N31" i="14"/>
  <c r="L31" i="14"/>
  <c r="K31" i="14"/>
  <c r="J31" i="14"/>
  <c r="I31" i="14"/>
  <c r="H31" i="14"/>
  <c r="G31" i="14"/>
  <c r="F31" i="14"/>
  <c r="E31" i="14"/>
  <c r="M31" i="14" s="1"/>
  <c r="F11" i="11" s="1"/>
  <c r="G11" i="11" s="1"/>
  <c r="N26" i="14"/>
  <c r="L26" i="14"/>
  <c r="K26" i="14"/>
  <c r="J26" i="14"/>
  <c r="I26" i="14"/>
  <c r="H26" i="14"/>
  <c r="G26" i="14"/>
  <c r="F26" i="14"/>
  <c r="E26" i="14"/>
  <c r="N17" i="14"/>
  <c r="L17" i="14"/>
  <c r="K17" i="14"/>
  <c r="J17" i="14"/>
  <c r="I17" i="14"/>
  <c r="H17" i="14"/>
  <c r="G17" i="14"/>
  <c r="F17" i="14"/>
  <c r="E17" i="14"/>
  <c r="C17" i="14"/>
  <c r="L12" i="14"/>
  <c r="K12" i="14"/>
  <c r="J12" i="14"/>
  <c r="I12" i="14"/>
  <c r="H12" i="14"/>
  <c r="G12" i="14"/>
  <c r="F12" i="14"/>
  <c r="L7" i="14"/>
  <c r="K7" i="14"/>
  <c r="J7" i="14"/>
  <c r="I7" i="14"/>
  <c r="H7" i="14"/>
  <c r="G7" i="14"/>
  <c r="F7" i="14"/>
  <c r="E7" i="14"/>
  <c r="C7" i="14"/>
  <c r="A2" i="12"/>
  <c r="A2" i="11"/>
  <c r="F53" i="10"/>
  <c r="G53" i="10" s="1"/>
  <c r="F50" i="10"/>
  <c r="G50" i="10" s="1"/>
  <c r="F39" i="10"/>
  <c r="G39" i="10" s="1"/>
  <c r="F35" i="10"/>
  <c r="G35" i="10" s="1"/>
  <c r="F25" i="10"/>
  <c r="G25" i="10" s="1"/>
  <c r="F20" i="10"/>
  <c r="G20" i="10" s="1"/>
  <c r="F19" i="10"/>
  <c r="G19" i="10" s="1"/>
  <c r="F18" i="10"/>
  <c r="G18" i="10" s="1"/>
  <c r="F17" i="10"/>
  <c r="F16" i="10"/>
  <c r="G16" i="10" s="1"/>
  <c r="F12" i="10"/>
  <c r="G12" i="10" s="1"/>
  <c r="F11" i="10"/>
  <c r="G11" i="10" s="1"/>
  <c r="F10" i="10"/>
  <c r="G10" i="10" s="1"/>
  <c r="F9" i="10"/>
  <c r="G9" i="10" s="1"/>
  <c r="C429" i="14"/>
  <c r="L424" i="14"/>
  <c r="K424" i="14"/>
  <c r="J424" i="14"/>
  <c r="I424" i="14"/>
  <c r="H424" i="14"/>
  <c r="E424" i="14"/>
  <c r="C424" i="14"/>
  <c r="C421" i="14"/>
  <c r="C418" i="14"/>
  <c r="C409" i="14"/>
  <c r="C400" i="14"/>
  <c r="C395" i="14"/>
  <c r="C389" i="14"/>
  <c r="C382" i="14"/>
  <c r="C381" i="14" s="1"/>
  <c r="C377" i="14"/>
  <c r="M377" i="14" s="1"/>
  <c r="F65" i="11" s="1"/>
  <c r="G65" i="11" s="1"/>
  <c r="C374" i="14"/>
  <c r="C364" i="14"/>
  <c r="C354" i="14"/>
  <c r="M354" i="14" s="1"/>
  <c r="F62" i="11" s="1"/>
  <c r="G62" i="11" s="1"/>
  <c r="C337" i="14"/>
  <c r="C334" i="14"/>
  <c r="C330" i="14"/>
  <c r="C321" i="14"/>
  <c r="C312" i="14"/>
  <c r="C301" i="14"/>
  <c r="C296" i="14"/>
  <c r="C286" i="14"/>
  <c r="C277" i="14"/>
  <c r="M277" i="14" s="1"/>
  <c r="F50" i="11" s="1"/>
  <c r="G50" i="11" s="1"/>
  <c r="C275" i="14"/>
  <c r="C268" i="14"/>
  <c r="L265" i="14"/>
  <c r="K265" i="14"/>
  <c r="J265" i="14"/>
  <c r="I265" i="14"/>
  <c r="H265" i="14"/>
  <c r="E265" i="14"/>
  <c r="M265" i="14" s="1"/>
  <c r="F47" i="11" s="1"/>
  <c r="G47" i="11" s="1"/>
  <c r="C265" i="14"/>
  <c r="C253" i="14"/>
  <c r="K248" i="14"/>
  <c r="J248" i="14"/>
  <c r="I248" i="14"/>
  <c r="H248" i="14"/>
  <c r="E248" i="14"/>
  <c r="C248" i="14"/>
  <c r="C242" i="14"/>
  <c r="C240" i="14"/>
  <c r="C233" i="14"/>
  <c r="C229" i="14"/>
  <c r="C220" i="14"/>
  <c r="C210" i="14"/>
  <c r="L204" i="14"/>
  <c r="L193" i="14" s="1"/>
  <c r="K204" i="14"/>
  <c r="K193" i="14" s="1"/>
  <c r="J204" i="14"/>
  <c r="I204" i="14"/>
  <c r="E204" i="14"/>
  <c r="C204" i="14"/>
  <c r="C194" i="14"/>
  <c r="C183" i="14"/>
  <c r="C177" i="14"/>
  <c r="C167" i="14"/>
  <c r="C159" i="14"/>
  <c r="C149" i="14"/>
  <c r="C139" i="14"/>
  <c r="M139" i="14" s="1"/>
  <c r="F28" i="11" s="1"/>
  <c r="G28" i="11" s="1"/>
  <c r="C129" i="14"/>
  <c r="C119" i="14"/>
  <c r="C109" i="14"/>
  <c r="M109" i="14" s="1"/>
  <c r="F25" i="11" s="1"/>
  <c r="C94" i="14"/>
  <c r="C43" i="14" s="1"/>
  <c r="C38" i="14"/>
  <c r="E67" i="11"/>
  <c r="E54" i="11"/>
  <c r="E44" i="11"/>
  <c r="E34" i="11"/>
  <c r="E24" i="11"/>
  <c r="E14" i="11"/>
  <c r="E59" i="10"/>
  <c r="G59" i="10" s="1"/>
  <c r="E44" i="10"/>
  <c r="E38" i="10"/>
  <c r="E33" i="10"/>
  <c r="E29" i="10"/>
  <c r="E23" i="10"/>
  <c r="E21" i="10"/>
  <c r="E6" i="10"/>
  <c r="E381" i="14"/>
  <c r="C77" i="10"/>
  <c r="I381" i="14"/>
  <c r="M364" i="14"/>
  <c r="F63" i="11" s="1"/>
  <c r="G63" i="11" s="1"/>
  <c r="M334" i="14"/>
  <c r="F59" i="11" s="1"/>
  <c r="E399" i="14"/>
  <c r="M418" i="14"/>
  <c r="F70" i="11" s="1"/>
  <c r="G70" i="11" s="1"/>
  <c r="L333" i="14"/>
  <c r="H333" i="14"/>
  <c r="M268" i="14"/>
  <c r="F48" i="11" s="1"/>
  <c r="G48" i="11" s="1"/>
  <c r="M220" i="14"/>
  <c r="F38" i="11" s="1"/>
  <c r="G38" i="11" s="1"/>
  <c r="L6" i="14"/>
  <c r="G58" i="10"/>
  <c r="F57" i="10"/>
  <c r="G57" i="10" s="1"/>
  <c r="F43" i="10"/>
  <c r="G43" i="10" s="1"/>
  <c r="F41" i="10"/>
  <c r="G41" i="10" s="1"/>
  <c r="G40" i="10"/>
  <c r="F32" i="10"/>
  <c r="G32" i="10" s="1"/>
  <c r="D311" i="14"/>
  <c r="M382" i="14"/>
  <c r="M275" i="14"/>
  <c r="F49" i="11" s="1"/>
  <c r="G49" i="11" s="1"/>
  <c r="C287" i="12"/>
  <c r="C279" i="12"/>
  <c r="C59" i="12"/>
  <c r="F24" i="10"/>
  <c r="F59" i="10"/>
  <c r="C74" i="10" s="1"/>
  <c r="F108" i="14" l="1"/>
  <c r="G43" i="14"/>
  <c r="C76" i="10"/>
  <c r="F46" i="10"/>
  <c r="G46" i="10" s="1"/>
  <c r="M178" i="47"/>
  <c r="M7" i="47"/>
  <c r="S11" i="47"/>
  <c r="S176" i="47" s="1"/>
  <c r="R176" i="47"/>
  <c r="K178" i="47"/>
  <c r="Q178" i="47"/>
  <c r="N178" i="47"/>
  <c r="R8" i="47"/>
  <c r="C259" i="12"/>
  <c r="F49" i="10"/>
  <c r="G42" i="10"/>
  <c r="F38" i="10"/>
  <c r="M240" i="14"/>
  <c r="F41" i="11" s="1"/>
  <c r="G41" i="11" s="1"/>
  <c r="M296" i="14"/>
  <c r="F52" i="11" s="1"/>
  <c r="G52" i="11" s="1"/>
  <c r="E6" i="14"/>
  <c r="N6" i="14"/>
  <c r="F311" i="14"/>
  <c r="E333" i="14"/>
  <c r="M253" i="14"/>
  <c r="F45" i="11" s="1"/>
  <c r="G45" i="11" s="1"/>
  <c r="M119" i="14"/>
  <c r="F26" i="11" s="1"/>
  <c r="G26" i="11" s="1"/>
  <c r="M183" i="14"/>
  <c r="F33" i="11" s="1"/>
  <c r="G33" i="11" s="1"/>
  <c r="M210" i="14"/>
  <c r="F37" i="11" s="1"/>
  <c r="G37" i="11" s="1"/>
  <c r="M330" i="14"/>
  <c r="F57" i="11" s="1"/>
  <c r="G57" i="11" s="1"/>
  <c r="I6" i="14"/>
  <c r="K108" i="14"/>
  <c r="F193" i="14"/>
  <c r="I333" i="14"/>
  <c r="C6" i="14"/>
  <c r="M129" i="14"/>
  <c r="F27" i="11" s="1"/>
  <c r="G27" i="11" s="1"/>
  <c r="M374" i="14"/>
  <c r="F64" i="11" s="1"/>
  <c r="G64" i="11" s="1"/>
  <c r="M429" i="14"/>
  <c r="F74" i="11" s="1"/>
  <c r="G74" i="11" s="1"/>
  <c r="J6" i="14"/>
  <c r="M44" i="14"/>
  <c r="F15" i="11" s="1"/>
  <c r="H108" i="14"/>
  <c r="G311" i="14"/>
  <c r="F333" i="14"/>
  <c r="J333" i="14"/>
  <c r="J381" i="14"/>
  <c r="M424" i="14"/>
  <c r="F72" i="11" s="1"/>
  <c r="G72" i="11" s="1"/>
  <c r="F252" i="14"/>
  <c r="K333" i="14"/>
  <c r="D333" i="14"/>
  <c r="F399" i="14"/>
  <c r="D252" i="14"/>
  <c r="E75" i="11"/>
  <c r="M17" i="14"/>
  <c r="F9" i="11" s="1"/>
  <c r="G9" i="11" s="1"/>
  <c r="G6" i="14"/>
  <c r="H6" i="14"/>
  <c r="M40" i="14"/>
  <c r="F13" i="11" s="1"/>
  <c r="G13" i="11" s="1"/>
  <c r="E43" i="14"/>
  <c r="N43" i="14"/>
  <c r="L43" i="14"/>
  <c r="M98" i="14"/>
  <c r="F23" i="11" s="1"/>
  <c r="G23" i="11" s="1"/>
  <c r="J108" i="14"/>
  <c r="I108" i="14"/>
  <c r="M177" i="14"/>
  <c r="F32" i="11" s="1"/>
  <c r="G32" i="11" s="1"/>
  <c r="I193" i="14"/>
  <c r="M229" i="14"/>
  <c r="F39" i="11" s="1"/>
  <c r="G39" i="11" s="1"/>
  <c r="M233" i="14"/>
  <c r="F40" i="11" s="1"/>
  <c r="G40" i="11" s="1"/>
  <c r="G193" i="14"/>
  <c r="N193" i="14"/>
  <c r="E252" i="14"/>
  <c r="K252" i="14"/>
  <c r="J252" i="14"/>
  <c r="N252" i="14"/>
  <c r="M321" i="14"/>
  <c r="F56" i="11" s="1"/>
  <c r="G56" i="11" s="1"/>
  <c r="E311" i="14"/>
  <c r="K311" i="14"/>
  <c r="L311" i="14"/>
  <c r="M337" i="14"/>
  <c r="F60" i="11" s="1"/>
  <c r="G60" i="11" s="1"/>
  <c r="F381" i="14"/>
  <c r="G381" i="14"/>
  <c r="L381" i="14"/>
  <c r="N381" i="14"/>
  <c r="M395" i="14"/>
  <c r="K381" i="14"/>
  <c r="H399" i="14"/>
  <c r="K399" i="14"/>
  <c r="L399" i="14"/>
  <c r="G399" i="14"/>
  <c r="M421" i="14"/>
  <c r="F71" i="11" s="1"/>
  <c r="G71" i="11" s="1"/>
  <c r="J399" i="14"/>
  <c r="M426" i="14"/>
  <c r="F73" i="11" s="1"/>
  <c r="G73" i="11" s="1"/>
  <c r="M286" i="14"/>
  <c r="F51" i="11" s="1"/>
  <c r="G51" i="11" s="1"/>
  <c r="J311" i="14"/>
  <c r="C31" i="12"/>
  <c r="C181" i="12"/>
  <c r="D43" i="14"/>
  <c r="D108" i="14"/>
  <c r="D381" i="14"/>
  <c r="G25" i="11"/>
  <c r="G59" i="11"/>
  <c r="C252" i="14"/>
  <c r="C311" i="14"/>
  <c r="G24" i="10"/>
  <c r="E61" i="10"/>
  <c r="M38" i="14"/>
  <c r="F12" i="11" s="1"/>
  <c r="G12" i="11" s="1"/>
  <c r="M242" i="14"/>
  <c r="F42" i="11" s="1"/>
  <c r="G42" i="11" s="1"/>
  <c r="L108" i="14"/>
  <c r="I311" i="14"/>
  <c r="I43" i="14"/>
  <c r="E108" i="14"/>
  <c r="N108" i="14"/>
  <c r="N432" i="14" s="1"/>
  <c r="C82" i="11"/>
  <c r="G17" i="10"/>
  <c r="F15" i="10"/>
  <c r="K6" i="14"/>
  <c r="J193" i="14"/>
  <c r="M57" i="14"/>
  <c r="F17" i="11" s="1"/>
  <c r="G17" i="11" s="1"/>
  <c r="G35" i="11"/>
  <c r="C193" i="14"/>
  <c r="C108" i="14"/>
  <c r="M312" i="14"/>
  <c r="F55" i="11" s="1"/>
  <c r="M204" i="14"/>
  <c r="F36" i="11" s="1"/>
  <c r="G36" i="11" s="1"/>
  <c r="M7" i="14"/>
  <c r="F7" i="11" s="1"/>
  <c r="J43" i="14"/>
  <c r="L252" i="14"/>
  <c r="C399" i="14"/>
  <c r="M400" i="14"/>
  <c r="F68" i="11" s="1"/>
  <c r="G15" i="11"/>
  <c r="M77" i="14"/>
  <c r="F19" i="11" s="1"/>
  <c r="G19" i="11" s="1"/>
  <c r="F43" i="14"/>
  <c r="G108" i="14"/>
  <c r="M26" i="14"/>
  <c r="F10" i="11" s="1"/>
  <c r="G10" i="11" s="1"/>
  <c r="M88" i="14"/>
  <c r="F21" i="11" s="1"/>
  <c r="G21" i="11" s="1"/>
  <c r="D6" i="14"/>
  <c r="M167" i="14"/>
  <c r="F31" i="11" s="1"/>
  <c r="G31" i="11" s="1"/>
  <c r="M409" i="14"/>
  <c r="F69" i="11" s="1"/>
  <c r="G69" i="11" s="1"/>
  <c r="E193" i="14"/>
  <c r="C167" i="12"/>
  <c r="F28" i="10" s="1"/>
  <c r="G28" i="10" s="1"/>
  <c r="M301" i="14"/>
  <c r="F53" i="11" s="1"/>
  <c r="G53" i="11" s="1"/>
  <c r="M149" i="14"/>
  <c r="F29" i="11" s="1"/>
  <c r="G29" i="11" s="1"/>
  <c r="G333" i="14"/>
  <c r="I399" i="14"/>
  <c r="M260" i="14"/>
  <c r="F46" i="11" s="1"/>
  <c r="C54" i="12"/>
  <c r="F22" i="10"/>
  <c r="M94" i="14"/>
  <c r="F22" i="11" s="1"/>
  <c r="G22" i="11" s="1"/>
  <c r="I252" i="14"/>
  <c r="H252" i="14"/>
  <c r="M53" i="14"/>
  <c r="F16" i="11" s="1"/>
  <c r="G16" i="11" s="1"/>
  <c r="C333" i="14"/>
  <c r="F45" i="10"/>
  <c r="H193" i="14"/>
  <c r="M67" i="14"/>
  <c r="F18" i="11" s="1"/>
  <c r="G18" i="11" s="1"/>
  <c r="D193" i="14"/>
  <c r="M12" i="14"/>
  <c r="F8" i="11" s="1"/>
  <c r="G8" i="11" s="1"/>
  <c r="F55" i="10"/>
  <c r="H43" i="14"/>
  <c r="C210" i="12"/>
  <c r="M248" i="14"/>
  <c r="F43" i="11" s="1"/>
  <c r="G43" i="11" s="1"/>
  <c r="M6" i="14" l="1"/>
  <c r="R7" i="47"/>
  <c r="R178" i="47"/>
  <c r="S8" i="47"/>
  <c r="S7" i="47" s="1"/>
  <c r="G432" i="14"/>
  <c r="K432" i="14"/>
  <c r="C89" i="11" s="1"/>
  <c r="F58" i="11"/>
  <c r="G58" i="11" s="1"/>
  <c r="C75" i="10"/>
  <c r="G38" i="10"/>
  <c r="M381" i="14"/>
  <c r="F66" i="11" s="1"/>
  <c r="H432" i="14"/>
  <c r="L432" i="14"/>
  <c r="C93" i="11" s="1"/>
  <c r="G49" i="10"/>
  <c r="F48" i="10"/>
  <c r="G48" i="10" s="1"/>
  <c r="F432" i="14"/>
  <c r="C83" i="11"/>
  <c r="G66" i="11"/>
  <c r="D432" i="14"/>
  <c r="C90" i="11" s="1"/>
  <c r="E432" i="14"/>
  <c r="I432" i="14"/>
  <c r="M311" i="14"/>
  <c r="F30" i="10"/>
  <c r="C180" i="12"/>
  <c r="F13" i="10"/>
  <c r="C6" i="12"/>
  <c r="M399" i="14"/>
  <c r="M193" i="14"/>
  <c r="G15" i="10"/>
  <c r="F44" i="10"/>
  <c r="G45" i="10"/>
  <c r="G46" i="11"/>
  <c r="F44" i="11"/>
  <c r="C432" i="14"/>
  <c r="C88" i="11" s="1"/>
  <c r="F34" i="11"/>
  <c r="G34" i="11" s="1"/>
  <c r="M43" i="14"/>
  <c r="J432" i="14"/>
  <c r="C92" i="11" s="1"/>
  <c r="F24" i="11"/>
  <c r="G24" i="11" s="1"/>
  <c r="C209" i="12"/>
  <c r="F34" i="10"/>
  <c r="M333" i="14"/>
  <c r="F6" i="11"/>
  <c r="G7" i="11"/>
  <c r="F23" i="10"/>
  <c r="G23" i="10" s="1"/>
  <c r="F14" i="11"/>
  <c r="G14" i="11" s="1"/>
  <c r="G55" i="11"/>
  <c r="F54" i="11"/>
  <c r="G54" i="11" s="1"/>
  <c r="G55" i="10"/>
  <c r="C78" i="10"/>
  <c r="C69" i="10"/>
  <c r="F21" i="10"/>
  <c r="G21" i="10" s="1"/>
  <c r="G22" i="10"/>
  <c r="G68" i="11"/>
  <c r="F67" i="11"/>
  <c r="M108" i="14"/>
  <c r="C58" i="12"/>
  <c r="C295" i="12" s="1"/>
  <c r="M252" i="14"/>
  <c r="S178" i="47" l="1"/>
  <c r="S187" i="47" s="1"/>
  <c r="S189" i="47" s="1"/>
  <c r="C91" i="11"/>
  <c r="C94" i="11" s="1"/>
  <c r="D92" i="11" s="1"/>
  <c r="G13" i="10"/>
  <c r="G6" i="10"/>
  <c r="F29" i="10"/>
  <c r="G29" i="10" s="1"/>
  <c r="G30" i="10"/>
  <c r="G34" i="10"/>
  <c r="F33" i="10"/>
  <c r="G33" i="10" s="1"/>
  <c r="C80" i="11"/>
  <c r="G44" i="11"/>
  <c r="C68" i="10"/>
  <c r="G44" i="10"/>
  <c r="M432" i="14"/>
  <c r="G6" i="11"/>
  <c r="C79" i="11"/>
  <c r="F75" i="11"/>
  <c r="G75" i="11" s="1"/>
  <c r="F61" i="10"/>
  <c r="G61" i="10" s="1"/>
  <c r="C81" i="11"/>
  <c r="G67" i="11"/>
  <c r="C67" i="10" l="1"/>
  <c r="C73" i="10"/>
  <c r="D88" i="11"/>
  <c r="D91" i="11"/>
  <c r="C70" i="10"/>
  <c r="D69" i="10" s="1"/>
  <c r="C79" i="10"/>
  <c r="D93" i="11"/>
  <c r="D89" i="11"/>
  <c r="D90" i="11"/>
  <c r="C84" i="11"/>
  <c r="D80" i="11" s="1"/>
  <c r="D79" i="11" l="1"/>
  <c r="D94" i="11"/>
  <c r="D76" i="10"/>
  <c r="D77" i="10"/>
  <c r="D74" i="10"/>
  <c r="D75" i="10"/>
  <c r="D78" i="10"/>
  <c r="D68" i="10"/>
  <c r="D82" i="11"/>
  <c r="D83" i="11"/>
  <c r="D81" i="11"/>
  <c r="D73" i="10"/>
  <c r="D67" i="10"/>
  <c r="D70" i="10" l="1"/>
  <c r="D79" i="10"/>
  <c r="D84" i="11"/>
</calcChain>
</file>

<file path=xl/comments1.xml><?xml version="1.0" encoding="utf-8"?>
<comments xmlns="http://schemas.openxmlformats.org/spreadsheetml/2006/main">
  <authors>
    <author>laura.uribe</author>
    <author>manuel.fonseca</author>
  </authors>
  <commentList>
    <comment ref="A3"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shapeId="0">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15" authorId="1" shapeId="0">
      <text>
        <r>
          <rPr>
            <b/>
            <sz val="12"/>
            <color indexed="81"/>
            <rFont val="Arial"/>
            <family val="2"/>
          </rPr>
          <t xml:space="preserve">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(CONAC)
 </t>
        </r>
      </text>
    </comment>
    <comment ref="B21" authorId="1" shapeId="0">
      <text>
        <r>
          <rPr>
            <b/>
            <sz val="12"/>
            <color indexed="81"/>
            <rFont val="Arial"/>
            <family val="2"/>
          </rPr>
          <t>Son las establecidas en Ley a cargo de las personas físicas y morales que se beneficien de manera directa por obras públicas. (CONAC)</t>
        </r>
      </text>
    </comment>
    <comment ref="B23" authorId="1" shapeId="0">
      <text>
        <r>
          <rPr>
            <b/>
            <sz val="12"/>
            <color indexed="81"/>
            <rFont val="Arial"/>
            <family val="2"/>
          </rPr>
          <t>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Fiscales respectivas. También son derechos las contribuciones a cargo de los organismos públicos descentralizados por prestar servicios exclusivos del Estado. (CONAC)</t>
        </r>
      </text>
    </comment>
    <comment ref="B29" authorId="1" shapeId="0">
      <text>
        <r>
          <rPr>
            <b/>
            <sz val="12"/>
            <color indexed="81"/>
            <rFont val="Arial"/>
            <family val="2"/>
          </rPr>
          <t>Son contraprestaciones por los servicios que preste el Estado en sus funciones de derecho privado, así como por el uso, aprovechamiento o enajenación de bienes del dominio privado. (CONAC)</t>
        </r>
      </text>
    </comment>
    <comment ref="B33" authorId="1" shapeId="0">
      <text>
        <r>
          <rPr>
            <b/>
            <sz val="12"/>
            <color indexed="81"/>
            <rFont val="Arial"/>
            <family val="2"/>
          </rPr>
          <t>Son los ingresos que percibe el Estado por funciones de derecho público distintos de las contribuciones, de los ingresos derivados de financiamientos y de los que obtengan los organismos descentralizados y las empresas de participación estatal.
(CONAC)</t>
        </r>
      </text>
    </comment>
    <comment ref="B38" authorId="1" shapeId="0">
      <text>
        <r>
          <rPr>
            <b/>
            <sz val="12"/>
            <color indexed="81"/>
            <rFont val="Arial"/>
            <family val="2"/>
          </rPr>
          <t>Son recursos propios que obtienen las diversas entidades que conforman el sector paraestatal y gobierno central por sus actividades de producción y/o comercialización. (CONAC)</t>
        </r>
      </text>
    </comment>
    <comment ref="B44" authorId="1"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text>
    </comment>
    <comment ref="B48" authorId="1" shapeId="0">
      <text>
        <r>
          <rPr>
            <b/>
            <sz val="12"/>
            <color indexed="81"/>
            <rFont val="Arial"/>
            <family val="2"/>
          </rPr>
          <t xml:space="preserve">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
</t>
        </r>
      </text>
    </comment>
    <comment ref="B55" authorId="1" shapeId="0">
      <text>
        <r>
          <rPr>
            <b/>
            <sz val="12"/>
            <color indexed="81"/>
            <rFont val="Arial"/>
            <family val="2"/>
          </rPr>
          <t>Comprende el importe de los otros ingresos y beneficios que se derivan de transacciones y eventos inusuales, que son propios del objeto del ente público</t>
        </r>
      </text>
    </comment>
    <comment ref="B59" authorId="0" shapeId="0">
      <text>
        <r>
          <rPr>
            <sz val="10"/>
            <color indexed="81"/>
            <rFont val="Tahoma"/>
            <family val="2"/>
          </rPr>
          <t>Son los ingresos obtenidos por la celebración de empréstitos internos y externos, autorizados o ratificados por el H. Congreso de la Unión y Congresos de los Estados y Asamblea Legislativa del Distrito Federal. Siendo principalmente los créditos por instrumento de emisiones en los mercados nacionales e internacionales de capital, organismos financieros internacionales, créditos bilaterales y otras fuentes. Asimismo, incluye los financiamientos derivados del rescate y/o aplicación de activos financieros.</t>
        </r>
      </text>
    </comment>
    <comment ref="B60" authorId="1" shapeId="0">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67" authorId="1" shapeId="0">
      <text>
        <r>
          <rPr>
            <b/>
            <sz val="8"/>
            <color indexed="81"/>
            <rFont val="Tahoma"/>
            <family val="2"/>
          </rPr>
          <t>Comprende el importe de los ingresos correspondientes a las contribuciones, productos, aprovechamientos, así como la venta de bienes y servicios.</t>
        </r>
      </text>
    </comment>
    <comment ref="B68" authorId="1" shapeId="0">
      <text>
        <r>
          <rPr>
            <b/>
            <sz val="8"/>
            <color indexed="81"/>
            <rFont val="Tahoma"/>
            <family val="2"/>
          </rPr>
          <t>Comprende el importe de los ingresos de las Entidades Federativas y Municipios por concepto de participaciones, aportaciones, transferencias, asignaciones, subsidios y otras ayudas.</t>
        </r>
        <r>
          <rPr>
            <sz val="8"/>
            <color indexed="81"/>
            <rFont val="Tahoma"/>
            <family val="2"/>
          </rPr>
          <t xml:space="preserve">
</t>
        </r>
      </text>
    </comment>
    <comment ref="B69" authorId="1" shapeId="0">
      <text>
        <r>
          <rPr>
            <b/>
            <sz val="8"/>
            <color indexed="81"/>
            <rFont val="Tahoma"/>
            <family val="2"/>
          </rPr>
          <t>Comprende el importe de los otros ingresos y beneficios que se derivan de transacciones y eventos inusuales, que no son propios del objeto del ente público.</t>
        </r>
      </text>
    </comment>
    <comment ref="B73" authorId="0" shapeId="0">
      <text>
        <r>
          <rPr>
            <sz val="10"/>
            <color indexed="81"/>
            <rFont val="Tahoma"/>
            <family val="2"/>
          </rPr>
          <t xml:space="preserve">Son los ingresos que se obtienen por: </t>
        </r>
        <r>
          <rPr>
            <b/>
            <sz val="10"/>
            <color indexed="81"/>
            <rFont val="Tahoma"/>
            <family val="2"/>
          </rPr>
          <t xml:space="preserve">Impuestos, contribuciones de mejora, derechos, productos, y aprovechamientos; cuotas y aportaciones de seguridad social, asignaciones y transferencias presupuestarias a los poderes </t>
        </r>
        <r>
          <rPr>
            <u/>
            <sz val="10"/>
            <color indexed="81"/>
            <rFont val="Tahoma"/>
            <family val="2"/>
          </rPr>
          <t xml:space="preserve">ejecutivo, legislativo y judicial; organismos autónomos, </t>
        </r>
        <r>
          <rPr>
            <sz val="10"/>
            <color indexed="81"/>
            <rFont val="Tahoma"/>
            <family val="2"/>
          </rPr>
          <t>así como a las</t>
        </r>
        <r>
          <rPr>
            <u/>
            <sz val="10"/>
            <color indexed="81"/>
            <rFont val="Tahoma"/>
            <family val="2"/>
          </rPr>
          <t xml:space="preserve"> entidades paraestatales, federales, estatales y </t>
        </r>
        <r>
          <rPr>
            <b/>
            <u/>
            <sz val="10"/>
            <color indexed="81"/>
            <rFont val="Tahoma"/>
            <family val="2"/>
          </rPr>
          <t>municipales</t>
        </r>
        <r>
          <rPr>
            <sz val="10"/>
            <color indexed="81"/>
            <rFont val="Tahoma"/>
            <family val="2"/>
          </rPr>
          <t xml:space="preserve">
</t>
        </r>
      </text>
    </comment>
    <comment ref="B74"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B75" authorId="0" shapeId="0">
      <text>
        <r>
          <rPr>
            <b/>
            <sz val="10"/>
            <color indexed="81"/>
            <rFont val="Tahoma"/>
            <family val="2"/>
          </rPr>
          <t>Son los recursos generados por los poderes legislativo y judicial, organismos autónomos y municipios, así como las entidades paraestatales o paramunicipales respectivas.</t>
        </r>
        <r>
          <rPr>
            <sz val="10"/>
            <color indexed="81"/>
            <rFont val="Tahoma"/>
            <family val="2"/>
          </rPr>
          <t xml:space="preserve">
</t>
        </r>
      </text>
    </comment>
    <comment ref="B76" authorId="0" shapeId="0">
      <text>
        <r>
          <rPr>
            <b/>
            <sz val="10"/>
            <color indexed="81"/>
            <rFont val="Tahoma"/>
            <family val="2"/>
          </rPr>
          <t>Son los recursos por subsidios, asignaciones presupuestarias y fondos derivados de la Ley de Ingresos de la Federación o del Presupuesto de Egresos de la Federación y que se destinan a los Gobiernos Estatales o Municipales</t>
        </r>
        <r>
          <rPr>
            <sz val="10"/>
            <color indexed="81"/>
            <rFont val="Tahoma"/>
            <family val="2"/>
          </rPr>
          <t xml:space="preserve">
</t>
        </r>
      </text>
    </comment>
    <comment ref="B77" authorId="0" shapeId="0">
      <text>
        <r>
          <rPr>
            <b/>
            <sz val="10"/>
            <color indexed="81"/>
            <rFont val="Tahoma"/>
            <family val="2"/>
          </rPr>
          <t>Son los recursos por subsidios, asignaciones presupuestarias y fondos derivados de la Ley de Ingresos Estatal o del Presupuesto de Egresos Estatal y que se destina a los gobiernos municipales</t>
        </r>
        <r>
          <rPr>
            <sz val="10"/>
            <color indexed="81"/>
            <rFont val="Tahoma"/>
            <family val="2"/>
          </rPr>
          <t xml:space="preserve">
</t>
        </r>
      </text>
    </comment>
    <comment ref="B78" authorId="0" shapeId="0">
      <text>
        <r>
          <rPr>
            <b/>
            <sz val="10"/>
            <color indexed="81"/>
            <rFont val="Tahoma"/>
            <family val="2"/>
          </rPr>
          <t>Son los recursos provenientes del sector privado, de fondos internacionales y otros no comprendidos en los numerales anteriores</t>
        </r>
        <r>
          <rPr>
            <sz val="10"/>
            <color indexed="81"/>
            <rFont val="Tahoma"/>
            <family val="2"/>
          </rPr>
          <t xml:space="preserve">
</t>
        </r>
      </text>
    </comment>
  </commentList>
</comments>
</file>

<file path=xl/comments2.xml><?xml version="1.0" encoding="utf-8"?>
<comments xmlns="http://schemas.openxmlformats.org/spreadsheetml/2006/main">
  <authors>
    <author>laura.uribe</author>
    <author>manuel.fonseca</author>
    <author>Pedro Fabián Monarrez Mercado</author>
    <author>pedro.monarrez</author>
  </authors>
  <commentList>
    <comment ref="A3" authorId="0" shapeId="0">
      <text>
        <r>
          <rPr>
            <sz val="10"/>
            <color indexed="81"/>
            <rFont val="Tahoma"/>
            <family val="2"/>
          </rPr>
          <t xml:space="preserve">CRI: Clasificador por Rubro de Ingresos
LI: Ley de Ingresos Municipal
</t>
        </r>
      </text>
    </comment>
    <comment ref="B3" authorId="0" shapeId="0">
      <text>
        <r>
          <rPr>
            <b/>
            <sz val="10"/>
            <color indexed="81"/>
            <rFont val="Tahoma"/>
            <family val="2"/>
          </rPr>
          <t xml:space="preserve">Norma para establecer la estructura del formato para publicar en internet el calendario  de Ingresos base mensual. (publicado el 3 de abr. 2013)
En apego al Art. 66 de LGCG, las secretarías de finanzas o equivalentes de las entidades federativas, así como las tesorerías de los municipios ddberán publicar en internet, los calendarios de ingresos en base mensual en los formatos y plazos que determine el CONAC
</t>
        </r>
        <r>
          <rPr>
            <sz val="10"/>
            <color indexed="81"/>
            <rFont val="Tahoma"/>
            <family val="2"/>
          </rPr>
          <t xml:space="preserve">
</t>
        </r>
      </text>
    </comment>
    <comment ref="B6" authorId="1" shapeId="0">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7" authorId="1" shapeId="0">
      <text>
        <r>
          <rPr>
            <b/>
            <sz val="12"/>
            <color indexed="81"/>
            <rFont val="Arial"/>
            <family val="2"/>
          </rPr>
          <t>Importe de los ingresos que obtiene el Estado por las imposiciones fiscales que en forma unilateral y obligatoria fija a las personas físicas y morales, sobre sus ingresos.</t>
        </r>
      </text>
    </comment>
    <comment ref="B8" authorId="1" shapeId="0">
      <text>
        <r>
          <rPr>
            <b/>
            <sz val="12"/>
            <color indexed="81"/>
            <rFont val="Arial"/>
            <family val="2"/>
          </rPr>
          <t>Importe de los Ingresos que obtiene el municipio por concepto del impuesto sobre la explotación de espectáculos, tales como teatro, ballet, ópera, circo, lucha libre, box, taurinos, fútbol, básquetbol, béisbol; así como de espectáculos de carpa, variedades, conciertos, audiciones musicales y exhibiciones de cualquier naturaleza o de carácter artístico.</t>
        </r>
      </text>
    </comment>
    <comment ref="B9" authorId="2" shapeId="0">
      <text>
        <r>
          <rPr>
            <b/>
            <sz val="12"/>
            <color indexed="81"/>
            <rFont val="Arial"/>
            <family val="2"/>
          </rPr>
          <t>Entero del impuesto a pagar por las personas físicas o morales en la realización de espectáculos de circo. Calculado con base en el monto de los ingresos que se obtengan por la venta de boletos de entradas, tanto en preventa como en taquilla.</t>
        </r>
      </text>
    </comment>
    <comment ref="B10" authorId="2" shapeId="0">
      <text>
        <r>
          <rPr>
            <b/>
            <sz val="12"/>
            <color indexed="81"/>
            <rFont val="Arial"/>
            <family val="2"/>
          </rPr>
          <t>Entero del impuesto a pagar por las personas físicas o morales en la realización de conciertos, presentaciones de artistas, audiciones musicales y similares. Calculado sobre el monto de los ingresos que se obtengan por la venta de boletos de entradas, tanto en preventa como en taquillas.</t>
        </r>
      </text>
    </comment>
    <comment ref="B11" authorId="2" shapeId="0">
      <text>
        <r>
          <rPr>
            <b/>
            <sz val="12"/>
            <color indexed="81"/>
            <rFont val="Arial"/>
            <family val="2"/>
          </rPr>
          <t>Entero del impuesto a pagar por las personas físicas o morales en la realización de funciones de peleas de gallos, palenques, carreras de caballos y similares. Calculado sobre el monto de los ingresos que se obtengan por la venta de boletos de entradas, tanto en preventa como en taquillas.</t>
        </r>
      </text>
    </comment>
    <comment ref="B12" authorId="2" shapeId="0">
      <text>
        <r>
          <rPr>
            <b/>
            <sz val="12"/>
            <color indexed="81"/>
            <rFont val="Arial"/>
            <family val="2"/>
          </rPr>
          <t>Entero del impuesto a pagar por las personas físicas o morales en la realización de eventos y espectáculos deportivos, tales como funciones de box, lucha libre, fútbol, básquetbol, voleibol, tenis, beisbol, deportes extremos, carreras, arrancones, entre otros. Con base en el monto de los ingresos que se obtengan por la venta de boletos de entradas, tanto en preventa como en taquillas.</t>
        </r>
      </text>
    </comment>
    <comment ref="B13" authorId="2" shapeId="0">
      <text>
        <r>
          <rPr>
            <b/>
            <sz val="12"/>
            <color indexed="81"/>
            <rFont val="Arial"/>
            <family val="2"/>
          </rPr>
          <t>Entero del impuesto a pagar por las personas físicas o morales en la realización de espectáculos culturales; tales como teatro, fonomímicas, ballet, ópera y similares. Calculado con base en el monto de los ingresos que se obtengan por la venta de boletos de entradas, tanto en preventa como en taquillas.</t>
        </r>
      </text>
    </comment>
    <comment ref="B14" authorId="2" shapeId="0">
      <text>
        <r>
          <rPr>
            <b/>
            <sz val="12"/>
            <color indexed="81"/>
            <rFont val="Arial"/>
            <family val="2"/>
          </rPr>
          <t xml:space="preserve">Entero del impuesto a pagar por las personas físicas o morales en la realización de espectáculos taurinos y ecuestres. Calculado sobre el monto de los ingresos que se obtengan por la venta de boletos de entradas, tanto en preventa como en taquillas.
</t>
        </r>
      </text>
    </comment>
    <comment ref="B15" authorId="2" shapeId="0">
      <text>
        <r>
          <rPr>
            <b/>
            <sz val="12"/>
            <color indexed="81"/>
            <rFont val="Arial"/>
            <family val="2"/>
          </rPr>
          <t>Entero del impuesto a pagar por las personas físicas o morales en la realización de otros espectáculos no considerados en las partidas anteriores y calculado sobre el monto de los ingresos que se obtengan por la venta de boletos de entradas, tanto en preventa como en taquillas.</t>
        </r>
      </text>
    </comment>
    <comment ref="B16" authorId="3" shapeId="0">
      <text>
        <r>
          <rPr>
            <b/>
            <sz val="12"/>
            <color indexed="81"/>
            <rFont val="Arial"/>
            <family val="2"/>
          </rPr>
          <t>Importe de los ingresos que obtiene el Estado, por las imposiciones fiscales que en forma unilateral y obligatoria, fija a las personas físicas y morales, sobre el patrimonio.</t>
        </r>
        <r>
          <rPr>
            <sz val="12"/>
            <color indexed="81"/>
            <rFont val="Arial"/>
            <family val="2"/>
          </rPr>
          <t xml:space="preserve">
</t>
        </r>
      </text>
    </comment>
    <comment ref="B17" authorId="2" shapeId="0">
      <text>
        <r>
          <rPr>
            <b/>
            <sz val="12"/>
            <color indexed="81"/>
            <rFont val="Arial"/>
            <family val="2"/>
          </rPr>
          <t>Importe de la contribución que realiza la persona física o jurídica sobre sus predios, el que se causará y pagará de conformidad con las bases, tasas, cuotas y tarifas establecidas en la ley de Ingresos correspondiente.</t>
        </r>
      </text>
    </comment>
    <comment ref="B18" authorId="2" shapeId="0">
      <text>
        <r>
          <rPr>
            <b/>
            <sz val="12"/>
            <color indexed="81"/>
            <rFont val="Arial"/>
            <family val="2"/>
          </rPr>
          <t>Imposición fiscal que realiza la persona física o jurídica sobre predios rústicos de su patrimonio, en base a la Ley de Catastro Municipal, Ley de Hacienda Municipal del Estado y Ley de Ingresos Municipal correspondiente.</t>
        </r>
      </text>
    </comment>
    <comment ref="B19" authorId="2" shapeId="0">
      <text>
        <r>
          <rPr>
            <b/>
            <sz val="12"/>
            <color indexed="81"/>
            <rFont val="Arial"/>
            <family val="2"/>
          </rPr>
          <t>Imposición fiscal que realiza la persona física o jurídica sobre predios urbanos de su patrimonio, cuyo monto se determine en los términos de la Ley de Catastro Municipal, Ley de Hacienda Municipal del Estado y Ley de Ingresos Municipal correspondiente.</t>
        </r>
      </text>
    </comment>
    <comment ref="B20" authorId="2" shapeId="0">
      <text>
        <r>
          <rPr>
            <b/>
            <sz val="12"/>
            <color indexed="81"/>
            <rFont val="Arial"/>
            <family val="2"/>
          </rPr>
          <t>Importe de los ingresos cobrados a persona física o jurídica por concepto del traslado de dominio de la propiedad o de los derechos de copropiedad sobre bienes inmuebles ubicados en el territorio municipal.</t>
        </r>
      </text>
    </comment>
    <comment ref="B21" authorId="2" shapeId="0">
      <text>
        <r>
          <rPr>
            <b/>
            <sz val="12"/>
            <color indexed="81"/>
            <rFont val="Arial"/>
            <family val="2"/>
          </rPr>
          <t>Importe del impuesto por la trasmisión de dominio, de la propiedad o de los derechos de copropiedad sobre bienes inmuebles, tales como departamentos, casas, viviendas, entre otros.</t>
        </r>
      </text>
    </comment>
    <comment ref="B22" authorId="2" shapeId="0">
      <text>
        <r>
          <rPr>
            <b/>
            <sz val="12"/>
            <color indexed="81"/>
            <rFont val="Arial"/>
            <family val="2"/>
          </rPr>
          <t>Importe del impuesto por la trasmisión de dominio, de la propiedad o de los derechos de copropiedad sobre bienes inmuebles, tales como terrenos rústicos o urbanos.</t>
        </r>
      </text>
    </comment>
    <comment ref="B23" authorId="2" shapeId="0">
      <text>
        <r>
          <rPr>
            <b/>
            <sz val="12"/>
            <color indexed="81"/>
            <rFont val="Arial"/>
            <family val="2"/>
          </rPr>
          <t>Importe de los ingresos que obtiene el municipio de persona física o jurídica por la  realización, celebración o expedición de actos jurídicos, que tenga por objeto la construcción, reconstrucción ó ampliación de inmuebles.</t>
        </r>
      </text>
    </comment>
    <comment ref="B24" authorId="2" shapeId="0">
      <text>
        <r>
          <rPr>
            <b/>
            <sz val="12"/>
            <color indexed="81"/>
            <rFont val="Arial"/>
            <family val="2"/>
          </rPr>
          <t>Importe de los ingresos de persona física o jurídica por la  realización, celebración o expedición de actos jurídicos, que tenga por objeto la construcción de inmuebles.</t>
        </r>
      </text>
    </comment>
    <comment ref="B25" authorId="2" shapeId="0">
      <text>
        <r>
          <rPr>
            <b/>
            <sz val="12"/>
            <color indexed="81"/>
            <rFont val="Arial"/>
            <family val="2"/>
          </rPr>
          <t>Importe de los ingresos de persona física o jurídica por la  realización, celebración ó expedición de actos jurídicos, que tenga por objeto la reconstrucción de inmuebles.</t>
        </r>
      </text>
    </comment>
    <comment ref="B26" authorId="2" shapeId="0">
      <text>
        <r>
          <rPr>
            <b/>
            <sz val="12"/>
            <color indexed="81"/>
            <rFont val="Arial"/>
            <family val="2"/>
          </rPr>
          <t>Importe de los ingresos de persona física ó jurídica por la  realización, celebración ó expedición de actos jurídicos, que tenga por objeto la ampliación de inmuebles.</t>
        </r>
      </text>
    </comment>
    <comment ref="B27" authorId="3" shapeId="0">
      <text>
        <r>
          <rPr>
            <b/>
            <sz val="12"/>
            <color indexed="81"/>
            <rFont val="Arial"/>
            <family val="2"/>
          </rPr>
          <t>Importe  de los ingresos que obtiene el Estado por las imposiciones fiscales que en forma unilateral y obligatoria, fija a las personas físicas y morales, sobre la producción, el consumo y las transacciones.</t>
        </r>
        <r>
          <rPr>
            <sz val="8"/>
            <color indexed="81"/>
            <rFont val="Tahoma"/>
            <family val="2"/>
          </rPr>
          <t xml:space="preserve">
</t>
        </r>
      </text>
    </comment>
    <comment ref="B28" authorId="3" shapeId="0">
      <text>
        <r>
          <rPr>
            <b/>
            <sz val="12"/>
            <color indexed="81"/>
            <rFont val="Arial"/>
            <family val="2"/>
          </rPr>
          <t>Importe de los ingresos que obtiene el Estado por las imposiciones fiscales que en forma unilateral y obligatoria, fija a las personas físicas y morales, sobre impuestos al comercio exterior.</t>
        </r>
        <r>
          <rPr>
            <sz val="8"/>
            <color indexed="81"/>
            <rFont val="Tahoma"/>
            <family val="2"/>
          </rPr>
          <t xml:space="preserve">
</t>
        </r>
      </text>
    </comment>
    <comment ref="B29" authorId="3" shapeId="0">
      <text>
        <r>
          <rPr>
            <b/>
            <sz val="12"/>
            <color indexed="81"/>
            <rFont val="Arial"/>
            <family val="2"/>
          </rPr>
          <t xml:space="preserve">Importe de los ingresos que obtiene el Estado por las imposiciones fiscales que en forma unilateral y obligatoria, fija a las personas físicas y morales, sobre las nóminas y asimilables.
</t>
        </r>
      </text>
    </comment>
    <comment ref="B30" authorId="3" shapeId="0">
      <text>
        <r>
          <rPr>
            <b/>
            <sz val="12"/>
            <color indexed="81"/>
            <rFont val="Arial"/>
            <family val="2"/>
          </rPr>
          <t>Importe de los ingresos que obtiene el Estado por las imposiciones fiscales que en forma unilateral y obligatoria, fija a las personas físicas y morales, por daño al medio ambiente.</t>
        </r>
        <r>
          <rPr>
            <sz val="8"/>
            <color indexed="81"/>
            <rFont val="Tahoma"/>
            <family val="2"/>
          </rPr>
          <t xml:space="preserve">
</t>
        </r>
      </text>
    </comment>
    <comment ref="B31" authorId="3" shapeId="0">
      <text>
        <r>
          <rPr>
            <b/>
            <sz val="12"/>
            <color indexed="81"/>
            <rFont val="Arial"/>
            <family val="2"/>
          </rPr>
          <t>Importe de los ingresos generados cuando no se cubran los impuestos en la fecha o dentro del plazo fijado por las disposiciones fiscales.</t>
        </r>
        <r>
          <rPr>
            <sz val="8"/>
            <color indexed="81"/>
            <rFont val="Tahoma"/>
            <family val="2"/>
          </rPr>
          <t xml:space="preserve">
</t>
        </r>
      </text>
    </comment>
    <comment ref="B32" authorId="2" shapeId="0">
      <text>
        <r>
          <rPr>
            <b/>
            <sz val="12"/>
            <color indexed="81"/>
            <rFont val="Arial"/>
            <family val="2"/>
          </rPr>
          <t>Importe de la indemnización causada por la falta de pago oportuno de los ingresos señalados en el título de impuestos de la ley de ingresos.</t>
        </r>
      </text>
    </comment>
    <comment ref="B33" authorId="2" shapeId="0">
      <text>
        <r>
          <rPr>
            <b/>
            <sz val="12"/>
            <color indexed="81"/>
            <rFont val="Arial"/>
            <family val="2"/>
          </rPr>
          <t>Importe de la indemnización causada por la falta de pago oportuno en la fecha o dentro del plazo señalado en la ley de ingresos en el título de impuestos.</t>
        </r>
      </text>
    </comment>
    <comment ref="B34" authorId="2" shapeId="0">
      <text>
        <r>
          <rPr>
            <b/>
            <sz val="12"/>
            <color indexed="81"/>
            <rFont val="Arial"/>
            <family val="2"/>
          </rPr>
          <t>Ingresos derivados de sanciones económicas por el incumplimiento de disposiciones en la forma, fecha y términos que establezcan las disposiciones fiscales, respecto del pago de los impuestos señalados en la ley de ingresos.</t>
        </r>
      </text>
    </comment>
    <comment ref="B35" authorId="2" shapeId="0">
      <text>
        <r>
          <rPr>
            <b/>
            <sz val="12"/>
            <color indexed="81"/>
            <rFont val="Arial"/>
            <family val="2"/>
          </rPr>
          <t>Importe del ingreso obtenido por concepto de multas, derivadas del incumplimiento en la forma, fecha y términos, que establezcan las disposiciones fiscales respecto del pago de impuestos, siempre que no esté considerada en otra sanción.</t>
        </r>
      </text>
    </comment>
    <comment ref="B36" authorId="2" shapeId="0">
      <text>
        <r>
          <rPr>
            <b/>
            <sz val="12"/>
            <color indexed="81"/>
            <rFont val="Arial"/>
            <family val="2"/>
          </rPr>
          <t>Importe de los ingresos por concepto de intereses derivados por la falta de pago de impuestos conforme establece la ley y convenidos entre las autoridades municipales y el contribuyente para ser pagado en un plazo determinado o en parcialidades.</t>
        </r>
      </text>
    </comment>
    <comment ref="B37" authorId="2" shapeId="0">
      <text>
        <r>
          <rPr>
            <b/>
            <sz val="12"/>
            <color indexed="81"/>
            <rFont val="Arial"/>
            <family val="2"/>
          </rPr>
          <t>Importe de los ingresos por concepto de intereses derivados de créditos fiscales no pagados y convenidos a pagar en un plazo determinado o en parcialidades.</t>
        </r>
      </text>
    </comment>
    <comment ref="B38" authorId="2" shapeId="0">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39" authorId="2" shapeId="0">
      <text>
        <r>
          <rPr>
            <b/>
            <sz val="12"/>
            <color indexed="81"/>
            <rFont val="Arial"/>
            <family val="2"/>
          </rPr>
          <t>Importe del ingreso por concepto de gasto de notificación en el procedimiento administrativo de ejecución, derivado por la no satisfacción de créditos fiscales dentro de los plazos establecido en las disposiciones legales.</t>
        </r>
      </text>
    </comment>
    <comment ref="B40" authorId="2" shapeId="0">
      <text>
        <r>
          <rPr>
            <b/>
            <sz val="12"/>
            <color indexed="81"/>
            <rFont val="Arial"/>
            <family val="2"/>
          </rPr>
          <t>Importe del ingreso por concepto de gastos de embargo en el procedimiento administrativo de ejecución, derivado por la no satisfacción de créditos fiscales dentro de los plazos establecido en las disposiciones legales.</t>
        </r>
      </text>
    </comment>
    <comment ref="B41" authorId="2" shapeId="0">
      <text>
        <r>
          <rPr>
            <b/>
            <sz val="12"/>
            <color indexed="81"/>
            <rFont val="Arial"/>
            <family val="2"/>
          </rPr>
          <t>Importe del ingreso por concepto de otros gastos no considerados en los anteriores rubros durante el procedimiento administrativo de ejecución, derivado por la no satisfacción de créditos fiscales dentro de los plazos establecidos en las disposiciones legales.</t>
        </r>
      </text>
    </comment>
    <comment ref="B42" authorId="2" shapeId="0">
      <text>
        <r>
          <rPr>
            <b/>
            <sz val="12"/>
            <color indexed="81"/>
            <rFont val="Arial"/>
            <family val="2"/>
          </rPr>
          <t>Importe de otros ingresos que obtiene el municipio por concepto de accesorios de los impuestos y no están considerados en los rubros anteriores.</t>
        </r>
      </text>
    </comment>
    <comment ref="B43" authorId="2" shapeId="0">
      <text>
        <r>
          <rPr>
            <b/>
            <sz val="12"/>
            <color indexed="81"/>
            <rFont val="Arial"/>
            <family val="2"/>
          </rPr>
          <t>Importe del ingreso obtenido, otros accesorios que no se encuentren contemplados  en los conceptos anteriores.</t>
        </r>
      </text>
    </comment>
    <comment ref="B44" authorId="3" shapeId="0">
      <text>
        <r>
          <rPr>
            <b/>
            <sz val="12"/>
            <color indexed="81"/>
            <rFont val="Arial"/>
            <family val="2"/>
          </rPr>
          <t>Importe de los ingresos por las contribuciones establecidas en la ley a cargo de las personas físicas y morales que sean distintas de las aportaciones de seguridad social, contribuciones de mejoras y derechos, no incluidos en las cuentas anteriores.</t>
        </r>
      </text>
    </comment>
    <comment ref="B45" authorId="2" shapeId="0">
      <text>
        <r>
          <rPr>
            <b/>
            <sz val="12"/>
            <color indexed="81"/>
            <rFont val="Arial"/>
            <family val="2"/>
          </rPr>
          <t>Importe del ingreso que percibe la entidad pública por los impuestos extraordinarios sobre las fuentes impositivas que determine las leyes fiscales.</t>
        </r>
      </text>
    </comment>
    <comment ref="B46" authorId="2" shapeId="0">
      <text>
        <r>
          <rPr>
            <b/>
            <sz val="12"/>
            <color indexed="81"/>
            <rFont val="Arial"/>
            <family val="2"/>
          </rPr>
          <t>Importe de los ingresos obtenidos por los impuestos extraordinarios establecidos o que se establezcan por las leyes fiscales sobre las fuentes impositivas que se determinen.</t>
        </r>
      </text>
    </comment>
    <comment ref="B47" authorId="0" shapeId="0">
      <text>
        <r>
          <rPr>
            <b/>
            <sz val="10"/>
            <color indexed="81"/>
            <rFont val="Tahoma"/>
            <family val="2"/>
          </rPr>
          <t>Importe de los ingresos por las contribuciones establecidas en la ley a cargo de las personas físicas y morales que sean distintas de las aportaciones de seguridad social, contribuciones de mejoras y derechos, no incluidos en las cuentas anteriores.</t>
        </r>
      </text>
    </comment>
    <comment ref="B48" authorId="3" shapeId="0">
      <text>
        <r>
          <rPr>
            <b/>
            <sz val="12"/>
            <color indexed="81"/>
            <rFont val="Arial"/>
            <family val="2"/>
          </rPr>
          <t>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(CONAC)</t>
        </r>
        <r>
          <rPr>
            <sz val="8"/>
            <color indexed="81"/>
            <rFont val="Tahoma"/>
            <family val="2"/>
          </rPr>
          <t xml:space="preserve">
 </t>
        </r>
      </text>
    </comment>
    <comment ref="B49" authorId="3" shapeId="0">
      <text>
        <r>
          <rPr>
            <b/>
            <sz val="12"/>
            <color indexed="81"/>
            <rFont val="Arial"/>
            <family val="2"/>
          </rPr>
          <t xml:space="preserve">Importe de los ingresos para fondos de vivienda.
</t>
        </r>
      </text>
    </comment>
    <comment ref="B50" authorId="3" shapeId="0">
      <text>
        <r>
          <rPr>
            <b/>
            <sz val="12"/>
            <color indexed="81"/>
            <rFont val="Arial"/>
            <family val="2"/>
          </rPr>
          <t xml:space="preserve">Importe de los ingresos por las cuotas para el seguro social.
</t>
        </r>
      </text>
    </comment>
    <comment ref="B51" authorId="3" shapeId="0">
      <text>
        <r>
          <rPr>
            <b/>
            <sz val="12"/>
            <color indexed="81"/>
            <rFont val="Arial"/>
            <family val="2"/>
          </rPr>
          <t xml:space="preserve">Importe de los ingresos para fondos del  ahorro para el retiro.
</t>
        </r>
      </text>
    </comment>
    <comment ref="B52" authorId="3" shapeId="0">
      <text>
        <r>
          <rPr>
            <b/>
            <sz val="12"/>
            <color indexed="81"/>
            <rFont val="Arial"/>
            <family val="2"/>
          </rPr>
          <t xml:space="preserve">Importe de los ingresos por cuotas y aportaciones de seguridad social establecidas en la Ley a cargo de personas que son sustituidas por el Estado en el cumplimiento de obligaciones fijadas en materia de seguridad social ó a las personas que se beneficien en forma especial por servicios de seguridad social proporcionados por el mismo, que sean distintas de los impuestos, contribuciones de mejoras y derechos, no incluidas en las cuentas anteriores.
</t>
        </r>
      </text>
    </comment>
    <comment ref="B53" authorId="3" shapeId="0">
      <text>
        <r>
          <rPr>
            <b/>
            <sz val="12"/>
            <color indexed="81"/>
            <rFont val="Arial"/>
            <family val="2"/>
          </rPr>
          <t>Importe  de los ingresos generados cuando no se cubran las cuotas y aportaciones de seguridad social en la fecha o dentro del plazo fijado por las disposiciones fiscales.</t>
        </r>
      </text>
    </comment>
    <comment ref="B54" authorId="3" shapeId="0">
      <text>
        <r>
          <rPr>
            <b/>
            <sz val="12"/>
            <color indexed="81"/>
            <rFont val="Arial"/>
            <family val="2"/>
          </rPr>
          <t>Son las establecidas en Ley a cargo de las personas físicas y morales que se beneficien de manera directa por obras públicas. (CONAC)</t>
        </r>
      </text>
    </comment>
    <comment ref="B55" authorId="3" shapeId="0">
      <text>
        <r>
          <rPr>
            <b/>
            <sz val="12"/>
            <color indexed="81"/>
            <rFont val="Arial"/>
            <family val="2"/>
          </rPr>
          <t>Importe de los ingresos establecidos en Ley a cargo de las personas físicas y morales que se beneficien de manera directa por obras públicas.</t>
        </r>
      </text>
    </comment>
    <comment ref="B56" authorId="2" shapeId="0">
      <text>
        <r>
          <rPr>
            <b/>
            <sz val="12"/>
            <color indexed="81"/>
            <rFont val="Arial"/>
            <family val="2"/>
          </rPr>
          <t>Importe de los ingresos derivados  de contribuciones de mejoras sobre el incremento de valor o mejoría a la propiedad raíz  ante la realización de una obra pública.</t>
        </r>
      </text>
    </comment>
    <comment ref="B57" authorId="2" shapeId="0">
      <text>
        <r>
          <rPr>
            <b/>
            <sz val="12"/>
            <color indexed="81"/>
            <rFont val="Arial"/>
            <family val="2"/>
          </rPr>
          <t>Son las establecidas en Ley a cargo de las personas físicas y morales que se beneficien de manera directa por obras públicas. (CONAC)</t>
        </r>
      </text>
    </comment>
    <comment ref="B58" authorId="3" shapeId="0">
      <text>
        <r>
          <rPr>
            <b/>
            <sz val="12"/>
            <color indexed="81"/>
            <rFont val="Arial"/>
            <family val="2"/>
          </rPr>
          <t>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Fiscales respectivas. También son derechos las contribuciones a cargo de los organismos públicos descentralizados por prestar servicios exclusivos del Estado. (CONAC)</t>
        </r>
        <r>
          <rPr>
            <sz val="8"/>
            <color indexed="81"/>
            <rFont val="Tahoma"/>
            <family val="2"/>
          </rPr>
          <t xml:space="preserve">
</t>
        </r>
      </text>
    </comment>
    <comment ref="B59" authorId="3" shapeId="0">
      <text>
        <r>
          <rPr>
            <b/>
            <sz val="12"/>
            <color indexed="81"/>
            <rFont val="Arial"/>
            <family val="2"/>
          </rPr>
          <t>Importe de los ingresos por derecho que percibe el ente público por otorgar el uso, goce, aprovechamiento o explotación  de bienes de dominio público a los particulares.</t>
        </r>
      </text>
    </comment>
    <comment ref="B60" authorId="2" shapeId="0">
      <text>
        <r>
          <rPr>
            <b/>
            <sz val="12"/>
            <color indexed="81"/>
            <rFont val="Arial"/>
            <family val="2"/>
          </rPr>
          <t>Importe de los derechos a pagar por las personas físicas o jurídicas que hagan uso con fines de especulación en plazas, portales, calles y demás lugares, para la instalación de puestos fijos o ambulantes, aparatos que funcionen con monedas o fichas; para la realización de cualquier actividad comercial, industrial o prestación de servicios; además del uso de la vía pública, en calles que los municipios señalen para el establecimiento de vehículos o fines distintos de los mencionados.</t>
        </r>
      </text>
    </comment>
    <comment ref="B61" authorId="2" shapeId="0">
      <text>
        <r>
          <rPr>
            <b/>
            <sz val="12"/>
            <color indexed="81"/>
            <rFont val="Arial"/>
            <family val="2"/>
          </rPr>
          <t>Importe de los ingresos obtenidos de persona física o jurídica por el uso de la vía pública en calles, para el establecimiento de vehículos o para cualquier otro fin distinto a la especulación, instalación de puestos o la realización de cualquier actividad comercial, industrial o de prestación de servicios. (Para considerarse un Derecho deberá estar incorporados los bienes en referencia, a la formalidad del dominio público).</t>
        </r>
      </text>
    </comment>
    <comment ref="B62" authorId="2" shapeId="0">
      <text>
        <r>
          <rPr>
            <b/>
            <sz val="12"/>
            <color indexed="81"/>
            <rFont val="Arial"/>
            <family val="2"/>
          </rPr>
          <t>Importe de los ingresos obtenidos de persona física o jurídica por el uso con fines especulativos de plazas, portales, calles y demás lugares públicos para la instalación de puestos permanentes o eventuales. (Para considerarse un Derecho deberá estar incorporados los bienes en referencia, a la formalidad del dominio público).</t>
        </r>
      </text>
    </comment>
    <comment ref="B63" authorId="2" shapeId="0">
      <text>
        <r>
          <rPr>
            <b/>
            <sz val="12"/>
            <color indexed="81"/>
            <rFont val="Arial"/>
            <family val="2"/>
          </rPr>
          <t>Importe de los ingresos obtenidos de persona física o jurídica por el uso con fines especulativos de plazas, portales, calles y demás lugares públicos para actividades comerciales e industriales. (Para considerarse un Derecho deberá estar incorporados los bienes en referencia, a la formalidad del dominio público).</t>
        </r>
      </text>
    </comment>
    <comment ref="B64" authorId="2" shapeId="0">
      <text>
        <r>
          <rPr>
            <b/>
            <sz val="12"/>
            <color indexed="81"/>
            <rFont val="Arial"/>
            <family val="2"/>
          </rPr>
          <t>Importe de los ingresos obtenidos de persona física o jurídica por el uso con fines especulativos de plazas, portales, calles y demás lugares públicos para la realización de espectáculos y diversiones públicas. (Para considerarse un Derecho deberá estar incorporados los bienes en referencia, a la formalidad del dominio público).</t>
        </r>
      </text>
    </comment>
    <comment ref="B65" authorId="2" shapeId="0">
      <text>
        <r>
          <rPr>
            <b/>
            <sz val="12"/>
            <color indexed="81"/>
            <rFont val="Arial"/>
            <family val="2"/>
          </rPr>
          <t>Importe de los ingresos obtenidos de persona física o jurídica por el uso con fines especulativos de plazas, portales, calles y demás lugares públicos para otros fines o actividades no previstas en los rubros anteriores. (Para considerarse un Derecho deberá estar incorporados los bienes en referencia, a la formalidad del dominio público).</t>
        </r>
      </text>
    </comment>
    <comment ref="B66" authorId="2" shapeId="0">
      <text>
        <r>
          <rPr>
            <b/>
            <sz val="12"/>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67" authorId="2" shapeId="0">
      <text>
        <r>
          <rPr>
            <b/>
            <sz val="12"/>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68" authorId="2" shapeId="0">
      <text>
        <r>
          <rPr>
            <b/>
            <sz val="12"/>
            <color indexed="81"/>
            <rFont val="Arial"/>
            <family val="2"/>
          </rPr>
          <t>Importe de los ingresos que obtiene el municipio por la solicitud en uso a perpetuidad o temporal lotes en los cementerios municipales de dominio público.</t>
        </r>
      </text>
    </comment>
    <comment ref="B69" authorId="2" shapeId="0">
      <text>
        <r>
          <rPr>
            <b/>
            <sz val="12"/>
            <color indexed="81"/>
            <rFont val="Arial"/>
            <family val="2"/>
          </rPr>
          <t>Importe obtenido de los derechos correspondientes a quienes hagan uso a perpetuidad y temporal lotes en los cementerios  de Dominio Público para la construcción de fosas. (Para considerarse un Derecho deberá estar incorporados los bienes en referencia, a la formalidad del dominio público).</t>
        </r>
      </text>
    </comment>
    <comment ref="B70" authorId="2" shapeId="0">
      <text>
        <r>
          <rPr>
            <b/>
            <sz val="12"/>
            <color indexed="81"/>
            <rFont val="Arial"/>
            <family val="2"/>
          </rPr>
          <t>Importe de los ingresos obtenidos de los derechos correspondientes, para el mantenimiento de las calles, andadores, bardas, jardines y áreas comunes dentro del cementerio público. (Para considerarse un Derecho deberá estar incorporados los bienes en referencia, a la formalidad del dominio público).</t>
        </r>
      </text>
    </comment>
    <comment ref="B71" authorId="2" shapeId="0">
      <text>
        <r>
          <rPr>
            <b/>
            <sz val="12"/>
            <color indexed="81"/>
            <rFont val="Arial"/>
            <family val="2"/>
          </rPr>
          <t>Importe de los ingresos que obtiene el municipio por la venta de gavetas a perpetuidad en los cementerios municipales de Dominio Público. (Para considerarse un Derecho deberá estar incorporados los bienes en referencia, a la formalidad del dominio público).</t>
        </r>
      </text>
    </comment>
    <comment ref="B72" authorId="2" shapeId="0">
      <text>
        <r>
          <rPr>
            <b/>
            <sz val="12"/>
            <color indexed="81"/>
            <rFont val="Arial"/>
            <family val="2"/>
          </rPr>
          <t>Importe de los ingresos que obtiene el municipio por otros conceptos no considerados en los anteriores rubros de los cementerios municipales de Dominio Público. (Para considerarse un Derecho deberá estar incorporados los bienes en referencia, a la formalidad del dominio público).</t>
        </r>
      </text>
    </comment>
    <comment ref="B73" authorId="2" shapeId="0">
      <text>
        <r>
          <rPr>
            <b/>
            <sz val="12"/>
            <color indexed="81"/>
            <rFont val="Arial"/>
            <family val="2"/>
          </rPr>
          <t>Importe del Ingreso obtenido por las rentas o concesión de toda clase de bienes propiedad del municipio y se encuentran incorporados al dominio público.</t>
        </r>
      </text>
    </comment>
    <comment ref="B74" authorId="2" shapeId="0">
      <text>
        <r>
          <rPr>
            <b/>
            <sz val="12"/>
            <color indexed="81"/>
            <rFont val="Arial"/>
            <family val="2"/>
          </rPr>
          <t>Importe que obtiene la entidad de persona física o jurídica por el arrendamiento o la concesión de locales dentro y fuera de los mercados municipales. (Para considerarse un Derecho deberá estar incorporados los bienes en referencia, a la formalidad del dominio público).</t>
        </r>
      </text>
    </comment>
    <comment ref="B75" authorId="2" shapeId="0">
      <text>
        <r>
          <rPr>
            <b/>
            <sz val="12"/>
            <color indexed="81"/>
            <rFont val="Arial"/>
            <family val="2"/>
          </rPr>
          <t>Importe que obtiene la entidad de persona física o jurídica por el arrendamiento o la concesión de kioscos en plazas y jardines públicos. (Para considerarse un Derecho deberá estar incorporados los bienes en referencia, a la formalidad del dominio público).</t>
        </r>
      </text>
    </comment>
    <comment ref="B76" authorId="2" shapeId="0">
      <text>
        <r>
          <rPr>
            <b/>
            <sz val="12"/>
            <color indexed="81"/>
            <rFont val="Arial"/>
            <family val="2"/>
          </rPr>
          <t>Importe que obtiene la entidad de persona física o jurídica por el arrendamiento o la concesión de escusados y baños públicos. (Para considerarse un Derecho deberá estar incorporados los bienes en referencia, a la formalidad del dominio público).</t>
        </r>
      </text>
    </comment>
    <comment ref="B77" authorId="2" shapeId="0">
      <text>
        <r>
          <rPr>
            <b/>
            <sz val="12"/>
            <color indexed="81"/>
            <rFont val="Arial"/>
            <family val="2"/>
          </rPr>
          <t>Importe que obtiene la entidad de persona física o jurídica por el arrendamiento de inmuebles públicos para anuncios. (Para considerarse un Derecho deberá estar incorporados los bienes en referencia, a la formalidad del dominio público).</t>
        </r>
      </text>
    </comment>
    <comment ref="B78" authorId="2" shapeId="0">
      <text>
        <r>
          <rPr>
            <b/>
            <sz val="12"/>
            <color indexed="81"/>
            <rFont val="Arial"/>
            <family val="2"/>
          </rPr>
          <t>Importe que obtiene la entidad de persona física o jurídica por otros arrendamientos o concesiones distintos a los señalados en los rubros anteriores; tales como módulos de aseo de calzado, auditorios para eventos, canchas deportivas, bodegas, entre otros. (Para considerarse un Derecho deberá estar incorporados los bienes en referencia, a la formalidad del dominio público).</t>
        </r>
      </text>
    </comment>
    <comment ref="B79" authorId="3" shapeId="0">
      <text>
        <r>
          <rPr>
            <b/>
            <sz val="12"/>
            <color indexed="81"/>
            <rFont val="Arial"/>
            <family val="2"/>
          </rPr>
          <t xml:space="preserve">Importe de los ingresos por derechos derivados de la extracción de petróleo crudo y gas natural.
</t>
        </r>
      </text>
    </comment>
    <comment ref="B80" authorId="3" shapeId="0">
      <text>
        <r>
          <rPr>
            <b/>
            <sz val="12"/>
            <color indexed="81"/>
            <rFont val="Arial"/>
            <family val="2"/>
          </rPr>
          <t>Importe de los ingresos por derechos que percibe el ente público por prestar servicios exclusivos del estado.</t>
        </r>
        <r>
          <rPr>
            <sz val="8"/>
            <color indexed="81"/>
            <rFont val="Arial"/>
            <family val="2"/>
          </rPr>
          <t xml:space="preserve">
</t>
        </r>
      </text>
    </comment>
    <comment ref="B81" authorId="2" shapeId="0">
      <text>
        <r>
          <rPr>
            <b/>
            <sz val="12"/>
            <color indexed="81"/>
            <rFont val="Arial"/>
            <family val="2"/>
          </rPr>
          <t>Importe de los derechos que recauda la entidad de persona física o jurídica en la obtención o refrendo de licencias, permisos o autorización para el funcionamiento de establecimientos o locales con giros de venta, servicio y/o consumo de bebidas alcohólicas; tales como cabarets, centros nocturnos, cantinas, bares, pulquerías expendios, salones para fiesta, tendejones, supermercados, entre otros.</t>
        </r>
      </text>
    </comment>
    <comment ref="B82" authorId="2" shapeId="0">
      <text>
        <r>
          <rPr>
            <b/>
            <sz val="12"/>
            <color indexed="81"/>
            <rFont val="Arial"/>
            <family val="2"/>
          </rPr>
          <t>Importe de los derechos que recauda la entidad de persona física o jurídica en la obtención o refrendo de licencias, permisos o registros, para la venta de bebidas alcohólicas.</t>
        </r>
      </text>
    </comment>
    <comment ref="B83" authorId="2" shapeId="0">
      <text>
        <r>
          <rPr>
            <b/>
            <sz val="12"/>
            <color indexed="81"/>
            <rFont val="Arial"/>
            <family val="2"/>
          </rPr>
          <t>Importe de los derechos que recauda la entidad de persona física o jurídica en la obtención o refrendo de licencias, permisos o registros, para el servicio de bebidas alcohólicas.</t>
        </r>
      </text>
    </comment>
    <comment ref="B84" authorId="2" shapeId="0">
      <text>
        <r>
          <rPr>
            <b/>
            <sz val="12"/>
            <color indexed="81"/>
            <rFont val="Arial"/>
            <family val="2"/>
          </rPr>
          <t>Importe de los derechos que recauda la entidad de persona física o jurídica en la obtención o refrendo de licencias, permisos o registros, para otros conceptos distintos a los anteriores en giros con bebidas alcohólicas.</t>
        </r>
      </text>
    </comment>
    <comment ref="B85" authorId="2" shapeId="0">
      <text>
        <r>
          <rPr>
            <b/>
            <sz val="12"/>
            <color indexed="81"/>
            <rFont val="Arial"/>
            <family val="2"/>
          </rPr>
          <t>Importe de los derechos obtenidos de los giros que requieran funcionar en horario extraordinario, siempre y cuando lo autorice el Consejo de Giros Restringidos o su equivalente, sobre la venta y consumo de bebidas alcohólicas.</t>
        </r>
      </text>
    </comment>
    <comment ref="B86" authorId="2" shapeId="0">
      <text>
        <r>
          <rPr>
            <b/>
            <sz val="12"/>
            <color indexed="81"/>
            <rFont val="Arial"/>
            <family val="2"/>
          </rPr>
          <t>Importe de los derechos obtenidos por la entidad de persona física o jurídica en la obtención o refrendo de licencias, o permisos para anuncios de estos, de productos o de actividades anunciados en forma permanente o eventual.</t>
        </r>
      </text>
    </comment>
    <comment ref="B87" authorId="2" shapeId="0">
      <text>
        <r>
          <rPr>
            <b/>
            <sz val="12"/>
            <color indexed="81"/>
            <rFont val="Arial"/>
            <family val="2"/>
          </rPr>
          <t>Importe de los derechos obtenidos por la entidad de persona física o jurídica en la obtención o refrendo de licencias, o permisos a quienes se anuncien o cuyos productos o actividades sean anunciados en forma permanente.</t>
        </r>
      </text>
    </comment>
    <comment ref="B88" authorId="2" shapeId="0">
      <text>
        <r>
          <rPr>
            <b/>
            <sz val="12"/>
            <color indexed="81"/>
            <rFont val="Arial"/>
            <family val="2"/>
          </rPr>
          <t>Importe de los derechos obtenidos por la entidad de persona física o jurídica en la obtención o refrendo de licencias, o permisos a quienes se anuncien o cuyos productos o actividades sean anunciados en forma eventual.</t>
        </r>
      </text>
    </comment>
    <comment ref="B89" authorId="2" shapeId="0">
      <text>
        <r>
          <rPr>
            <b/>
            <sz val="12"/>
            <color indexed="81"/>
            <rFont val="Arial"/>
            <family val="2"/>
          </rPr>
          <t>Importe de los derechos obtenidos por la entidad de persona física o jurídica en la obtención o refrendo de licencias, o permisos a quienes se anuncien o cuyos productos o actividades sean anunciados distinto a los rubros anteriores.</t>
        </r>
      </text>
    </comment>
    <comment ref="B90" authorId="2" shapeId="0">
      <text>
        <r>
          <rPr>
            <b/>
            <sz val="12"/>
            <color indexed="81"/>
            <rFont val="Arial"/>
            <family val="2"/>
          </rPr>
          <t>Importe de los derechos que recibe de persona física o jurídica en la obtención  de licencias, o permisos en la realización de acciones para construcción, reconstrucción, reparación, demolición de obras, así como en la ocupación provisional de la vía pública o en el movimiento de tierras.</t>
        </r>
      </text>
    </comment>
    <comment ref="B91" authorId="2" shapeId="0">
      <text>
        <r>
          <rPr>
            <b/>
            <sz val="12"/>
            <color indexed="81"/>
            <rFont val="Arial"/>
            <family val="2"/>
          </rPr>
          <t>Importe de los derechos de la entidad que recibe de persona física o jurídica en la obtención  de licencias, o permisos en la realización de acciones para la construcción de obras.</t>
        </r>
      </text>
    </comment>
    <comment ref="B92" authorId="2" shapeId="0">
      <text>
        <r>
          <rPr>
            <b/>
            <sz val="12"/>
            <color indexed="81"/>
            <rFont val="Arial"/>
            <family val="2"/>
          </rPr>
          <t>Importe de los derechos de la entidad que recibe de persona física o jurídica en la obtención  de licencias, o permisos en la realización de acciones para la demolición de obras.</t>
        </r>
      </text>
    </comment>
    <comment ref="B93" authorId="2" shapeId="0">
      <text>
        <r>
          <rPr>
            <b/>
            <sz val="12"/>
            <color indexed="81"/>
            <rFont val="Arial"/>
            <family val="2"/>
          </rPr>
          <t>Importe de los derechos de la entidad que recibe de persona física o jurídica en la obtención  de licencias, o permisos en la realización de acciones para la remodelación de obras.</t>
        </r>
      </text>
    </comment>
    <comment ref="B94" authorId="2" shapeId="0">
      <text>
        <r>
          <rPr>
            <b/>
            <sz val="12"/>
            <color indexed="81"/>
            <rFont val="Arial"/>
            <family val="2"/>
          </rPr>
          <t>Importe de los derechos de la entidad que recibe de persona física o jurídica en la obtención  de licencias, o permisos en la realización de acciones para la reconstrucción, reestructuración o adaptación de obras.</t>
        </r>
      </text>
    </comment>
    <comment ref="B95" authorId="2" shapeId="0">
      <text>
        <r>
          <rPr>
            <b/>
            <sz val="12"/>
            <color indexed="81"/>
            <rFont val="Arial"/>
            <family val="2"/>
          </rPr>
          <t>Importe de los derechos correspondientes en la obtención de licencias o permisos, para ocupación en la vía pública, con materiales de construcción y/o tapiales, según los lineamientos de la dirección de Obras Públicas.</t>
        </r>
      </text>
    </comment>
    <comment ref="B96" authorId="2" shapeId="0">
      <text>
        <r>
          <rPr>
            <b/>
            <sz val="12"/>
            <color indexed="81"/>
            <rFont val="Arial"/>
            <family val="2"/>
          </rPr>
          <t xml:space="preserve">Importe de los derechos correspondientes en la obtención  de licencias o permisos, para movimientos de tierra, previo dictamen de la Dirección de Obras.
</t>
        </r>
      </text>
    </comment>
    <comment ref="B97" authorId="2" shapeId="0">
      <text>
        <r>
          <rPr>
            <b/>
            <sz val="12"/>
            <color indexed="81"/>
            <rFont val="Arial"/>
            <family val="2"/>
          </rPr>
          <t>Importe de los derechos de la entidad que recibe de persona física o jurídica en la obtención de licencias, o permisos en la realización de otras acciones de obra similares y no previstas en los anteriores rubros; tales como bardeados, colocación de estructuras, entre otros.</t>
        </r>
      </text>
    </comment>
    <comment ref="B98" authorId="2" shapeId="0">
      <text>
        <r>
          <rPr>
            <b/>
            <sz val="12"/>
            <color indexed="81"/>
            <rFont val="Arial"/>
            <family val="2"/>
          </rPr>
          <t>Importe de los ingresos de persona física o jurídica en la obtención de los permisos para el alineamiento, designación de número oficial e inspección de acciones de obras.</t>
        </r>
      </text>
    </comment>
    <comment ref="B99" authorId="2" shapeId="0">
      <text>
        <r>
          <rPr>
            <b/>
            <sz val="12"/>
            <color indexed="81"/>
            <rFont val="Arial"/>
            <family val="2"/>
          </rPr>
          <t>Importe de los ingresos de persona física o jurídica en la obtención de los permisos para el alineamiento de predios.</t>
        </r>
      </text>
    </comment>
    <comment ref="B100" authorId="2" shapeId="0">
      <text>
        <r>
          <rPr>
            <b/>
            <sz val="12"/>
            <color indexed="81"/>
            <rFont val="Arial"/>
            <family val="2"/>
          </rPr>
          <t>Importe de los ingresos de persona física o jurídica en la asignación del número oficial. No incluye el costo de los números.</t>
        </r>
      </text>
    </comment>
    <comment ref="B101" authorId="2" shapeId="0">
      <text>
        <r>
          <rPr>
            <b/>
            <sz val="12"/>
            <color indexed="81"/>
            <rFont val="Arial"/>
            <family val="2"/>
          </rPr>
          <t>Importe de los ingresos, a solicitud del interesado para la inspección del valor sobre inmuebles.</t>
        </r>
      </text>
    </comment>
    <comment ref="B102" authorId="2" shapeId="0">
      <text>
        <r>
          <rPr>
            <b/>
            <sz val="12"/>
            <color indexed="81"/>
            <rFont val="Arial"/>
            <family val="2"/>
          </rPr>
          <t>Importe de los ingresos de persona física o jurídica en otros servicios similares de la dirección de obras públicas.</t>
        </r>
      </text>
    </comment>
    <comment ref="B103" authorId="2" shapeId="0">
      <text>
        <r>
          <rPr>
            <b/>
            <sz val="12"/>
            <color indexed="81"/>
            <rFont val="Arial"/>
            <family val="2"/>
          </rPr>
          <t xml:space="preserve">Importe de los ingresos que obtiene el municipio de persona física o jurídica por la obtención de licencia, peritaje dictamen o inspección en acciones urbanísticas o de cambio de régimen de propiedad. </t>
        </r>
      </text>
    </comment>
    <comment ref="B104" authorId="2" shapeId="0">
      <text>
        <r>
          <rPr>
            <b/>
            <sz val="12"/>
            <color indexed="81"/>
            <rFont val="Arial"/>
            <family val="2"/>
          </rPr>
          <t>Importe de los ingresos obtenidos de persona física o jurídica por las licencias de cambio de régimen de propiedad individual a condominio.</t>
        </r>
      </text>
    </comment>
    <comment ref="B105" authorId="2" shapeId="0">
      <text>
        <r>
          <rPr>
            <b/>
            <sz val="12"/>
            <color indexed="81"/>
            <rFont val="Arial"/>
            <family val="2"/>
          </rPr>
          <t>Importe de los ingresos recibidos de persona física o jurídica en la obtención de licencia para dividir o transformar terrenos en lotes mediante la realización de obras de urbanización.</t>
        </r>
      </text>
    </comment>
    <comment ref="B106" authorId="2" shapeId="0">
      <text>
        <r>
          <rPr>
            <b/>
            <sz val="12"/>
            <color indexed="81"/>
            <rFont val="Arial"/>
            <family val="2"/>
          </rPr>
          <t>Importe de los ingresos obtenidos por el peritaje, dictamen o inspección realizado por la dependencia municipal de obras públicas de carácter extraordinario.</t>
        </r>
      </text>
    </comment>
    <comment ref="B107" authorId="2" shapeId="0">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108" authorId="2" shapeId="0">
      <text>
        <r>
          <rPr>
            <b/>
            <sz val="12"/>
            <color indexed="81"/>
            <rFont val="Arial"/>
            <family val="2"/>
          </rPr>
          <t xml:space="preserve">Importe  de los ingresos obtenidos  por medición de terrenos  por la dependencia municipal de obras públicas.
</t>
        </r>
      </text>
    </comment>
    <comment ref="B109" authorId="2" shapeId="0">
      <text>
        <r>
          <rPr>
            <b/>
            <sz val="12"/>
            <color indexed="81"/>
            <rFont val="Arial"/>
            <family val="2"/>
          </rPr>
          <t>Importe de los ingresos obtenidos por la autorización para romper pavimento, banquetas y/o machuelos en la instalación de tomas de agua, descargas o reparación de tuberías o servicios de cualquier naturaleza. Independientemente del permiso se pagará adicionalmente por el contribuyente los costos de los materiales de la reparación.</t>
        </r>
      </text>
    </comment>
    <comment ref="B110" authorId="2" shapeId="0">
      <text>
        <r>
          <rPr>
            <b/>
            <sz val="12"/>
            <color indexed="81"/>
            <rFont val="Arial"/>
            <family val="2"/>
          </rPr>
          <t>Importe obtenido de los ingresos de persona física o jurídica para la construcciones de infraestructura en la vía pública, tales como la colocación oculta o visible de líneas de telefonía, televisión, conducción de combustibles o la construcción de registros o túneles.</t>
        </r>
      </text>
    </comment>
    <comment ref="B111" authorId="2" shapeId="0">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112" authorId="2" shapeId="0">
      <text>
        <r>
          <rPr>
            <b/>
            <sz val="12"/>
            <color indexed="81"/>
            <rFont val="Arial"/>
            <family val="2"/>
          </rPr>
          <t xml:space="preserve">Importe  de los ingresos obtenidos  por concepto de licencias de construcción por los primeros 120 metros cuadrados; debiendo cubrir el excedente de acuerdo a su Ley de Ingresos Municipal vigente
</t>
        </r>
      </text>
    </comment>
    <comment ref="B113" authorId="2" shapeId="0">
      <text>
        <r>
          <rPr>
            <b/>
            <sz val="12"/>
            <color indexed="81"/>
            <rFont val="Arial"/>
            <family val="2"/>
          </rPr>
          <t xml:space="preserve">Importe de los ingresos obtenidos por concepto de licencia de registro de obra, sobre los usos y tarifas de la Ley de Ingresos Municipal vigente.
La antigüedad deberá ser acreditada mediante un certificado catastral o la presentación de recibos de pago del impuesto predial de los cinco años anteriores a la tramitación.
</t>
        </r>
      </text>
    </comment>
    <comment ref="B114" authorId="2" shapeId="0">
      <text>
        <r>
          <rPr>
            <b/>
            <sz val="12"/>
            <color indexed="81"/>
            <rFont val="Arial"/>
            <family val="2"/>
          </rPr>
          <t>Importe obtenido de los ingresos por concepto de licencias de registro de obra pública, sobre los usos y tarifas establecidas en la Ley de Ingresos Municipal.</t>
        </r>
      </text>
    </comment>
    <comment ref="B115" authorId="2" shapeId="0">
      <text>
        <r>
          <rPr>
            <b/>
            <sz val="12"/>
            <color indexed="81"/>
            <rFont val="Arial"/>
            <family val="2"/>
          </rPr>
          <t>Importe de los ingresos que obtiene el municipio de persona física o jurídica por servicios de sanidad, tales como inhumaciones, exhumaciones, servicios de cremación y/o traslado de cadáveres fuera del municipio.</t>
        </r>
      </text>
    </comment>
    <comment ref="B116" authorId="2" shapeId="0">
      <text>
        <r>
          <rPr>
            <b/>
            <sz val="12"/>
            <color indexed="81"/>
            <rFont val="Arial"/>
            <family val="2"/>
          </rPr>
          <t>Importe de los ingresos obtenidos de las personas físicas o morales que requieran de realizar la inhumación o reinhumaciones de cadáveres.</t>
        </r>
      </text>
    </comment>
    <comment ref="B117" authorId="2" shapeId="0">
      <text>
        <r>
          <rPr>
            <b/>
            <sz val="12"/>
            <color indexed="81"/>
            <rFont val="Arial"/>
            <family val="2"/>
          </rPr>
          <t>Importe de los ingresos obtenidos por el permiso de exhumaciones prematuras o de restos áridos.</t>
        </r>
      </text>
    </comment>
    <comment ref="B118" authorId="2" shapeId="0">
      <text>
        <r>
          <rPr>
            <b/>
            <sz val="12"/>
            <color indexed="81"/>
            <rFont val="Arial"/>
            <family val="2"/>
          </rPr>
          <t>Importe de los ingresos obtenidos por el servicio realizado por el municipio para la cremación de cadáveres.</t>
        </r>
      </text>
    </comment>
    <comment ref="B119" authorId="2" shapeId="0">
      <text>
        <r>
          <rPr>
            <b/>
            <sz val="12"/>
            <color indexed="81"/>
            <rFont val="Arial"/>
            <family val="2"/>
          </rPr>
          <t>Importe de los ingresos obtenidos por el permiso de traslado de cadáveres fuera del municipio.</t>
        </r>
      </text>
    </comment>
    <comment ref="B120" authorId="2" shapeId="0">
      <text>
        <r>
          <rPr>
            <b/>
            <sz val="12"/>
            <color indexed="81"/>
            <rFont val="Arial"/>
            <family val="2"/>
          </rPr>
          <t>Importe de los ingresos que obtiene el municipio por la prestación del servicio de limpieza, recolección, traslado, tratamiento y/o disposición final de residuos sólidos, cuando el servicio sea en forma especial, a solicitud o en rebeldía del usuario.</t>
        </r>
      </text>
    </comment>
    <comment ref="B121" authorId="2" shapeId="0">
      <text>
        <r>
          <rPr>
            <b/>
            <sz val="12"/>
            <color indexed="81"/>
            <rFont val="Arial"/>
            <family val="2"/>
          </rPr>
          <t>Importe de los ingresos que obtiene el municipio por la prestación del servicio de recolección y traslado de basura, desechos o desperdicios no peligrosos, en vehículos del ayuntamiento, cuando el servicio sea en forma especial, a solicitud o en rebeldía del usuario.</t>
        </r>
      </text>
    </comment>
    <comment ref="B122" authorId="2" shapeId="0">
      <text>
        <r>
          <rPr>
            <b/>
            <sz val="12"/>
            <color indexed="81"/>
            <rFont val="Arial"/>
            <family val="2"/>
          </rPr>
          <t>Importe de los ingresos que obtiene el municipio por la prestación del servicio de recolección y traslado de basura, desechos o desperdicios peligrosos en vehículos del ayuntamiento, cuando el servicio sea en forma especial, a solicitud o en rebeldía del usuario.</t>
        </r>
      </text>
    </comment>
    <comment ref="B123" authorId="2" shapeId="0">
      <text>
        <r>
          <rPr>
            <b/>
            <sz val="12"/>
            <color indexed="81"/>
            <rFont val="Arial"/>
            <family val="2"/>
          </rPr>
          <t>Importe de los ingresos que obtiene el municipio por la prestación del servicio de limpieza de lotes baldíos, jardines, prados, banquetas y similares, cuando el servicio sea en forma especial, a solicitud o en rebeldía del usuario.</t>
        </r>
      </text>
    </comment>
    <comment ref="B124" authorId="2" shapeId="0">
      <text>
        <r>
          <rPr>
            <b/>
            <sz val="12"/>
            <color indexed="81"/>
            <rFont val="Arial"/>
            <family val="2"/>
          </rPr>
          <t>Importe de los ingresos que obtiene el municipio por la prestación del servicio exclusivo de camiones de aseo a solicitud del usuario.</t>
        </r>
      </text>
    </comment>
    <comment ref="B125" authorId="2" shapeId="0">
      <text>
        <r>
          <rPr>
            <b/>
            <sz val="12"/>
            <color indexed="81"/>
            <rFont val="Arial"/>
            <family val="2"/>
          </rPr>
          <t>Importe de los ingresos obtenidos por el permiso a particulares que utilicen los tiraderos municipales o rellenos sanitarios de derecho público municipal.</t>
        </r>
      </text>
    </comment>
    <comment ref="B126" authorId="2" shapeId="0">
      <text>
        <r>
          <rPr>
            <b/>
            <sz val="12"/>
            <color indexed="81"/>
            <rFont val="Arial"/>
            <family val="2"/>
          </rPr>
          <t>Importe de los ingresos obtenidos por otros servicios similares no especificados en los rubros de servicios de limpieza, recolección, traslado y disposición final de residuos sólidos, tales como la recepción de residuos sólidos como llantas, colchones, etc. o la venta de composta de rellenos sanitarios, entre otros.</t>
        </r>
      </text>
    </comment>
    <comment ref="B127" authorId="2" shapeId="0">
      <text>
        <r>
          <rPr>
            <b/>
            <sz val="12"/>
            <color indexed="81"/>
            <rFont val="Arial"/>
            <family val="2"/>
          </rPr>
          <t>Importe de los ingresos que obtiene el municipio de las personas físicas ó jurídicas propietarios o poseedores de inmuebles, que se beneficien directa o indirectamente con los servicios de agua potable, alcantarillado y saneamiento, bien por que reciban todos o algunos de ellos o por que por el frente de los inmuebles, estén instaladas redes de agua potable o alcantarillado.</t>
        </r>
      </text>
    </comment>
    <comment ref="B128" authorId="2" shapeId="0">
      <text>
        <r>
          <rPr>
            <b/>
            <sz val="12"/>
            <color indexed="81"/>
            <rFont val="Arial"/>
            <family val="2"/>
          </rPr>
          <t>Importe de los ingresos obtenidos de las personas físicas o jurídicas propietarios o poseedores de inmuebles que se beneficien directa o indirectamente con el servicio de agua potable y alcantarillado en sus modalidades de servicio medido o en régimen de cuota fija a casa habitación, bien por que reciban todos o alguno de ellos o por que por el frente de los inmuebles, estén instaladas redes de agua potable o alcantarillado.</t>
        </r>
      </text>
    </comment>
    <comment ref="B129" authorId="2" shapeId="0">
      <text>
        <r>
          <rPr>
            <b/>
            <sz val="12"/>
            <color indexed="81"/>
            <rFont val="Arial"/>
            <family val="2"/>
          </rPr>
          <t>Importe de los ingresos obtenidos de las personas físicas o jurídicas propietarios o poseedores de inmuebles que se beneficien directa o indirectamente con el servicio de agua potable y alcantarillado en sus modalidades de servicio medido o en régimen de cuota fija a comercios, industrias, establos e inmuebles no considerados como casa habitacional, bien por que reciban todos o alguno de ellos o por que por el frente de los inmuebles, estén instaladas redes de agua potable o alcantarillado.</t>
        </r>
      </text>
    </comment>
    <comment ref="B130" authorId="2" shapeId="0">
      <text>
        <r>
          <rPr>
            <b/>
            <sz val="12"/>
            <color indexed="81"/>
            <rFont val="Arial"/>
            <family val="2"/>
          </rPr>
          <t>Importe de los ingresos obtenidos por la prestación del servicio de agua potable que por el frente del predio baldío pasen todos o algunos de los servicios de agua potable y alcantarillado.</t>
        </r>
      </text>
    </comment>
    <comment ref="B131" authorId="2" shapeId="0">
      <text>
        <r>
          <rPr>
            <b/>
            <sz val="12"/>
            <color indexed="81"/>
            <rFont val="Arial"/>
            <family val="2"/>
          </rPr>
          <t>Importe de los ingresos obtenidos por la prestación del servicio de agua potable en sus modalidades de servicio medido o en régimen de cuota fija en delegaciones y agencias municipales.</t>
        </r>
      </text>
    </comment>
    <comment ref="B132" authorId="2" shapeId="0">
      <text>
        <r>
          <rPr>
            <b/>
            <sz val="12"/>
            <color indexed="81"/>
            <rFont val="Arial"/>
            <family val="2"/>
          </rPr>
          <t>Ingresos obtenidos de quienes se beneficien directa o indirectamente de los servicios de agua potable y/o alcantarillado, pagarán adicionalmente un 20% sobre los derechos del servicios de agua potable y/o alcantarillado, cuyo producto será destinado a la construcción, operación y mantenimiento de infraestructura para el saneamiento de aguas residuales, tales como la construcción o mantenimiento de plantas tratadoras de aguas residuales.</t>
        </r>
      </text>
    </comment>
    <comment ref="B133" authorId="2" shapeId="0">
      <text>
        <r>
          <rPr>
            <b/>
            <sz val="12"/>
            <color indexed="81"/>
            <rFont val="Arial"/>
            <family val="2"/>
          </rPr>
          <t>Ingresos obtenidos de quienes se beneficien directa o indirectamente de los servicios de agua potable y/o alcantarillado, pagaran adicionalmente un 2% o 3% sobre los derechos del servicios de agua potable y/o alcantarillado, cuyo producto será destinado a la construcción y mantenimiento de infraestructura de las redes de agua potable existentes.</t>
        </r>
      </text>
    </comment>
    <comment ref="B134" authorId="2" shapeId="0">
      <text>
        <r>
          <rPr>
            <b/>
            <sz val="12"/>
            <color indexed="81"/>
            <rFont val="Arial"/>
            <family val="2"/>
          </rPr>
          <t xml:space="preserve">Importe de los ingresos obtenidos por el aprovechamiento de la infraestructura de agua potable y saneamiento existente, por la incorporación de nuevas urbanizaciones, conjuntos habitacionales, desarrollos industriales y comerciales o conexión de predios ya urbanizados. </t>
        </r>
      </text>
    </comment>
    <comment ref="B135" authorId="2" shapeId="0">
      <text>
        <r>
          <rPr>
            <b/>
            <sz val="12"/>
            <color indexed="81"/>
            <rFont val="Arial"/>
            <family val="2"/>
          </rPr>
          <t>Importe de los ingresos obtenidos por la solicitud de conexión o reconexión al servicio del agua potable y/o descarga de drenaje, incluyen en este rubro los costos de materiales necesarios para su instalación tales como medidor, tubos, mano de obra entre otros.</t>
        </r>
      </text>
    </comment>
    <comment ref="B136" authorId="2" shapeId="0">
      <text>
        <r>
          <rPr>
            <b/>
            <sz val="12"/>
            <color indexed="81"/>
            <rFont val="Arial"/>
            <family val="2"/>
          </rPr>
          <t>Importe de los ingresos que obtiene el municipio de persona física o jurídica que pretenda realizar el sacrificio de ganado, aves y otras especies de consumo humano, ya sea dentro o fuera del rastro municipal.</t>
        </r>
      </text>
    </comment>
    <comment ref="B137" authorId="2" shapeId="0">
      <text>
        <r>
          <rPr>
            <b/>
            <sz val="12"/>
            <color indexed="81"/>
            <rFont val="Arial"/>
            <family val="2"/>
          </rPr>
          <t>Importe de los ingresos obtenidos por la autorización de matanza de ganado, aves y otras especies de consumo humano, dentro y fuera del rastro municipal, en rastros concesionados o particulares, incluyendo establecimientos T.I.F.</t>
        </r>
      </text>
    </comment>
    <comment ref="B138" authorId="2" shapeId="0">
      <text>
        <r>
          <rPr>
            <b/>
            <sz val="12"/>
            <color indexed="81"/>
            <rFont val="Arial"/>
            <family val="2"/>
          </rPr>
          <t>Importe de los ingresos obtenidos por la autorización de la salida de animales del rastro para envíos fuera del municipio.</t>
        </r>
      </text>
    </comment>
    <comment ref="B139" authorId="2" shapeId="0">
      <text>
        <r>
          <rPr>
            <b/>
            <sz val="12"/>
            <color indexed="81"/>
            <rFont val="Arial"/>
            <family val="2"/>
          </rPr>
          <t xml:space="preserve">Importe de los ingresos obtenidos por la autorización de  la introducción de ganado al rastro en horas extraordinarias.
</t>
        </r>
      </text>
    </comment>
    <comment ref="B140" authorId="2" shapeId="0">
      <text>
        <r>
          <rPr>
            <b/>
            <sz val="12"/>
            <color indexed="81"/>
            <rFont val="Arial"/>
            <family val="2"/>
          </rPr>
          <t>Importe de los ingresos obtenidos en la inspección sanitaria de pieles, ganado y otras especies de consumo humano.</t>
        </r>
      </text>
    </comment>
    <comment ref="B141" authorId="2" shapeId="0">
      <text>
        <r>
          <rPr>
            <b/>
            <sz val="12"/>
            <color indexed="81"/>
            <rFont val="Arial"/>
            <family val="2"/>
          </rPr>
          <t xml:space="preserve">Importe de los ingresos obtenidos para la entrega y acarreo de carnes en camiones municipales.
</t>
        </r>
      </text>
    </comment>
    <comment ref="B142" authorId="2" shapeId="0">
      <text>
        <r>
          <rPr>
            <b/>
            <sz val="12"/>
            <color indexed="81"/>
            <rFont val="Arial"/>
            <family val="2"/>
          </rPr>
          <t>Importe de los ingresos obtenidos por el servicio de sacrificio de ganado, aves y otras especies de consumo humano que se presten en el interior del rastro municipal, por personal pagado por el ayuntamiento.</t>
        </r>
      </text>
    </comment>
    <comment ref="B143" authorId="2" shapeId="0">
      <text>
        <r>
          <rPr>
            <b/>
            <sz val="12"/>
            <color indexed="81"/>
            <rFont val="Arial"/>
            <family val="2"/>
          </rPr>
          <t>Importe de los ingresos obtenidos por la venta de productos obtenidos en el rastro, tales como harina de sangre y estiércol, entre otros.</t>
        </r>
      </text>
    </comment>
    <comment ref="B144" authorId="2" shapeId="0">
      <text>
        <r>
          <rPr>
            <b/>
            <sz val="12"/>
            <color indexed="81"/>
            <rFont val="Arial"/>
            <family val="2"/>
          </rPr>
          <t>Importe de los ingresos que se obtienen por otros servicios prestados en el rastro municipal no previstos en los rubros anteriores; tales como el uso de corrales, enmantado de canales, encierro de animales de consumo humano, refrigeración, entre otros similares.</t>
        </r>
      </text>
    </comment>
    <comment ref="B145" authorId="2" shapeId="0">
      <text>
        <r>
          <rPr>
            <b/>
            <sz val="12"/>
            <color indexed="81"/>
            <rFont val="Arial"/>
            <family val="2"/>
          </rPr>
          <t>Importe de los ingresos que obtiene el municipio por la prestación del servicio del registro civil, a domicilio o fuera del horario de oficina.</t>
        </r>
      </text>
    </comment>
    <comment ref="B146" authorId="2" shapeId="0">
      <text>
        <r>
          <rPr>
            <b/>
            <sz val="12"/>
            <color indexed="81"/>
            <rFont val="Arial"/>
            <family val="2"/>
          </rPr>
          <t>Importe de los ingresos que obtiene el municipio por la prestación del servicio del registro civil en las oficinas de este, fuera del horario normal.</t>
        </r>
      </text>
    </comment>
    <comment ref="B147" authorId="2" shapeId="0">
      <text>
        <r>
          <rPr>
            <b/>
            <sz val="12"/>
            <color indexed="81"/>
            <rFont val="Arial"/>
            <family val="2"/>
          </rPr>
          <t>Importe de los ingresos que obtiene el municipio por la prestación del servicio del registro civil a domicilio; tales como matrimonios civiles a domicilio.</t>
        </r>
      </text>
    </comment>
    <comment ref="B148" authorId="2" shapeId="0">
      <text>
        <r>
          <rPr>
            <b/>
            <sz val="12"/>
            <color indexed="81"/>
            <rFont val="Arial"/>
            <family val="2"/>
          </rPr>
          <t>Importe de los ingresos que se obtienen por la realización de anotaciones e inserciones en las actas del registro civil, como son el cambio de régimen patrimonial en el matrimonio, actas de defunción de personas fallecidas fuera del municipio, inscripciones extranjeras del registro civil. No se pagarán los derechos a que se refiere este rubro en los supuestos de anotaciones marginales de reconocimiento y legitimación de descendientes, así como de matrimonios colectivos.</t>
        </r>
      </text>
    </comment>
    <comment ref="B149" authorId="2" shapeId="0">
      <text>
        <r>
          <rPr>
            <b/>
            <sz val="12"/>
            <color indexed="81"/>
            <rFont val="Arial"/>
            <family val="2"/>
          </rPr>
          <t>Importe de los ingresos por la expedición de toda clase de certificados, certificaciones o copias de documentos existentes en los archivos de las oficinas municipales, a solicitud del interesado.</t>
        </r>
      </text>
    </comment>
    <comment ref="B150" authorId="2" shapeId="0">
      <text>
        <r>
          <rPr>
            <b/>
            <sz val="12"/>
            <color indexed="81"/>
            <rFont val="Arial"/>
            <family val="2"/>
          </rPr>
          <t>Importe de los ingresos por la expedición de certificados, certificaciones, constancias o copias, a solicitud del interesado, tales como certificación de firmas, certificados de inexistencia de actas del registro civil, certificados de residencia, constancias de existencia, certificados médicos prenupciales, certificado de alcoholemia, entre otros.</t>
        </r>
      </text>
    </comment>
    <comment ref="B151" authorId="2" shapeId="0">
      <text>
        <r>
          <rPr>
            <b/>
            <sz val="12"/>
            <color indexed="81"/>
            <rFont val="Arial"/>
            <family val="2"/>
          </rPr>
          <t>Importe de los ingresos por la expedición de extractos de actas, a solicitud del interesado.</t>
        </r>
      </text>
    </comment>
    <comment ref="B152" authorId="2" shapeId="0">
      <text>
        <r>
          <rPr>
            <b/>
            <sz val="12"/>
            <color indexed="81"/>
            <rFont val="Arial"/>
            <family val="2"/>
          </rPr>
          <t>Importe de los ingresos por la solicitud de dictámenes de trazo, uso y destino, a solicitud del interesado; tales como el dictamen técnico de factibilidad.</t>
        </r>
      </text>
    </comment>
    <comment ref="B153" authorId="2" shapeId="0">
      <text>
        <r>
          <rPr>
            <b/>
            <sz val="12"/>
            <color indexed="81"/>
            <rFont val="Arial"/>
            <family val="2"/>
          </rPr>
          <t>Importe de los ingresos que obtiene el municipio por los servicios proporcionados en la dirección o área de catastro, como es la solicitud de copias de planos, certificaciones catastrales, expedición de fotocopias, informes catastrales, deslindes, entre otros.</t>
        </r>
      </text>
    </comment>
    <comment ref="B154" authorId="2" shapeId="0">
      <text>
        <r>
          <rPr>
            <b/>
            <sz val="12"/>
            <color indexed="81"/>
            <rFont val="Arial"/>
            <family val="2"/>
          </rPr>
          <t>Importe de los ingresos obtenidos por la solicitud de copias de planos simples y en maduro; como son planos generales de población, fotografía de ortofoto, planos con tabla de valores unitarios, entre otros.</t>
        </r>
      </text>
    </comment>
    <comment ref="B155" authorId="2" shapeId="0">
      <text>
        <r>
          <rPr>
            <b/>
            <sz val="12"/>
            <color indexed="81"/>
            <rFont val="Arial"/>
            <family val="2"/>
          </rPr>
          <t>Importe de los ingresos que se obtienen por la expedición de certificaciones catastrales, tales como certificados de no-inscripción de propiedad, certificaciones de planos, certificaciones de no adeudo, entre otros.</t>
        </r>
      </text>
    </comment>
    <comment ref="B156" authorId="2" shapeId="0">
      <text>
        <r>
          <rPr>
            <b/>
            <sz val="12"/>
            <color indexed="81"/>
            <rFont val="Arial"/>
            <family val="2"/>
          </rPr>
          <t>Importe de los ingresos obtenidos por informes catastrales en la expedición de fotocopias e informes catastrales por datos técnicos; tales como expedición de fotocopias del microfilme, informes catastrales de datos técnicos, entre otros.</t>
        </r>
      </text>
    </comment>
    <comment ref="B157" authorId="2" shapeId="0">
      <text>
        <r>
          <rPr>
            <b/>
            <sz val="12"/>
            <color indexed="81"/>
            <rFont val="Arial"/>
            <family val="2"/>
          </rPr>
          <t>Importe de los ingresos obtenidos por la practica y expedición de deslindes de predios urbanos, con base en planos catastrales existentes.</t>
        </r>
      </text>
    </comment>
    <comment ref="B158" authorId="2" shapeId="0">
      <text>
        <r>
          <rPr>
            <b/>
            <sz val="12"/>
            <color indexed="81"/>
            <rFont val="Arial"/>
            <family val="2"/>
          </rPr>
          <t>Importe de los ingresos obtenidos por la solicitud de dictamen de valor, practicado por el área de catastro.</t>
        </r>
      </text>
    </comment>
    <comment ref="B159" authorId="2" shapeId="0">
      <text>
        <r>
          <rPr>
            <b/>
            <sz val="12"/>
            <color indexed="81"/>
            <rFont val="Arial"/>
            <family val="2"/>
          </rPr>
          <t>Importe de los ingresos obtenidos por la revisión y autorización de cada avalúo practicado por otras instituciones o valuadores independientes autorizados por el área de catastro.</t>
        </r>
      </text>
    </comment>
    <comment ref="B160" authorId="3" shapeId="0">
      <text>
        <r>
          <rPr>
            <b/>
            <sz val="12"/>
            <color indexed="81"/>
            <rFont val="Arial"/>
            <family val="2"/>
          </rPr>
          <t>Comprende el importe de los ingresos por derechos establecidos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 Ley. También son de derechos las contribuciones a cargo de los organismos públicos descentralizados por prestar servicios exclusivos del Estado, no incluidos en las cuentas anteriores.</t>
        </r>
        <r>
          <rPr>
            <sz val="8"/>
            <color indexed="81"/>
            <rFont val="Tahoma"/>
            <family val="2"/>
          </rPr>
          <t xml:space="preserve">
</t>
        </r>
      </text>
    </comment>
    <comment ref="B161" authorId="2" shapeId="0">
      <text>
        <r>
          <rPr>
            <b/>
            <sz val="12"/>
            <color indexed="81"/>
            <rFont val="Arial"/>
            <family val="2"/>
          </rPr>
          <t>Importe de los derechos por concepto de otros servicios que provengan de la autoridad municipal, que no contravengan las disposiciones del Convenio de Coordinación fiscal en materia de derechos, y que no estén previstos en el título de Derechos.</t>
        </r>
      </text>
    </comment>
    <comment ref="B162" authorId="2" shapeId="0">
      <text>
        <r>
          <rPr>
            <b/>
            <sz val="12"/>
            <color indexed="81"/>
            <rFont val="Arial"/>
            <family val="2"/>
          </rPr>
          <t>Importe de los ingresos obtenidos por servicios que se presten en horas hábiles.</t>
        </r>
      </text>
    </comment>
    <comment ref="B163" authorId="2" shapeId="0">
      <text>
        <r>
          <rPr>
            <b/>
            <sz val="12"/>
            <color indexed="81"/>
            <rFont val="Arial"/>
            <family val="2"/>
          </rPr>
          <t>Importe de los ingresos obtenidos por servicios que se presten en horas inhábiles.</t>
        </r>
      </text>
    </comment>
    <comment ref="B164" authorId="2" shapeId="0">
      <text>
        <r>
          <rPr>
            <b/>
            <sz val="12"/>
            <color indexed="81"/>
            <rFont val="Arial"/>
            <family val="2"/>
          </rPr>
          <t>Importe de los ingresos obtenidos por proporcionar información en documentos o elementos técnicos o electrónicos a solicitudes de información en cumplimiento de la ley de transparencia; tales como copia simple de documentos, información en disco o DVD, fotografías impresas, entre otros.</t>
        </r>
      </text>
    </comment>
    <comment ref="B165" authorId="2" shapeId="0">
      <text>
        <r>
          <rPr>
            <b/>
            <sz val="12"/>
            <color indexed="81"/>
            <rFont val="Arial"/>
            <family val="2"/>
          </rPr>
          <t>Importe de los ingresos obtenidos por revisión de control epidemiológico, certificados de salud y certificados de casos médicos legales.</t>
        </r>
      </text>
    </comment>
    <comment ref="B166" authorId="2" shapeId="0">
      <text>
        <r>
          <rPr>
            <b/>
            <sz val="12"/>
            <color indexed="81"/>
            <rFont val="Arial"/>
            <family val="2"/>
          </rPr>
          <t>Importe de los ingresos que se obtienen por otros servicios prestados no previstos con anterioridad, tales como poda de árboles, recolección de desechos vegetales, dictamen de inspección por servicios de tala o poda de árboles, entre otros.</t>
        </r>
      </text>
    </comment>
    <comment ref="B167" authorId="3" shapeId="0">
      <text>
        <r>
          <rPr>
            <b/>
            <sz val="12"/>
            <color indexed="81"/>
            <rFont val="Arial"/>
            <family val="2"/>
          </rPr>
          <t xml:space="preserve">Importe de los ingresos por derechos generados cuando no se cubran los derechos en la fecha o dentro del plazo fijado por las disposiciones fiscales.
</t>
        </r>
      </text>
    </comment>
    <comment ref="B168" authorId="2" shapeId="0">
      <text>
        <r>
          <rPr>
            <b/>
            <sz val="12"/>
            <color indexed="81"/>
            <rFont val="Arial"/>
            <family val="2"/>
          </rPr>
          <t>Importe de la indemnización causada por la falta de pago oportuno de los ingresos señalados en el título de derechos de la ley de ingresos.</t>
        </r>
      </text>
    </comment>
    <comment ref="B169" authorId="2" shapeId="0">
      <text>
        <r>
          <rPr>
            <b/>
            <sz val="12"/>
            <color indexed="81"/>
            <rFont val="Arial"/>
            <family val="2"/>
          </rPr>
          <t>Importe de la indemnización causada por la falta de pago oportuno en la fecha o dentro del plazo señalado en la ley de ingresos en el título de derechos.</t>
        </r>
      </text>
    </comment>
    <comment ref="B170" authorId="2" shapeId="0">
      <text>
        <r>
          <rPr>
            <b/>
            <sz val="12"/>
            <color indexed="81"/>
            <rFont val="Arial"/>
            <family val="2"/>
          </rPr>
          <t>Ingresos derivados de sanciones económicas por el incumplimiento de disposiciones en la forma, fecha y términos que establezcan las disposiciones fiscales, respecto del pago de los derechos señalados en la ley de ingresos.</t>
        </r>
      </text>
    </comment>
    <comment ref="B171" authorId="2" shapeId="0">
      <text>
        <r>
          <rPr>
            <b/>
            <sz val="12"/>
            <color indexed="81"/>
            <rFont val="Arial"/>
            <family val="2"/>
          </rPr>
          <t>Importe del ingreso obtenido por concepto de multas, derivadas del incumplimiento en la forma, fecha y términos, que establezcan las disposiciones fiscales respecto del pago de derechos, siempre que no esté considerada en otra sanción.</t>
        </r>
      </text>
    </comment>
    <comment ref="B172" authorId="2" shapeId="0">
      <text>
        <r>
          <rPr>
            <b/>
            <sz val="12"/>
            <color indexed="81"/>
            <rFont val="Arial"/>
            <family val="2"/>
          </rPr>
          <t>Importe de los ingresos por concepto de intereses derivados por la falta de pago de derechos conforme establece la ley y convenidos entre las autoridades municipales y el contribuyente para ser pagado en un plazo determinado o en parcialidades.</t>
        </r>
      </text>
    </comment>
    <comment ref="B173" authorId="2" shapeId="0">
      <text>
        <r>
          <rPr>
            <b/>
            <sz val="12"/>
            <color indexed="81"/>
            <rFont val="Arial"/>
            <family val="2"/>
          </rPr>
          <t>Importe de los ingresos por concepto de intereses derivados de créditos fiscales no pagados y convenidos a pagar en un plazo determinado o en parcialidades.</t>
        </r>
      </text>
    </comment>
    <comment ref="B174" authorId="2" shapeId="0">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175" authorId="2" shapeId="0">
      <text>
        <r>
          <rPr>
            <b/>
            <sz val="12"/>
            <color indexed="81"/>
            <rFont val="Arial"/>
            <family val="2"/>
          </rPr>
          <t>Importe del ingreso por concepto de gasto de notificación en el procedimiento administrativo de ejecución, derivado por la no satisfacción de créditos fiscales dentro de los plazos establecidos en las disposiciones legales.</t>
        </r>
      </text>
    </comment>
    <comment ref="B176" authorId="2" shapeId="0">
      <text>
        <r>
          <rPr>
            <b/>
            <sz val="12"/>
            <color indexed="81"/>
            <rFont val="Arial"/>
            <family val="2"/>
          </rPr>
          <t>Importe del ingreso por concepto de gastos de embargo en el procedimiento administrativo de ejecución, derivado por la no satisfacción de créditos fiscales dentro de los plazos establecidos en las disposiciones legales.</t>
        </r>
      </text>
    </comment>
    <comment ref="B177" authorId="2" shapeId="0">
      <text>
        <r>
          <rPr>
            <b/>
            <sz val="12"/>
            <color indexed="81"/>
            <rFont val="Arial"/>
            <family val="2"/>
          </rPr>
          <t>Importe del ingreso por concepto de otros gastos no considerados en los anteriores rubros durante el procedimiento administrativo de ejecución, derivado por la no satisfacción de créditos fiscales dentro de los plazos establecidos en las disposiciones legales.</t>
        </r>
      </text>
    </comment>
    <comment ref="B178" authorId="2" shapeId="0">
      <text>
        <r>
          <rPr>
            <b/>
            <sz val="12"/>
            <color indexed="81"/>
            <rFont val="Arial"/>
            <family val="2"/>
          </rPr>
          <t>Importe de otros ingresos que obtiene el municipio por concepto de accesorios de los impuestos y no están considerados en los rubros anteriores.</t>
        </r>
      </text>
    </comment>
    <comment ref="B179" authorId="2" shapeId="0">
      <text>
        <r>
          <rPr>
            <b/>
            <sz val="12"/>
            <color indexed="81"/>
            <rFont val="Arial"/>
            <family val="2"/>
          </rPr>
          <t>Importe del ingreso obtenidos otros accesorios que no se encuentren contemplados  en los conceptos anteriores.</t>
        </r>
      </text>
    </comment>
    <comment ref="B180" authorId="3" shapeId="0">
      <text>
        <r>
          <rPr>
            <b/>
            <sz val="12"/>
            <color indexed="81"/>
            <rFont val="Arial"/>
            <family val="2"/>
          </rPr>
          <t>Son contraprestaciones por los servicios que preste el Estado en sus funciones de derecho privado, así como por el uso, aprovechamiento o enajenación de bienes del dominio privado. (CONAC)</t>
        </r>
        <r>
          <rPr>
            <sz val="12"/>
            <color indexed="81"/>
            <rFont val="Arial"/>
            <family val="2"/>
          </rPr>
          <t xml:space="preserve">
</t>
        </r>
      </text>
    </comment>
    <comment ref="B181" authorId="3" shapeId="0">
      <text>
        <r>
          <rPr>
            <b/>
            <sz val="12"/>
            <color indexed="81"/>
            <rFont val="Arial"/>
            <family val="2"/>
          </rPr>
          <t>Comprende el 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t>
        </r>
        <r>
          <rPr>
            <sz val="8"/>
            <color indexed="81"/>
            <rFont val="Tahoma"/>
            <family val="2"/>
          </rPr>
          <t xml:space="preserve">
</t>
        </r>
      </text>
    </comment>
    <comment ref="B182" authorId="2" shapeId="0">
      <text>
        <r>
          <rPr>
            <b/>
            <sz val="12"/>
            <color indexed="81"/>
            <rFont val="Arial"/>
            <family val="2"/>
          </rPr>
          <t>Importe del Ingreso obtenido por contraprestaciones derivadas del uso o concesión de toda clase de bienes no sujetos al régimen de dominio público, tales como arrendamiento de locales, kioscos, plazas, baños, entre otros.</t>
        </r>
      </text>
    </comment>
    <comment ref="B183" authorId="2" shapeId="0">
      <text>
        <r>
          <rPr>
            <b/>
            <sz val="12"/>
            <color indexed="81"/>
            <rFont val="Arial"/>
            <family val="2"/>
          </rPr>
          <t>Importe que obtiene la entidad de persona física o jurídica por el arrendamiento o la celebración de contrato de concesión de locales dentro y fuera de los mercados municipales y estos no se encuentran incorporados a los bienes de dominio público.</t>
        </r>
      </text>
    </comment>
    <comment ref="B184" authorId="2" shapeId="0">
      <text>
        <r>
          <rPr>
            <b/>
            <sz val="12"/>
            <color indexed="81"/>
            <rFont val="Arial"/>
            <family val="2"/>
          </rPr>
          <t>Importe que obtiene la entidad de persona física o jurídica por el arrendamiento o la celebración de contratos de concesión de kioscos en plazas y jardines públicos y estos no se encuentran incorporados a los bienes de dominio público.</t>
        </r>
      </text>
    </comment>
    <comment ref="B185" authorId="2" shapeId="0">
      <text>
        <r>
          <rPr>
            <b/>
            <sz val="12"/>
            <color indexed="81"/>
            <rFont val="Arial"/>
            <family val="2"/>
          </rPr>
          <t>Importe que obtiene la entidad de persona física o jurídica por el arrendamiento o la celebración de contratos de concesión de escusados y baños públicos y estos no se encuentran incorporados a los bienes de dominio público.</t>
        </r>
      </text>
    </comment>
    <comment ref="B186" authorId="2" shapeId="0">
      <text>
        <r>
          <rPr>
            <b/>
            <sz val="12"/>
            <color indexed="81"/>
            <rFont val="Arial"/>
            <family val="2"/>
          </rPr>
          <t>Importe que obtiene la entidad de persona física o jurídica por el arrendamiento de inmuebles públicos para anuncios y estos no se encuentran incorporados a los bienes de dominio público.</t>
        </r>
      </text>
    </comment>
    <comment ref="B187" authorId="2" shapeId="0">
      <text>
        <r>
          <rPr>
            <b/>
            <sz val="12"/>
            <color indexed="81"/>
            <rFont val="Arial"/>
            <family val="2"/>
          </rPr>
          <t>Importe que obtiene la entidad de persona física o jurídica por otros arrendamientos o concesiones distintos a los señalados en los rubros anteriores y estos no se encuentran incorporados a los bienes de dominio público; tales como arrendamiento de auditorios, bodegas, caballerizas, entre otros.</t>
        </r>
      </text>
    </comment>
    <comment ref="B188" authorId="2" shapeId="0">
      <text>
        <r>
          <rPr>
            <b/>
            <sz val="12"/>
            <color indexed="81"/>
            <rFont val="Arial"/>
            <family val="2"/>
          </rPr>
          <t>Importe de los ingresos que obtiene el municipio por la solicitud en uso a perpetuidad o uso temporal lotes en los cementerios municipales de dominio privado para la construcción de fosas. Los cementerios que no se encuentren incorporado a los bienes de dominio público afectarán esta partida.</t>
        </r>
      </text>
    </comment>
    <comment ref="B189" authorId="2" shapeId="0">
      <text>
        <r>
          <rPr>
            <b/>
            <sz val="12"/>
            <color indexed="81"/>
            <rFont val="Arial"/>
            <family val="2"/>
          </rPr>
          <t>Importe obtenido de los productos correspondientes a quienes hagan uso a perpetuidad y temporal lotes en los cementerios de dominio público para la construcción de fosas. Los cementerios que no se encuentren incorporados a los bienes de dominio público afectaran esta partida.</t>
        </r>
      </text>
    </comment>
    <comment ref="B190" authorId="2" shapeId="0">
      <text>
        <r>
          <rPr>
            <b/>
            <sz val="12"/>
            <color indexed="81"/>
            <rFont val="Arial"/>
            <family val="2"/>
          </rPr>
          <t>Importe de los ingresos obtenidos de los derechos correspondientes, para el mantenimiento de las calles, andadores, bardas, jardines y áreas comunes dentro del cementerio. Los cementerios que no se encuentren incorporados a los bienes de dominio público afectarán esta partida.</t>
        </r>
      </text>
    </comment>
    <comment ref="B191" authorId="2" shapeId="0">
      <text>
        <r>
          <rPr>
            <b/>
            <sz val="12"/>
            <color indexed="81"/>
            <rFont val="Arial"/>
            <family val="2"/>
          </rPr>
          <t>Importe de los ingresos que obtiene el municipio por la venta de gavetas a perpetuidad en los cementerios municipales. Los cementerios que no se encuentren incorporados a los bienes de dominio público afectarán esta partida.</t>
        </r>
      </text>
    </comment>
    <comment ref="B192" authorId="2" shapeId="0">
      <text>
        <r>
          <rPr>
            <b/>
            <sz val="12"/>
            <color indexed="81"/>
            <rFont val="Arial"/>
            <family val="2"/>
          </rPr>
          <t>Importe de los ingresos que obtiene el municipio por otros conceptos no considerados en los anteriores rubros de los cementerios municipales. Los cementerios que no se encuentren incorporados a los bienes de dominio público afectarán esta partida.</t>
        </r>
      </text>
    </comment>
    <comment ref="B193" authorId="2" shapeId="0">
      <text>
        <r>
          <rPr>
            <b/>
            <sz val="12"/>
            <color indexed="81"/>
            <rFont val="Arial"/>
            <family val="2"/>
          </rPr>
          <t xml:space="preserve">Importe de los ingresos que obtenga el erario municipal por la explotación, de los bienes de su propiedad o por la realización de actividades que no correspondan al desarrollo de sus funciones propias de derecho público; como formas impresas, calcomanías de identificación, credenciales, escudos, entre otros. </t>
        </r>
      </text>
    </comment>
    <comment ref="B194" authorId="2" shapeId="0">
      <text>
        <r>
          <rPr>
            <b/>
            <sz val="12"/>
            <color indexed="81"/>
            <rFont val="Arial"/>
            <family val="2"/>
          </rPr>
          <t>Importe de  los ingresos que obtiene el erario municipal por formas y ediciones impresas del municipio de dominio privado, tales como solicitud de licencias, inscripción o modificación al registro de contribuyentes, registro o certificado de residencias, solicitud de aclaración de actas, entre otros similares.</t>
        </r>
      </text>
    </comment>
    <comment ref="B195" authorId="2" shapeId="0">
      <text>
        <r>
          <rPr>
            <b/>
            <sz val="12"/>
            <color indexed="81"/>
            <rFont val="Arial"/>
            <family val="2"/>
          </rPr>
          <t>Importe de los ingresos que obtenga el erario municipal por la expedición de calcomanías, credenciales, placas, escudos y otros medios de identificación, tales como números para casa, credenciales, escudos, entre otros similares.</t>
        </r>
      </text>
    </comment>
    <comment ref="B196" authorId="2" shapeId="0">
      <text>
        <r>
          <rPr>
            <b/>
            <sz val="12"/>
            <color indexed="81"/>
            <rFont val="Arial"/>
            <family val="2"/>
          </rPr>
          <t>Importe de los ingresos que obtenga el erario municipal por depósito de vehículos en corralones propiedad del municipio de dominio privado.</t>
        </r>
      </text>
    </comment>
    <comment ref="B197" authorId="2" shapeId="0">
      <text>
        <r>
          <rPr>
            <b/>
            <sz val="12"/>
            <color indexed="81"/>
            <rFont val="Arial"/>
            <family val="2"/>
          </rPr>
          <t>Importe de los ingresos que obtenga el erario municipal por la explotación de bienes propiedad del municipio y pertenecen al dominio privado, tales como la extracción de tierras para la elaboración de adobe, teja, ladrillo o la extracción de cantera, piedra, entre otros similares.</t>
        </r>
      </text>
    </comment>
    <comment ref="B198" authorId="2" shapeId="0">
      <text>
        <r>
          <rPr>
            <b/>
            <sz val="12"/>
            <color indexed="81"/>
            <rFont val="Arial"/>
            <family val="2"/>
          </rPr>
          <t>Importe de los ingresos que obtenga el erario municipal por concepto productos o utilidades generados por talleres o centros de trabajo que operen dentro de establecimientos municipales y no correspondan al desarrollo de sus funciones propias de derecho público.</t>
        </r>
      </text>
    </comment>
    <comment ref="B199" authorId="2" shapeId="0">
      <text>
        <r>
          <rPr>
            <b/>
            <sz val="12"/>
            <color indexed="81"/>
            <rFont val="Arial"/>
            <family val="2"/>
          </rPr>
          <t xml:space="preserve">Importe de  los ingresos que obtenga el erario municipal por la venta de esquilmos , productos de aparcería, desechos y basura, tales como fertilizante, víseras, entre otros similares.
</t>
        </r>
      </text>
    </comment>
    <comment ref="B200" authorId="2" shapeId="0">
      <text>
        <r>
          <rPr>
            <b/>
            <sz val="12"/>
            <color indexed="81"/>
            <rFont val="Arial"/>
            <family val="2"/>
          </rPr>
          <t>Importe de los ingresos que obtenga el erario municipal por la venta de productos procedentes de viveros y jardines,  tales como árboles, plantas, flores entre otros similares.</t>
        </r>
      </text>
    </comment>
    <comment ref="B201" authorId="2" shapeId="0">
      <text>
        <r>
          <rPr>
            <b/>
            <sz val="12"/>
            <color indexed="81"/>
            <rFont val="Arial"/>
            <family val="2"/>
          </rPr>
          <t>Importe de los ingresos que obtenga el erario municipal por proporcionar información en documentos o elementos técnicos establecidos por la ley de ingresos municipales, tales como copias simples, información en disco magnético, audio casete, video casete,  entre otros similares.</t>
        </r>
      </text>
    </comment>
    <comment ref="B202" authorId="2" shapeId="0">
      <text>
        <r>
          <rPr>
            <b/>
            <sz val="12"/>
            <color indexed="81"/>
            <rFont val="Arial"/>
            <family val="2"/>
          </rPr>
          <t>Importe de los ingresos que obtenga el erario municipal por productos no especificados en los rubros anteriores, tales como entradas a parques y unidades deportivas, talleres, consultas, entre otros.</t>
        </r>
      </text>
    </comment>
    <comment ref="B203" authorId="2" shapeId="0">
      <text>
        <r>
          <rPr>
            <b/>
            <sz val="12"/>
            <color indexed="81"/>
            <rFont val="Arial"/>
            <family val="2"/>
          </rPr>
          <t xml:space="preserve">Importe de los Ingresos por el uso y aprovechamiento de bienes de dominio privado, originando recursos que significan un aumento del efectivo del sector público como resultado de sus operaciones normales tales como intereses de crédito, bienes vacantes, ventas de bienes muebles e inmuebles.
</t>
        </r>
      </text>
    </comment>
    <comment ref="B204" authorId="2" shapeId="0">
      <text>
        <r>
          <rPr>
            <b/>
            <sz val="12"/>
            <color indexed="81"/>
            <rFont val="Arial"/>
            <family val="2"/>
          </rPr>
          <t xml:space="preserve">Importe de los Ingresos por el uso y aprovechamiento de bienes de dominio privado, originando recursos que significan un aumento del efectivo del sector público como resultado de sus operaciones normales tales como intereses de crédito, bienes vacantes, ventas de bienes muebles e inmuebles.
</t>
        </r>
      </text>
    </comment>
    <comment ref="B205" authorId="2" shapeId="0">
      <text>
        <r>
          <rPr>
            <b/>
            <sz val="12"/>
            <color indexed="81"/>
            <rFont val="Arial"/>
            <family val="2"/>
          </rPr>
          <t>Importe de los Ingresos por el uso y aprovechamiento de bienes de dominio privado, originando recursos que significan un aumento del efectivo del sector público como resultado de sus operaciones normales no sujetos al régimen de dominio público y no inventariables; tales como intereses de crédito, bienes vacantes, ventas de bienes muebles.</t>
        </r>
      </text>
    </comment>
    <comment ref="B206" authorId="2" shapeId="0">
      <text>
        <r>
          <rPr>
            <b/>
            <sz val="12"/>
            <color indexed="81"/>
            <rFont val="Arial"/>
            <family val="2"/>
          </rPr>
          <t>Importe de los ingresos por productos generados cuando no se cubran los productos en la fecha o dentro plazo fijado por las disposiciones fiscales.</t>
        </r>
      </text>
    </comment>
    <comment ref="B207" authorId="2" shapeId="0">
      <text>
        <r>
          <rPr>
            <b/>
            <sz val="12"/>
            <color indexed="81"/>
            <rFont val="Arial"/>
            <family val="2"/>
          </rPr>
          <t>Importe de otros ingresos que obtiene el municipio por concepto de accesorios de los productos y no están considerados en los rubros anteriores.</t>
        </r>
      </text>
    </comment>
    <comment ref="B208" authorId="2" shapeId="0">
      <text>
        <r>
          <rPr>
            <b/>
            <sz val="12"/>
            <color indexed="81"/>
            <rFont val="Arial"/>
            <family val="2"/>
          </rPr>
          <t>Importe del ingreso obtenido de otros accesorios.</t>
        </r>
      </text>
    </comment>
    <comment ref="B209" authorId="3" shapeId="0">
      <text>
        <r>
          <rPr>
            <b/>
            <sz val="12"/>
            <color indexed="81"/>
            <rFont val="Arial"/>
            <family val="2"/>
          </rPr>
          <t>Son los ingresos que percibe el Estado por funciones de derecho público distintos de las contribuciones, de los ingresos derivados de financiamientos y de los que obtengan los organismos descentralizados y las empresas de participación estatal.</t>
        </r>
        <r>
          <rPr>
            <sz val="8"/>
            <color indexed="81"/>
            <rFont val="Tahoma"/>
            <family val="2"/>
          </rPr>
          <t xml:space="preserve">
</t>
        </r>
        <r>
          <rPr>
            <b/>
            <sz val="9"/>
            <color indexed="81"/>
            <rFont val="Tahoma"/>
            <family val="2"/>
          </rPr>
          <t>(CONAC)</t>
        </r>
      </text>
    </comment>
    <comment ref="B210" authorId="3" shapeId="0">
      <text>
        <r>
          <rPr>
            <b/>
            <sz val="12"/>
            <color indexed="81"/>
            <rFont val="Arial"/>
            <family val="2"/>
          </rPr>
          <t>Comprende el importe de los ingresos que percibe el Estado por funciones de derecho público distintos de las contribuciones,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t>
        </r>
      </text>
    </comment>
    <comment ref="B211" authorId="2" shapeId="0">
      <text>
        <r>
          <rPr>
            <b/>
            <sz val="12"/>
            <color indexed="81"/>
            <rFont val="Arial"/>
            <family val="2"/>
          </rPr>
          <t>Importe de los ingresos derivados de incentivos por la colaboración en el cobro de las contribuciones.</t>
        </r>
      </text>
    </comment>
    <comment ref="B212" authorId="2" shapeId="0">
      <text>
        <r>
          <rPr>
            <b/>
            <sz val="12"/>
            <color indexed="81"/>
            <rFont val="Arial"/>
            <family val="2"/>
          </rPr>
          <t>Importe de los ingresos derivados de incentivos por la colaboración en el cobro de las contribuciones.</t>
        </r>
      </text>
    </comment>
    <comment ref="B213" authorId="2" shapeId="0">
      <text>
        <r>
          <rPr>
            <b/>
            <sz val="12"/>
            <color indexed="81"/>
            <rFont val="Arial"/>
            <family val="2"/>
          </rPr>
          <t>Importe de los ingresos por sanciones no fiscales de carácter monetario.</t>
        </r>
      </text>
    </comment>
    <comment ref="B214" authorId="2" shapeId="0">
      <text>
        <r>
          <rPr>
            <b/>
            <sz val="12"/>
            <color indexed="81"/>
            <rFont val="Arial"/>
            <family val="2"/>
          </rPr>
          <t>Importe de los ingresos obtenidos por concepto de multas derivadas de faltas distintas a las fiscales, tales como sanciones administrativas.</t>
        </r>
      </text>
    </comment>
    <comment ref="B215" authorId="2" shapeId="0">
      <text>
        <r>
          <rPr>
            <b/>
            <sz val="12"/>
            <color indexed="81"/>
            <rFont val="Arial"/>
            <family val="2"/>
          </rPr>
          <t>Importe de los ingresos por indemnizaciones.</t>
        </r>
      </text>
    </comment>
    <comment ref="B216" authorId="2" shapeId="0">
      <text>
        <r>
          <rPr>
            <b/>
            <sz val="12"/>
            <color indexed="81"/>
            <rFont val="Arial"/>
            <family val="2"/>
          </rPr>
          <t>Importe de los ingresos por concepto de indemnizaciones a favor del municipio.</t>
        </r>
      </text>
    </comment>
    <comment ref="B217" authorId="2" shapeId="0">
      <text>
        <r>
          <rPr>
            <b/>
            <sz val="12"/>
            <color indexed="81"/>
            <rFont val="Arial"/>
            <family val="2"/>
          </rPr>
          <t>Importe de los reintegros por ingresos de aprovechamientos por sostenimiento de las escuelas y servicio de vigilancia forestal.</t>
        </r>
      </text>
    </comment>
    <comment ref="B218" authorId="2" shapeId="0">
      <text>
        <r>
          <rPr>
            <b/>
            <sz val="12"/>
            <color indexed="81"/>
            <rFont val="Arial"/>
            <family val="2"/>
          </rPr>
          <t>Importe de los reintegros por ingresos de aprovechamientos por sostenimiento de las escuelas y servicio de vigilancia forestal.</t>
        </r>
      </text>
    </comment>
    <comment ref="B219" authorId="2" shapeId="0">
      <text>
        <r>
          <rPr>
            <b/>
            <sz val="12"/>
            <color indexed="81"/>
            <rFont val="Arial"/>
            <family val="2"/>
          </rPr>
          <t>Importe de los ingresos por obras públicas que realiza el ente público.</t>
        </r>
      </text>
    </comment>
    <comment ref="B220" authorId="2" shapeId="0">
      <text>
        <r>
          <rPr>
            <b/>
            <sz val="12"/>
            <color indexed="81"/>
            <rFont val="Arial"/>
            <family val="2"/>
          </rPr>
          <t>Importe de los ingresos por obras públicas que realiza el ente público, provenientes de terceros para obras o servicios.</t>
        </r>
      </text>
    </comment>
    <comment ref="B221" authorId="2" shapeId="0">
      <text>
        <r>
          <rPr>
            <b/>
            <sz val="12"/>
            <color indexed="81"/>
            <rFont val="Arial"/>
            <family val="2"/>
          </rPr>
          <t>Importe de los ingresos por aplicación de gravámenes sobre herencias, legados y donaciones.</t>
        </r>
      </text>
    </comment>
    <comment ref="B222" authorId="2" shapeId="0">
      <text>
        <r>
          <rPr>
            <b/>
            <sz val="12"/>
            <color indexed="81"/>
            <rFont val="Arial"/>
            <family val="2"/>
          </rPr>
          <t>Importe de los ingresos por aplicación de gravámenes sobre herencias, legados y donaciones.</t>
        </r>
      </text>
    </comment>
    <comment ref="B223" authorId="2" shapeId="0">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224" authorId="2" shapeId="0">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225" authorId="3" shapeId="0">
      <text>
        <r>
          <rPr>
            <b/>
            <sz val="12"/>
            <color indexed="81"/>
            <rFont val="Arial"/>
            <family val="2"/>
          </rPr>
          <t>Comprende el importe de los ingresos que percibe el Estado por funciones de derecho público distintos de las contribuciones,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t>
        </r>
      </text>
    </comment>
    <comment ref="B226" authorId="2" shapeId="0">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7" authorId="2" shapeId="0">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8" authorId="2" shapeId="0">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9" authorId="2" shapeId="0">
      <text>
        <r>
          <rPr>
            <b/>
            <sz val="12"/>
            <color indexed="81"/>
            <rFont val="Arial"/>
            <family val="2"/>
          </rPr>
          <t>Importe de los ingresos por aprovechamientos generados cuando no se cubran los aprovechamientos en la fecha o dentro del plazo fijado por las disposiciones fiscales.</t>
        </r>
      </text>
    </comment>
    <comment ref="B230" authorId="2" shapeId="0">
      <text>
        <r>
          <rPr>
            <b/>
            <sz val="12"/>
            <color indexed="81"/>
            <rFont val="Arial"/>
            <family val="2"/>
          </rPr>
          <t>Importe de otros ingresos que obtiene el municipio por concepto de accesorios de los aprovechamientos y no están considerados en los rubros anteriores.</t>
        </r>
      </text>
    </comment>
    <comment ref="B231" authorId="2" shapeId="0">
      <text>
        <r>
          <rPr>
            <b/>
            <sz val="12"/>
            <color indexed="81"/>
            <rFont val="Arial"/>
            <family val="2"/>
          </rPr>
          <t>Importe del ingreso obtenido de otros accesorios.</t>
        </r>
      </text>
    </comment>
    <comment ref="B232" authorId="3" shapeId="0">
      <text>
        <r>
          <rPr>
            <b/>
            <sz val="12"/>
            <color indexed="81"/>
            <rFont val="Arial"/>
            <family val="2"/>
          </rPr>
          <t>Son recursos propios que obtienen las diversas entidades que conforman el sector paraestatal y gobierno central por sus actividades de producción y/o comercialización. (CONAC)</t>
        </r>
        <r>
          <rPr>
            <sz val="8"/>
            <color indexed="81"/>
            <rFont val="Tahoma"/>
            <family val="2"/>
          </rPr>
          <t xml:space="preserve">
</t>
        </r>
      </text>
    </comment>
    <comment ref="B233" authorId="3" shapeId="0">
      <text>
        <r>
          <rPr>
            <b/>
            <sz val="12"/>
            <color indexed="81"/>
            <rFont val="Arial"/>
            <family val="2"/>
          </rPr>
          <t>Ingresos propios que obtienen los organismo descentralizados que conforman el sector paraestatal, derivados de sus actividades producidas por bienes y servicios.</t>
        </r>
      </text>
    </comment>
    <comment ref="B234" authorId="3" shapeId="0">
      <text>
        <r>
          <rPr>
            <b/>
            <sz val="12"/>
            <color indexed="81"/>
            <rFont val="Arial"/>
            <family val="2"/>
          </rPr>
          <t>Ingresos propios que obtienen los organismo descentralizados que conforman el sector paraestatal, derivados de sus actividades producidas por bienes y servicios.</t>
        </r>
      </text>
    </comment>
    <comment ref="B235" authorId="2" shapeId="0">
      <text>
        <r>
          <rPr>
            <b/>
            <sz val="12"/>
            <color indexed="81"/>
            <rFont val="Arial"/>
            <family val="2"/>
          </rPr>
          <t>Importe de los ingresos por venta de bienes y servicios producidos en establecimientos del gobierno.</t>
        </r>
      </text>
    </comment>
    <comment ref="B236" authorId="3" shapeId="0">
      <text>
        <r>
          <rPr>
            <b/>
            <sz val="12"/>
            <color indexed="81"/>
            <rFont val="Arial"/>
            <family val="2"/>
          </rPr>
          <t>Ingresos propios que obtienen los organismo descentralizados que conforman el sector paraestatal, derivados de sus actividades producidas por bienes y servicios.</t>
        </r>
      </text>
    </comment>
    <comment ref="B237" authorId="2" shapeId="0">
      <text>
        <r>
          <rPr>
            <b/>
            <sz val="12"/>
            <color indexed="81"/>
            <rFont val="Arial"/>
            <family val="2"/>
          </rPr>
          <t>Importe de los ingresos por concepto de venta de bienes y servicios de organismos descentralizados para fines de asistencia o seguridad social.</t>
        </r>
      </text>
    </comment>
    <comment ref="B238" authorId="3" shapeId="0">
      <text>
        <r>
          <rPr>
            <b/>
            <sz val="12"/>
            <color indexed="81"/>
            <rFont val="Arial"/>
            <family val="2"/>
          </rPr>
          <t xml:space="preserve">Ingresos propios producidos en establecimientos del gobierno central derivadas de sus actividades. </t>
        </r>
      </text>
    </comment>
    <comment ref="B239" authorId="2" shapeId="0">
      <text>
        <r>
          <rPr>
            <b/>
            <sz val="12"/>
            <color indexed="81"/>
            <rFont val="Arial"/>
            <family val="2"/>
          </rPr>
          <t>Importe de los ingresos por impuestos causados en ejercicios fiscales anteriores pendientes de liquidación o de pago, los cuales se captan en un ejercicio posterior.</t>
        </r>
      </text>
    </comment>
    <comment ref="B240" authorId="3" shapeId="0">
      <text>
        <r>
          <rPr>
            <b/>
            <sz val="12"/>
            <color indexed="81"/>
            <rFont val="Arial"/>
            <family val="2"/>
          </rPr>
          <t>Comprende el importe de los ingresos causados en ejercicios fiscales anteriores pendientes de liquidación o de pago, los cuales se captan en un ejercicio posterior.</t>
        </r>
      </text>
    </comment>
    <comment ref="B241" authorId="2" shapeId="0">
      <text>
        <r>
          <rPr>
            <b/>
            <sz val="12"/>
            <color indexed="81"/>
            <rFont val="Arial"/>
            <family val="2"/>
          </rPr>
          <t>Importe de los ingresos por impuestos causados en ejercicios fiscales anteriores pendientes de liquidación o de pago, los cuales se captan en un ejercicio posterior.</t>
        </r>
      </text>
    </comment>
    <comment ref="B242" authorId="1" shapeId="0">
      <text>
        <r>
          <rPr>
            <b/>
            <sz val="12"/>
            <color indexed="81"/>
            <rFont val="Arial"/>
            <family val="2"/>
          </rPr>
          <t>Importe de los ingresos por contribuciones de mejoras, derechos, productos y aprovechamientos, causados en ejercicios fiscales anteriores pendientes de liquidación o de pago, los cuales se captan en un ejercicio posterior.</t>
        </r>
      </text>
    </comment>
    <comment ref="B243" authorId="3"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r>
          <rPr>
            <sz val="8"/>
            <color indexed="81"/>
            <rFont val="Tahoma"/>
            <family val="2"/>
          </rPr>
          <t xml:space="preserve">
</t>
        </r>
      </text>
    </comment>
    <comment ref="B244" authorId="3" shapeId="0">
      <text>
        <r>
          <rPr>
            <b/>
            <sz val="12"/>
            <color indexed="8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text>
    </comment>
    <comment ref="B245" authorId="2" shapeId="0">
      <text>
        <r>
          <rPr>
            <b/>
            <sz val="12"/>
            <color indexed="8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text>
    </comment>
    <comment ref="B246" authorId="2" shapeId="0">
      <text>
        <r>
          <rPr>
            <b/>
            <sz val="12"/>
            <color indexed="81"/>
            <rFont val="Arial"/>
            <family val="2"/>
          </rPr>
          <t>Importe de los ingresos de las Entidades Federativas y Municipios que se derivan del Sistema Nacional de Coordinación Fiscal federal.</t>
        </r>
      </text>
    </comment>
    <comment ref="B247" authorId="2" shapeId="0">
      <text>
        <r>
          <rPr>
            <b/>
            <sz val="12"/>
            <color indexed="81"/>
            <rFont val="Arial"/>
            <family val="2"/>
          </rPr>
          <t>Importe de los ingresos de los Municipios que se derivan del Sistema Nacional de Coordinación Fiscal Estatal.</t>
        </r>
      </text>
    </comment>
    <comment ref="B248" authorId="3" shapeId="0">
      <text>
        <r>
          <rPr>
            <b/>
            <sz val="12"/>
            <color indexed="81"/>
            <rFont val="Arial"/>
            <family val="2"/>
          </rPr>
          <t>Importe de los ingresos de las Entidades Federativas y Municipios que se derivan del Sistema Nacional de Coordinación Fiscal.</t>
        </r>
      </text>
    </comment>
    <comment ref="B249" authorId="2" shapeId="0">
      <text>
        <r>
          <rPr>
            <b/>
            <sz val="12"/>
            <color indexed="81"/>
            <rFont val="Arial"/>
            <family val="2"/>
          </rPr>
          <t xml:space="preserve">El importe que a través de diferentes fondos le corresponden al municipio, se percibirán en los términos que establezcan el Presupuesto de Egresos de la Federación, la Ley de Coordinación Fiscal y los convenios respectivos.
</t>
        </r>
      </text>
    </comment>
    <comment ref="B250" authorId="2" shapeId="0">
      <text>
        <r>
          <rPr>
            <b/>
            <sz val="12"/>
            <color indexed="81"/>
            <rFont val="Arial"/>
            <family val="2"/>
          </rPr>
          <t xml:space="preserve">Importe del ingreso obtenido a que tiene derecho el municipio derivado de la Ley de Coordinación Fiscal Federal, específicamente del fondo de aportaciones para la infraestructura social. 
</t>
        </r>
      </text>
    </comment>
    <comment ref="B251" authorId="2" shapeId="0">
      <text>
        <r>
          <rPr>
            <b/>
            <sz val="12"/>
            <color indexed="81"/>
            <rFont val="Arial"/>
            <family val="2"/>
          </rPr>
          <t xml:space="preserve">Importe del ingreso obtenido derivado del rendimiento financiero que  genera la cantidad depositada en bancos o alternativa crediticia, del fondo de aportaciones de infraestructura social.
</t>
        </r>
      </text>
    </comment>
    <comment ref="B252" authorId="2" shapeId="0">
      <text>
        <r>
          <rPr>
            <b/>
            <sz val="12"/>
            <color indexed="81"/>
            <rFont val="Arial"/>
            <family val="2"/>
          </rPr>
          <t xml:space="preserve">Importe del ingreso obtenido a que tiene derecho el municipio derivado de la Ley de Coordinación Fiscal Federal, específicamente del fondo de aportaciones para el fortalecimiento municipal. 
</t>
        </r>
      </text>
    </comment>
    <comment ref="B253" authorId="2" shapeId="0">
      <text>
        <r>
          <rPr>
            <b/>
            <sz val="12"/>
            <color indexed="81"/>
            <rFont val="Arial"/>
            <family val="2"/>
          </rPr>
          <t xml:space="preserve">Importe del ingreso obtenido derivado del rendimiento financiero que  genera la cantidad depositada en bancos o alternativa crediticia, del fondo de aportaciones para el fortalecimiento municipal.
</t>
        </r>
      </text>
    </comment>
    <comment ref="B254" authorId="3" shapeId="0">
      <text>
        <r>
          <rPr>
            <b/>
            <sz val="12"/>
            <color indexed="81"/>
            <rFont val="Arial"/>
            <family val="2"/>
          </rPr>
          <t>Importe de los ingresos del ente público para su reasignación por éste a otro a través de convenios para su ejecución.</t>
        </r>
        <r>
          <rPr>
            <sz val="8"/>
            <color indexed="81"/>
            <rFont val="Tahoma"/>
            <family val="2"/>
          </rPr>
          <t xml:space="preserve">
</t>
        </r>
      </text>
    </comment>
    <comment ref="B255" authorId="2" shapeId="0">
      <text>
        <r>
          <rPr>
            <b/>
            <sz val="12"/>
            <color indexed="81"/>
            <rFont val="Arial"/>
            <family val="2"/>
          </rPr>
          <t xml:space="preserve">Importe del ingreso por convenios celebrados por el municipio con entidades públicas o de la iniciativa privada.
</t>
        </r>
      </text>
    </comment>
    <comment ref="B259" authorId="3" shapeId="0">
      <text>
        <r>
          <rPr>
            <b/>
            <sz val="12"/>
            <color indexed="81"/>
            <rFont val="Arial"/>
            <family val="2"/>
          </rPr>
          <t>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t>
        </r>
        <r>
          <rPr>
            <sz val="8"/>
            <color indexed="81"/>
            <rFont val="Tahoma"/>
            <family val="2"/>
          </rPr>
          <t xml:space="preserve">
</t>
        </r>
      </text>
    </comment>
    <comment ref="B260" authorId="3" shapeId="0">
      <text>
        <r>
          <rPr>
            <b/>
            <sz val="12"/>
            <color indexed="81"/>
            <rFont val="Arial"/>
            <family val="2"/>
          </rPr>
          <t>Importe de los ingresos por el ente público contenidos en el presupuesto de egresos con el objeto de sufragar gastos inherentes a sus atribuciones.</t>
        </r>
      </text>
    </comment>
    <comment ref="B261" authorId="2" shapeId="0">
      <text>
        <r>
          <rPr>
            <b/>
            <sz val="12"/>
            <color indexed="81"/>
            <rFont val="Arial"/>
            <family val="2"/>
          </rPr>
          <t xml:space="preserve">Ingreso que obtiene el Estado por concepto de transferencias internas recibidas de otros organismos públicos, con la finalidad de sufragar los gastos inherentes a sus atribuciones.
</t>
        </r>
      </text>
    </comment>
    <comment ref="B262" authorId="2" shapeId="0">
      <text>
        <r>
          <rPr>
            <b/>
            <sz val="12"/>
            <color indexed="81"/>
            <rFont val="Arial"/>
            <family val="2"/>
          </rPr>
          <t xml:space="preserve">Ingresos obtenidos por el ente a través de transferencias y asignaciones internas efectuadas por otros organismos con el objeto de sufragar gastos inherentes a sus atribuciones.
</t>
        </r>
      </text>
    </comment>
    <comment ref="B263" authorId="3" shapeId="0">
      <text>
        <r>
          <rPr>
            <b/>
            <sz val="12"/>
            <color indexed="81"/>
            <rFont val="Arial"/>
            <family val="2"/>
          </rPr>
          <t>Importe de los ingresos por el ente público que no se encuentran incluidos en el presupuesto de Egresos, recibidos por otros, con objeto de sufragar gastos inherentes a sus atribuciones.</t>
        </r>
      </text>
    </comment>
    <comment ref="B264" authorId="3" shapeId="0">
      <text>
        <r>
          <rPr>
            <b/>
            <sz val="12"/>
            <color indexed="81"/>
            <rFont val="Arial"/>
            <family val="2"/>
          </rPr>
          <t>Importe de los ingresos para el desarrollo de actividades prioritarias de interés general a través del ente público a los diferentes sectores de la sociedad.</t>
        </r>
      </text>
    </comment>
    <comment ref="B265" authorId="2" shapeId="0">
      <text>
        <r>
          <rPr>
            <b/>
            <sz val="12"/>
            <color indexed="81"/>
            <rFont val="Arial"/>
            <family val="2"/>
          </rPr>
          <t>Importe de los ingresos para el desarrollo de actividades prioritarias de interés general a través del ente público de los diferentes sectores de la sociedad en forma continua.</t>
        </r>
      </text>
    </comment>
    <comment ref="B266" authorId="2" shapeId="0">
      <text>
        <r>
          <rPr>
            <b/>
            <sz val="12"/>
            <color indexed="81"/>
            <rFont val="Arial"/>
            <family val="2"/>
          </rPr>
          <t>Importe de los ingresos para el desarrollo de actividades prioritarias de interés general a través del ente público de los diferentes sectores de la sociedad en forma continua.</t>
        </r>
      </text>
    </comment>
    <comment ref="B267" authorId="2" shapeId="0">
      <text>
        <r>
          <rPr>
            <b/>
            <sz val="12"/>
            <color indexed="81"/>
            <rFont val="Arial"/>
            <family val="2"/>
          </rPr>
          <t>Importe de los ingresos para el desarrollo de actividades prioritarias de interés general a través del ente público de los diferentes sectores de la sociedad en forma única.</t>
        </r>
      </text>
    </comment>
    <comment ref="B268" authorId="2" shapeId="0">
      <text>
        <r>
          <rPr>
            <b/>
            <sz val="12"/>
            <color indexed="81"/>
            <rFont val="Arial"/>
            <family val="2"/>
          </rPr>
          <t>Importe de los ingresos para el desarrollo de actividades prioritarias de interés general a través del ente público de los diferentes sectores de la sociedad en forma única.</t>
        </r>
      </text>
    </comment>
    <comment ref="B269" authorId="3" shapeId="0">
      <text>
        <r>
          <rPr>
            <b/>
            <sz val="12"/>
            <color indexed="81"/>
            <rFont val="Arial"/>
            <family val="2"/>
          </rPr>
          <t>Importe de los ingresos por el ente público para otorgarlos a personas, instituciones y diversos sectores de la población para propósitos sociales. Se incluyen los recursos provenientes de donaciones.</t>
        </r>
        <r>
          <rPr>
            <sz val="8"/>
            <color indexed="81"/>
            <rFont val="Tahoma"/>
            <family val="2"/>
          </rPr>
          <t xml:space="preserve">
</t>
        </r>
      </text>
    </comment>
    <comment ref="B270" authorId="2" shapeId="0">
      <text>
        <r>
          <rPr>
            <b/>
            <sz val="12"/>
            <color indexed="81"/>
            <rFont val="Arial"/>
            <family val="2"/>
          </rPr>
          <t xml:space="preserve">Importe del ingreso que obtiene el Estado por donaciones de terceros para ayudas sociales a favor de la comunidad.
</t>
        </r>
      </text>
    </comment>
    <comment ref="B271" authorId="2" shapeId="0">
      <text>
        <r>
          <rPr>
            <b/>
            <sz val="12"/>
            <color indexed="81"/>
            <rFont val="Arial"/>
            <family val="2"/>
          </rPr>
          <t>Importe de los ingresos obtenidos de terceros en efectivo para fines de ayudas sociales.</t>
        </r>
      </text>
    </comment>
    <comment ref="B272" authorId="2" shapeId="0">
      <text>
        <r>
          <rPr>
            <b/>
            <sz val="12"/>
            <color indexed="81"/>
            <rFont val="Arial"/>
            <family val="2"/>
          </rPr>
          <t>Importe de los ingresos obtenidos de terceros en especie para fines de ayudas sociales.</t>
        </r>
      </text>
    </comment>
    <comment ref="B273" authorId="3" shapeId="0">
      <text>
        <r>
          <rPr>
            <b/>
            <sz val="12"/>
            <color indexed="81"/>
            <rFont val="Arial"/>
            <family val="2"/>
          </rPr>
          <t>Importe de los ingresos para el pago de pensiones y jubilaciones, que cubre el Gobierno Federal, Estatal, y Municipal, o bien el instituto de Seguridad Social.</t>
        </r>
        <r>
          <rPr>
            <sz val="8"/>
            <color indexed="81"/>
            <rFont val="Tahoma"/>
            <family val="2"/>
          </rPr>
          <t xml:space="preserve">
</t>
        </r>
      </text>
    </comment>
    <comment ref="B274" authorId="2" shapeId="0">
      <text>
        <r>
          <rPr>
            <b/>
            <sz val="12"/>
            <color indexed="81"/>
            <rFont val="Arial"/>
            <family val="2"/>
          </rPr>
          <t>Importe de los ingresos por concepto de transferencias a fideicomisos, mandatos y análogos para fines económicos y sociales.</t>
        </r>
      </text>
    </comment>
    <comment ref="B275" authorId="2" shapeId="0">
      <text>
        <r>
          <rPr>
            <b/>
            <sz val="12"/>
            <color indexed="81"/>
            <rFont val="Arial"/>
            <family val="2"/>
          </rPr>
          <t>Importe de los ingresos por concepto de transferencias a fideicomisos, mandatos y análogos para fines económicos y sociales.</t>
        </r>
      </text>
    </comment>
    <comment ref="B276" authorId="2" shapeId="0">
      <text>
        <r>
          <rPr>
            <b/>
            <sz val="12"/>
            <color indexed="81"/>
            <rFont val="Arial"/>
            <family val="2"/>
          </rPr>
          <t>Importe de los ingresos por concepto de transferencias a fideicomisos para fines económicos y sociales.</t>
        </r>
      </text>
    </comment>
    <comment ref="B277" authorId="2" shapeId="0">
      <text>
        <r>
          <rPr>
            <b/>
            <sz val="12"/>
            <color indexed="81"/>
            <rFont val="Arial"/>
            <family val="2"/>
          </rPr>
          <t xml:space="preserve">Importe de los ingresos obtenidos por un contrato en el cual una de las partes (mandante) confía su representación personal o la gestión de algo a la otra (mandatario).
</t>
        </r>
      </text>
    </comment>
    <comment ref="B278" authorId="2" shapeId="0">
      <text>
        <r>
          <rPr>
            <b/>
            <sz val="12"/>
            <color indexed="81"/>
            <rFont val="Arial"/>
            <family val="2"/>
          </rPr>
          <t xml:space="preserve">Importe del ingreso obtenido por otras disposiciones  que no se encuentren contempladas  en los conceptos anteriores.
</t>
        </r>
      </text>
    </comment>
    <comment ref="B279" authorId="0" shapeId="0">
      <text>
        <r>
          <rPr>
            <b/>
            <sz val="11"/>
            <color indexed="81"/>
            <rFont val="Tahoma"/>
            <family val="2"/>
          </rPr>
          <t>Comprende el importe de los otros ingresos y beneficios que se derivan de transacciones y eventos inusuales, que son propios del objeto del ente público</t>
        </r>
        <r>
          <rPr>
            <sz val="11"/>
            <color indexed="81"/>
            <rFont val="Tahoma"/>
            <family val="2"/>
          </rPr>
          <t xml:space="preserve">
</t>
        </r>
      </text>
    </comment>
    <comment ref="B280" authorId="0" shapeId="0">
      <text>
        <r>
          <rPr>
            <b/>
            <sz val="11"/>
            <color indexed="81"/>
            <rFont val="Tahoma"/>
            <family val="2"/>
          </rPr>
          <t>Comprende el importe de los ingresos por concepto de utilidades por participación patrimonial e intereses generados</t>
        </r>
      </text>
    </comment>
    <comment ref="B281" authorId="0" shapeId="0">
      <text>
        <r>
          <rPr>
            <b/>
            <sz val="11"/>
            <color indexed="81"/>
            <rFont val="Tahoma"/>
            <family val="2"/>
          </rPr>
          <t>Comprende el importe de los ingresos por concepto de utilidades por participación patrimonial e intereses generados</t>
        </r>
      </text>
    </comment>
    <comment ref="B282" authorId="0" shapeId="0">
      <text>
        <r>
          <rPr>
            <b/>
            <sz val="11"/>
            <color indexed="81"/>
            <rFont val="Tahoma"/>
            <family val="2"/>
          </rPr>
          <t>Importe de los ingresos obtenidos diferentes a las utilidades por participación patrimonial e intereses ganados, no incluido en las cuentas anteriores</t>
        </r>
      </text>
    </comment>
    <comment ref="B283" authorId="0" shapeId="0">
      <text>
        <r>
          <rPr>
            <b/>
            <sz val="11"/>
            <color indexed="81"/>
            <rFont val="Tahoma"/>
            <family val="2"/>
          </rPr>
          <t>Importe a favor por el tipo de cambio de la moneda con respecto a otro país</t>
        </r>
      </text>
    </comment>
    <comment ref="B284" authorId="0" shapeId="0">
      <text>
        <r>
          <rPr>
            <b/>
            <sz val="11"/>
            <color indexed="81"/>
            <rFont val="Tahoma"/>
            <family val="2"/>
          </rPr>
          <t>Importe a favor por el tipo de cambio de la moneda con respecto a otro país</t>
        </r>
      </text>
    </comment>
    <comment ref="B285" authorId="0" shapeId="0">
      <text>
        <r>
          <rPr>
            <b/>
            <sz val="11"/>
            <color indexed="81"/>
            <rFont val="Tahoma"/>
            <family val="2"/>
          </rPr>
          <t>Comprende el importe de los ingresos y beneficios varios que se derivan de las transacciones y eventos inusuales, que no son propios del objeto del ente público, no incluidos en los rubros anteriores</t>
        </r>
      </text>
    </comment>
    <comment ref="B286" authorId="0" shapeId="0">
      <text>
        <r>
          <rPr>
            <b/>
            <sz val="11"/>
            <color indexed="81"/>
            <rFont val="Tahoma"/>
            <family val="2"/>
          </rPr>
          <t>Comprende el importe de los ingresos y beneficios varios que se derivan de las transacciones y eventos inusuales, que no son propios del objeto del ente público, no incluidos en los rubros anteriores</t>
        </r>
      </text>
    </comment>
    <comment ref="B287" authorId="3" shapeId="0">
      <text>
        <r>
          <rPr>
            <b/>
            <sz val="12"/>
            <color indexed="81"/>
            <rFont val="Arial"/>
            <family val="2"/>
          </rPr>
          <t>Son los ingresos obtenidos por la celebración de empréstitos internos y externos, autorizados o ratificados por el H. Congreso de la Unión y Congresos de los Estados y Asamblea Legislativa del Distrito Federal. Siendo principalmente los créditos por instrumento de emisiones en los mercados nacionales e internacionales de capital, organismos financieros internacionales, créditos bilaterales y otras fuentes. Asimismo, incluye los financiamientos derivados del rescate y/o aplicación de activos financieros.</t>
        </r>
        <r>
          <rPr>
            <sz val="8"/>
            <color indexed="81"/>
            <rFont val="Tahoma"/>
            <family val="2"/>
          </rPr>
          <t xml:space="preserve">
</t>
        </r>
      </text>
    </comment>
    <comment ref="B288" authorId="2" shapeId="0">
      <text>
        <r>
          <rPr>
            <b/>
            <sz val="12"/>
            <color indexed="81"/>
            <rFont val="Arial"/>
            <family val="2"/>
          </rPr>
          <t xml:space="preserve">Ingresos que obtiene el Estado por contratar y ejercer créditos, empréstitos y otras formas del ejercicio del crédito  público, en los términos de la Ley de Deuda Pública del Estado de Jalisco y sus Municipios.
</t>
        </r>
      </text>
    </comment>
    <comment ref="B289" authorId="2" shapeId="0">
      <text>
        <r>
          <rPr>
            <b/>
            <sz val="12"/>
            <color indexed="81"/>
            <rFont val="Arial"/>
            <family val="2"/>
          </rPr>
          <t xml:space="preserve">Ingresos obtenidos por contratar y ejercer créditos, empréstitos y otras formas de financiamientos.
</t>
        </r>
      </text>
    </comment>
    <comment ref="B290" authorId="2" shapeId="0">
      <text>
        <r>
          <rPr>
            <b/>
            <sz val="12"/>
            <color indexed="81"/>
            <rFont val="Arial"/>
            <family val="2"/>
          </rPr>
          <t>Ingresos obtenidos por contratar y ejercer créditos, empréstitos y otras formas de financiamientos , con la banca oficial.</t>
        </r>
      </text>
    </comment>
    <comment ref="B291" authorId="2" shapeId="0">
      <text>
        <r>
          <rPr>
            <b/>
            <sz val="12"/>
            <color indexed="81"/>
            <rFont val="Arial"/>
            <family val="2"/>
          </rPr>
          <t xml:space="preserve">Ingresos obtenidos por contratar y ejercer créditos, empréstitos y otras formas de financiamientos con la banca comercial.
</t>
        </r>
      </text>
    </comment>
    <comment ref="B292" authorId="2" shapeId="0">
      <text>
        <r>
          <rPr>
            <b/>
            <sz val="12"/>
            <color indexed="81"/>
            <rFont val="Arial"/>
            <family val="2"/>
          </rPr>
          <t xml:space="preserve">Importe del ingreso obtenido por otros financiamientos  que no se encuentren contemplados  en los conceptos anteriores.
</t>
        </r>
      </text>
    </comment>
    <comment ref="B293" authorId="2" shapeId="0">
      <text>
        <r>
          <rPr>
            <b/>
            <sz val="12"/>
            <color indexed="81"/>
            <rFont val="Arial"/>
            <family val="2"/>
          </rPr>
          <t>Ingresos que obtiene el Estado por la suma de las deudas que tiene con otras entidades.</t>
        </r>
      </text>
    </comment>
  </commentList>
</comments>
</file>

<file path=xl/comments3.xml><?xml version="1.0" encoding="utf-8"?>
<comments xmlns="http://schemas.openxmlformats.org/spreadsheetml/2006/main">
  <authors>
    <author>laura.uribe</author>
  </authors>
  <commentList>
    <comment ref="A3" authorId="0" shape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B79" authorId="0" shape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0" authorId="0" shape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1" authorId="0" shapeId="0">
      <text>
        <r>
          <rPr>
            <sz val="10"/>
            <color indexed="81"/>
            <rFont val="Tahoma"/>
            <family val="2"/>
          </rPr>
          <t xml:space="preserve">Comprende la amortización de la deuda adquirida y disminución de pasivos con el sector privado, público y externo
</t>
        </r>
      </text>
    </comment>
    <comment ref="B82" authorId="0" shapeId="0">
      <text>
        <r>
          <rPr>
            <sz val="10"/>
            <color indexed="81"/>
            <rFont val="Tahoma"/>
            <family val="2"/>
          </rPr>
          <t xml:space="preserve">Comprende la amortización de la deuda adquirida y disminución de pasivos con el sector privado, público y externo
</t>
        </r>
      </text>
    </comment>
    <comment ref="B83" authorId="0" shapeId="0">
      <text>
        <r>
          <rPr>
            <sz val="10"/>
            <color indexed="81"/>
            <rFont val="Tahoma"/>
            <family val="2"/>
          </rPr>
          <t xml:space="preserve">Comprende la amortización de la deuda adquirida y disminución de pasivos con el sector privado, público y externo
</t>
        </r>
      </text>
    </comment>
    <comment ref="A85" authorId="0" shapeId="0">
      <text>
        <r>
          <rPr>
            <b/>
            <sz val="11"/>
            <color indexed="81"/>
            <rFont val="Tahoma"/>
            <family val="2"/>
          </rPr>
          <t>Clasificador emitido por el CONAC y publicado el 2 de enero 2013 Fundam. Art. Tercero Transitorio fracc. III de la LGCG.
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t>
        </r>
      </text>
    </comment>
    <comment ref="B88" authorId="0" shapeId="0">
      <text>
        <r>
          <rPr>
            <sz val="10"/>
            <color indexed="81"/>
            <rFont val="Tahoma"/>
            <family val="2"/>
          </rPr>
          <t>Son los recursos provenientes de obligaciones contraídas con acreedores nacionales y pagaderos en el interior del país en moneda nacional</t>
        </r>
      </text>
    </comment>
    <comment ref="B89" authorId="0" shape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B90" authorId="0" shapeId="0">
      <text>
        <r>
          <rPr>
            <sz val="10"/>
            <color indexed="81"/>
            <rFont val="Tahoma"/>
            <family val="2"/>
          </rPr>
          <t xml:space="preserve">Son los recursos por subsidios, asignaciones presupuestales y fondos derivados de la Ley de Ingresos de la Federación o del Presupuesto de Egresos de la Federación y que se destinan a los Gobiernos Estatales y Municipales
</t>
        </r>
      </text>
    </comment>
    <comment ref="B91" authorId="0" shapeId="0">
      <text>
        <r>
          <rPr>
            <sz val="10"/>
            <color indexed="81"/>
            <rFont val="Tahoma"/>
            <family val="2"/>
          </rPr>
          <t xml:space="preserve">Son los recursos por subsidios, asignaciones presupuestales y fondos derivados de la Ley de Ingresos Estatal o del Presupuesto de Egresos Estatal  y que se destinan a los Gobiernos  Municipales
</t>
        </r>
      </text>
    </comment>
    <comment ref="B92" authorId="0" shapeId="0">
      <text>
        <r>
          <rPr>
            <sz val="10"/>
            <color indexed="81"/>
            <rFont val="Tahoma"/>
            <family val="2"/>
          </rPr>
          <t xml:space="preserve">Son los recursos provenientes del sector privado, de fondos internacionales y otros no comprendidos en numerales anteriores
</t>
        </r>
      </text>
    </comment>
    <comment ref="B93" authorId="0" shapeId="0">
      <text>
        <r>
          <rPr>
            <sz val="10"/>
            <color indexed="81"/>
            <rFont val="Tahoma"/>
            <family val="2"/>
          </rPr>
          <t xml:space="preserve">Son los recursos provenientes del sector privado, de fondos internacionales y otros no comprendidos en numerales anteriores
</t>
        </r>
      </text>
    </comment>
  </commentList>
</comments>
</file>

<file path=xl/comments4.xml><?xml version="1.0" encoding="utf-8"?>
<comments xmlns="http://schemas.openxmlformats.org/spreadsheetml/2006/main">
  <authors>
    <author>laura.uribe</author>
    <author>pedro.monarrez</author>
    <author>JoseLuis</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shapeId="0">
      <text>
        <r>
          <rPr>
            <sz val="10"/>
            <color indexed="81"/>
            <rFont val="Tahoma"/>
            <family val="2"/>
          </rPr>
          <t xml:space="preserve">Son los ingresos que se obtienen por: </t>
        </r>
        <r>
          <rPr>
            <b/>
            <sz val="10"/>
            <color indexed="81"/>
            <rFont val="Tahoma"/>
            <family val="2"/>
          </rPr>
          <t>Impuestos, contribuciones de mejora, derechos, productos, y aprovechamientos; cuotas y aportaciones de seguridad social, asignaciones y transferencias presupuestarias a los poderes</t>
        </r>
        <r>
          <rPr>
            <u/>
            <sz val="10"/>
            <color indexed="81"/>
            <rFont val="Tahoma"/>
            <family val="2"/>
          </rPr>
          <t xml:space="preserve"> ejecutivo, legislativo y judicial; organismos autónomos</t>
        </r>
        <r>
          <rPr>
            <sz val="10"/>
            <color indexed="81"/>
            <rFont val="Tahoma"/>
            <family val="2"/>
          </rPr>
          <t xml:space="preserve">, así como a las </t>
        </r>
        <r>
          <rPr>
            <u/>
            <sz val="10"/>
            <color indexed="81"/>
            <rFont val="Tahoma"/>
            <family val="2"/>
          </rPr>
          <t xml:space="preserve">entidades paraestatales, federales, estatales y </t>
        </r>
        <r>
          <rPr>
            <b/>
            <u/>
            <sz val="10"/>
            <color indexed="81"/>
            <rFont val="Tahoma"/>
            <family val="2"/>
          </rPr>
          <t>municipales</t>
        </r>
      </text>
    </comment>
    <comment ref="D3" authorId="0" shapeId="0">
      <text>
        <r>
          <rPr>
            <sz val="10"/>
            <color indexed="81"/>
            <rFont val="Tahoma"/>
            <family val="2"/>
          </rPr>
          <t xml:space="preserve">
Son los </t>
        </r>
        <r>
          <rPr>
            <b/>
            <sz val="10"/>
            <color indexed="81"/>
            <rFont val="Tahoma"/>
            <family val="2"/>
          </rPr>
          <t>recursos generados</t>
        </r>
        <r>
          <rPr>
            <sz val="10"/>
            <color indexed="81"/>
            <rFont val="Tahoma"/>
            <family val="2"/>
          </rPr>
          <t xml:space="preserve"> por los poderes legislativo y judicial, organismos autónomos y </t>
        </r>
        <r>
          <rPr>
            <b/>
            <sz val="10"/>
            <color indexed="81"/>
            <rFont val="Tahoma"/>
            <family val="2"/>
          </rPr>
          <t>municipios,</t>
        </r>
        <r>
          <rPr>
            <sz val="10"/>
            <color indexed="81"/>
            <rFont val="Tahoma"/>
            <family val="2"/>
          </rPr>
          <t xml:space="preserve"> así como las entidades </t>
        </r>
        <r>
          <rPr>
            <b/>
            <sz val="10"/>
            <color indexed="81"/>
            <rFont val="Tahoma"/>
            <family val="2"/>
          </rPr>
          <t>paraestatales o paramunicipales</t>
        </r>
        <r>
          <rPr>
            <sz val="10"/>
            <color indexed="81"/>
            <rFont val="Tahoma"/>
            <family val="2"/>
          </rPr>
          <t xml:space="preserve"> respectivas.
 (Clasificador por Fuente de Financiamiento CONAC)
</t>
        </r>
        <r>
          <rPr>
            <b/>
            <i/>
            <sz val="10"/>
            <color indexed="81"/>
            <rFont val="Tahoma"/>
            <family val="2"/>
          </rPr>
          <t>VENTA DE BIENES Y SERVICIOS</t>
        </r>
        <r>
          <rPr>
            <sz val="10"/>
            <color indexed="81"/>
            <rFont val="Tahoma"/>
            <family val="2"/>
          </rPr>
          <t xml:space="preserve">
</t>
        </r>
        <r>
          <rPr>
            <b/>
            <i/>
            <sz val="10"/>
            <color indexed="81"/>
            <rFont val="Tahoma"/>
            <family val="2"/>
          </rPr>
          <t>1.-Ventas de Mercancías
2.-Ingresos por Ventas de Bienes y Servicios Producidos en Establecimientos del Gobierno
3.-Ingresos por Ventas y Servicios de Organismos Descentralizados
4.-Ingresos de Operación de Entidades Paraestatales Empresariales
5.-Ingresos no Comprendidos en las Fracciones de la Ley de Ingresos, Causados en Ejercicios Fiscales Anteriores Pendientes de Liquidación o Pago</t>
        </r>
      </text>
    </comment>
    <comment ref="E3" authorId="0" shape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I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K3"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3" authorId="0" shapeId="0">
      <text>
        <r>
          <rPr>
            <sz val="10"/>
            <color indexed="81"/>
            <rFont val="Tahoma"/>
            <family val="2"/>
          </rPr>
          <t xml:space="preserve">SON LOS RECURSOS PROVENIENTES DEL SECTOR PRIVADO, DE FONDOS INTERNACIONALES Y OTROS NO COMPRENDIDOS EN LOS NUMERALES ANTERIORES
</t>
        </r>
      </text>
    </comment>
    <comment ref="B6" authorId="1"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7" authorId="1"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1"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D8" authorId="2" shapeId="0">
      <text>
        <r>
          <rPr>
            <b/>
            <sz val="9"/>
            <color indexed="81"/>
            <rFont val="Tahoma"/>
            <family val="2"/>
          </rPr>
          <t>JoseLuis:</t>
        </r>
        <r>
          <rPr>
            <sz val="9"/>
            <color indexed="81"/>
            <rFont val="Tahoma"/>
            <family val="2"/>
          </rPr>
          <t xml:space="preserve">
CONSIDERADO EL IMPACTO AL SALARIO
</t>
        </r>
      </text>
    </comment>
    <comment ref="B9" authorId="1"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1"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1"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1"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1"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1"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J14" authorId="2" shapeId="0">
      <text>
        <r>
          <rPr>
            <b/>
            <sz val="9"/>
            <color indexed="81"/>
            <rFont val="Tahoma"/>
            <family val="2"/>
          </rPr>
          <t>JoseLuis:</t>
        </r>
        <r>
          <rPr>
            <sz val="9"/>
            <color indexed="81"/>
            <rFont val="Tahoma"/>
            <family val="2"/>
          </rPr>
          <t xml:space="preserve">
TALLERISTAS Y NOMINA LUPE
</t>
        </r>
      </text>
    </comment>
    <comment ref="B15" authorId="1"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1"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1"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1"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1"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1"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1"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1"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1"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1"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1"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1"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1"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1"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1"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1"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1"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1"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1"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1"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1"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1"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1"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1"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1"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1"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1"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1"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1"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1"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1"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1"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1"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1"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1"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1"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1"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1"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1"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1"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1"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1"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1"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1"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1"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1"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1"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1"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1"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1"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1"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1"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1"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1" shapeId="0">
      <text>
        <r>
          <rPr>
            <b/>
            <sz val="12"/>
            <color indexed="81"/>
            <rFont val="Arial"/>
            <family val="2"/>
          </rPr>
          <t>Asignaciones destinadas a la adquisición de madera y sus derivados.</t>
        </r>
        <r>
          <rPr>
            <sz val="12"/>
            <color indexed="81"/>
            <rFont val="Arial"/>
            <family val="2"/>
          </rPr>
          <t xml:space="preserve">
</t>
        </r>
      </text>
    </comment>
    <comment ref="B72" authorId="1" shapeId="0">
      <text>
        <r>
          <rPr>
            <b/>
            <sz val="12"/>
            <color indexed="81"/>
            <rFont val="Arial"/>
            <family val="2"/>
          </rPr>
          <t>Asignaciones destinadas a la adquisición de vidrio plano, templado, inastillable y otros vidrios laminados; espejos; envases y artículos de vidrio y fibra de vidrio.</t>
        </r>
      </text>
    </comment>
    <comment ref="B73" authorId="1"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1"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1"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1"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1"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1"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1"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1"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1"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1"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1"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1"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1"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1"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1"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1"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1"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1"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1"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1"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1"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1"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1"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1"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1"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1"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1"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1"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1"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1"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1"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1"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1"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1"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1"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1"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1"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1"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1"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1"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1"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1"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1"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1"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1"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1"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1"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1" shapeId="0">
      <text>
        <r>
          <rPr>
            <b/>
            <sz val="12"/>
            <color indexed="81"/>
            <rFont val="Arial"/>
            <family val="2"/>
          </rPr>
          <t>Asignaciones destinadas a cubrir el alquiler de terrenos.</t>
        </r>
      </text>
    </comment>
    <comment ref="B121" authorId="1"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1"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1"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1"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1"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1"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1"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1"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1"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1"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1"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1"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1"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1"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1"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1"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1"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1"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1"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1"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1"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1"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1"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1"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1"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1"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1"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1"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1"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1"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1"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1"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1"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1"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1"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1"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1"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1"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1"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1"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1"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1"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1"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1"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1"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1"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1"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1"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1"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1"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1"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1"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1"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1"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1"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1"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1"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1"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1"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1"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1"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1"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1"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1"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1"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1"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1"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1"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1"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1"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1"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1"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1"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1"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1"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1"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1"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1"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1"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1"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1"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1"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1"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1"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1"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1"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1"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1"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1"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1"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1"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1"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1"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1"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1"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1"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1"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1"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1"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1"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1"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1" shapeId="0">
      <text>
        <r>
          <rPr>
            <b/>
            <sz val="12"/>
            <color indexed="81"/>
            <rFont val="Arial"/>
            <family val="2"/>
          </rPr>
          <t>Asignaciones destinadas para la atención de gastos corrientes de establecimientos de enseñanza.</t>
        </r>
      </text>
    </comment>
    <comment ref="B224" authorId="1"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1"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1" shapeId="0">
      <text>
        <r>
          <rPr>
            <b/>
            <sz val="12"/>
            <color indexed="81"/>
            <rFont val="Arial"/>
            <family val="2"/>
          </rPr>
          <t>Asignaciones destinadas a promover el cooperativismo.</t>
        </r>
        <r>
          <rPr>
            <sz val="12"/>
            <color indexed="81"/>
            <rFont val="Arial"/>
            <family val="2"/>
          </rPr>
          <t xml:space="preserve">
</t>
        </r>
      </text>
    </comment>
    <comment ref="B227" authorId="1"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1"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1"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1"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1"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1"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1"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1"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1"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1"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1"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1"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1"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1"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1" authorId="1"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2" authorId="1"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3" authorId="1"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4"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5"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6"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7"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8" authorId="1"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9" authorId="1"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0" authorId="1"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1" authorId="1"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2" authorId="1"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3" authorId="1"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4" authorId="1"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5" authorId="1"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6" authorId="1"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7" authorId="1"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8" authorId="1"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9" authorId="1"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0" authorId="1"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1" authorId="1"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2" authorId="1"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3" authorId="1"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4" authorId="1"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5" authorId="1"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6" authorId="1"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7" authorId="1"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8" authorId="1"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9" authorId="1"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0" authorId="1"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1" authorId="1"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2" authorId="1"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3" authorId="1"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4" authorId="1"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5" authorId="1"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6" authorId="1"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7" authorId="1"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8" authorId="1"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9" authorId="1"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0" authorId="1"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1" authorId="1"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2" authorId="1"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3" authorId="1"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4" authorId="1"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5" authorId="1"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6" authorId="1"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7" authorId="1"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8" authorId="1"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9" authorId="1"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0" authorId="1" shapeId="0">
      <text>
        <r>
          <rPr>
            <b/>
            <sz val="12"/>
            <color indexed="81"/>
            <rFont val="Arial"/>
            <family val="2"/>
          </rPr>
          <t>Asignaciones destinadas a la adquisición de ovinos y caprinos.</t>
        </r>
        <r>
          <rPr>
            <sz val="12"/>
            <color indexed="81"/>
            <rFont val="Arial"/>
            <family val="2"/>
          </rPr>
          <t xml:space="preserve">
</t>
        </r>
      </text>
    </comment>
    <comment ref="B291" authorId="1"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2" authorId="1"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3" authorId="1"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4" authorId="1"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5" authorId="1"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6" authorId="1"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7" authorId="1"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8" authorId="1"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9" authorId="1"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0" authorId="1"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1" authorId="1"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2" authorId="1"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3" authorId="1"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4" authorId="1"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5" authorId="1"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6" authorId="1"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7" authorId="1"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8" authorId="1" shapeId="0">
      <text>
        <r>
          <rPr>
            <b/>
            <sz val="12"/>
            <color indexed="81"/>
            <rFont val="Arial"/>
            <family val="2"/>
          </rPr>
          <t>Asignaciones destinadas a la adquisición de permisos informáticos e intelectuales.</t>
        </r>
        <r>
          <rPr>
            <sz val="12"/>
            <color indexed="81"/>
            <rFont val="Arial"/>
            <family val="2"/>
          </rPr>
          <t xml:space="preserve">
</t>
        </r>
      </text>
    </comment>
    <comment ref="B309" authorId="1"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0" authorId="1"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1" authorId="1"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2" authorId="1"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3"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4"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5"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6"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9"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0"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1" authorId="1"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2"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5"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8"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9"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0" authorId="1"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1" authorId="1"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1"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4" authorId="1"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5" authorId="1"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1"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8" authorId="1"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9" authorId="1"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0" authorId="1"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1" authorId="1"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2" authorId="1"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3" authorId="1"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4" authorId="1"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5" authorId="1"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6" authorId="1"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7" authorId="1"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8" authorId="1"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9"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0"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1"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1"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5" authorId="1"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6" authorId="1"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7" authorId="1"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8" authorId="1"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9" authorId="1"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0" authorId="1"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1" authorId="1"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2" authorId="1"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3" authorId="1"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4" authorId="1"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5" authorId="1"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6" authorId="1"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7" authorId="1"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8" authorId="1"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9" authorId="1"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0" authorId="1"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1" authorId="1"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2" authorId="1" shapeId="0">
      <text>
        <r>
          <rPr>
            <b/>
            <sz val="12"/>
            <color indexed="81"/>
            <rFont val="Arial"/>
            <family val="2"/>
          </rPr>
          <t>Asignaciones a fideicomisos de municipios con fines de política económica.</t>
        </r>
        <r>
          <rPr>
            <sz val="12"/>
            <color indexed="81"/>
            <rFont val="Arial"/>
            <family val="2"/>
          </rPr>
          <t xml:space="preserve">
</t>
        </r>
      </text>
    </comment>
    <comment ref="B373" authorId="1"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4" authorId="1"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5" authorId="1" shapeId="0">
      <text>
        <r>
          <rPr>
            <b/>
            <sz val="12"/>
            <color indexed="81"/>
            <rFont val="Arial"/>
            <family val="2"/>
          </rPr>
          <t>Asignaciones destinadas a colocaciones a largo plazo en moneda nacional.</t>
        </r>
        <r>
          <rPr>
            <sz val="12"/>
            <color indexed="81"/>
            <rFont val="Arial"/>
            <family val="2"/>
          </rPr>
          <t xml:space="preserve">
</t>
        </r>
      </text>
    </comment>
    <comment ref="B376" authorId="1"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7" authorId="1"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8" authorId="1"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1"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1" authorId="1"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2" authorId="1"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3" authorId="1"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4" authorId="1"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5" authorId="1"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6" authorId="1"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1" shapeId="0">
      <text>
        <r>
          <rPr>
            <b/>
            <sz val="12"/>
            <color indexed="81"/>
            <rFont val="Arial"/>
            <family val="2"/>
          </rPr>
          <t xml:space="preserve">Asignaciones destinadas a cubrir los incentivos derivados de convenios de colaboración administrativa  que se celebren con otros órdenes de gobierno.
</t>
        </r>
      </text>
    </comment>
    <comment ref="B389" authorId="1"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0"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1"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1"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4" authorId="1"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5" authorId="1"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6" authorId="1"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7" authorId="1"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8" authorId="1"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9" authorId="1"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0" authorId="1"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1" authorId="1"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2" authorId="1"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3" authorId="1"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4" authorId="1"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5" authorId="1"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6" authorId="1"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7" authorId="1"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8" authorId="1"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9" authorId="1"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0" authorId="1"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1" authorId="1"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2" authorId="1"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3" authorId="1"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4" authorId="1"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5" authorId="1"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6" authorId="1"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7" authorId="1"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8" authorId="1"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9" authorId="1"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0" authorId="1"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1" authorId="1"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2" authorId="1"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3" authorId="1"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4" authorId="1"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5" authorId="1"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6" authorId="1"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7" authorId="1"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8" authorId="1"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9"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0"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comments5.xml><?xml version="1.0" encoding="utf-8"?>
<comments xmlns="http://schemas.openxmlformats.org/spreadsheetml/2006/main">
  <authors>
    <author>OFICILIA MAYOR</author>
  </authors>
  <commentList>
    <comment ref="A16" authorId="0" shapeId="0">
      <text>
        <r>
          <rPr>
            <b/>
            <sz val="9"/>
            <color indexed="81"/>
            <rFont val="Tahoma"/>
            <family val="2"/>
          </rPr>
          <t>OFICILIA MAYOR:</t>
        </r>
        <r>
          <rPr>
            <sz val="9"/>
            <color indexed="81"/>
            <rFont val="Tahoma"/>
            <family val="2"/>
          </rPr>
          <t xml:space="preserve">
CAMBIE DE LUGAR </t>
        </r>
      </text>
    </comment>
    <comment ref="A27" authorId="0" shapeId="0">
      <text>
        <r>
          <rPr>
            <b/>
            <sz val="9"/>
            <color indexed="81"/>
            <rFont val="Tahoma"/>
            <family val="2"/>
          </rPr>
          <t>OFICILIA MAYOR:</t>
        </r>
        <r>
          <rPr>
            <sz val="9"/>
            <color indexed="81"/>
            <rFont val="Tahoma"/>
            <family val="2"/>
          </rPr>
          <t xml:space="preserve">
OCUPADO POR MARA </t>
        </r>
      </text>
    </comment>
    <comment ref="A29" authorId="0" shapeId="0">
      <text>
        <r>
          <rPr>
            <b/>
            <sz val="9"/>
            <color indexed="81"/>
            <rFont val="Tahoma"/>
            <family val="2"/>
          </rPr>
          <t>OFICILIA MAYOR:</t>
        </r>
        <r>
          <rPr>
            <sz val="9"/>
            <color indexed="81"/>
            <rFont val="Tahoma"/>
            <family val="2"/>
          </rPr>
          <t xml:space="preserve">
OCUPADO POR LUIS ALBERTO </t>
        </r>
      </text>
    </comment>
    <comment ref="A33" authorId="0" shapeId="0">
      <text>
        <r>
          <rPr>
            <b/>
            <sz val="9"/>
            <color indexed="81"/>
            <rFont val="Tahoma"/>
            <family val="2"/>
          </rPr>
          <t>OFICILIA MAYOR:</t>
        </r>
        <r>
          <rPr>
            <sz val="9"/>
            <color indexed="81"/>
            <rFont val="Tahoma"/>
            <family val="2"/>
          </rPr>
          <t xml:space="preserve">
ESTA OCUPADA POR JAZMIN </t>
        </r>
      </text>
    </comment>
    <comment ref="A35" authorId="0" shapeId="0">
      <text>
        <r>
          <rPr>
            <b/>
            <sz val="9"/>
            <color indexed="81"/>
            <rFont val="Tahoma"/>
            <family val="2"/>
          </rPr>
          <t>OFICILIA MAYOR:</t>
        </r>
        <r>
          <rPr>
            <sz val="9"/>
            <color indexed="81"/>
            <rFont val="Tahoma"/>
            <family val="2"/>
          </rPr>
          <t xml:space="preserve">
EVRISTO </t>
        </r>
      </text>
    </comment>
    <comment ref="A52" authorId="0" shapeId="0">
      <text>
        <r>
          <rPr>
            <b/>
            <sz val="9"/>
            <color indexed="81"/>
            <rFont val="Tahoma"/>
            <family val="2"/>
          </rPr>
          <t>OFICILIA MAYOR:</t>
        </r>
        <r>
          <rPr>
            <sz val="9"/>
            <color indexed="81"/>
            <rFont val="Tahoma"/>
            <family val="2"/>
          </rPr>
          <t xml:space="preserve">
ESTA OCUPADA POR LIZ </t>
        </r>
      </text>
    </comment>
    <comment ref="J80" authorId="0" shapeId="0">
      <text>
        <r>
          <rPr>
            <b/>
            <sz val="9"/>
            <color indexed="81"/>
            <rFont val="Tahoma"/>
            <family val="2"/>
          </rPr>
          <t>OFICILIA MAYOR:</t>
        </r>
        <r>
          <rPr>
            <sz val="9"/>
            <color indexed="81"/>
            <rFont val="Tahoma"/>
            <family val="2"/>
          </rPr>
          <t xml:space="preserve">
luis sergio</t>
        </r>
      </text>
    </comment>
    <comment ref="A81" authorId="0" shapeId="0">
      <text>
        <r>
          <rPr>
            <b/>
            <sz val="9"/>
            <color indexed="81"/>
            <rFont val="Tahoma"/>
            <family val="2"/>
          </rPr>
          <t>OFICILIA MAYOR:</t>
        </r>
        <r>
          <rPr>
            <sz val="9"/>
            <color indexed="81"/>
            <rFont val="Tahoma"/>
            <family val="2"/>
          </rPr>
          <t xml:space="preserve">
ESTA OCUPADA POR ALESSANDRA </t>
        </r>
      </text>
    </comment>
    <comment ref="A82" authorId="0" shapeId="0">
      <text>
        <r>
          <rPr>
            <b/>
            <sz val="9"/>
            <color indexed="81"/>
            <rFont val="Tahoma"/>
            <family val="2"/>
          </rPr>
          <t>OFICILIA MAYOR:</t>
        </r>
        <r>
          <rPr>
            <sz val="9"/>
            <color indexed="81"/>
            <rFont val="Tahoma"/>
            <family val="2"/>
          </rPr>
          <t xml:space="preserve">
ALFREDO </t>
        </r>
      </text>
    </comment>
    <comment ref="A84" authorId="0" shapeId="0">
      <text>
        <r>
          <rPr>
            <b/>
            <sz val="9"/>
            <color indexed="81"/>
            <rFont val="Tahoma"/>
            <family val="2"/>
          </rPr>
          <t>OFICILIA MAYOR:</t>
        </r>
        <r>
          <rPr>
            <sz val="9"/>
            <color indexed="81"/>
            <rFont val="Tahoma"/>
            <family val="2"/>
          </rPr>
          <t xml:space="preserve">
ESTA OCUPADA POR GREGORIO </t>
        </r>
      </text>
    </comment>
    <comment ref="A94" authorId="0" shapeId="0">
      <text>
        <r>
          <rPr>
            <b/>
            <sz val="9"/>
            <color indexed="81"/>
            <rFont val="Tahoma"/>
            <family val="2"/>
          </rPr>
          <t>OFICILIA MAYOR:</t>
        </r>
        <r>
          <rPr>
            <sz val="9"/>
            <color indexed="81"/>
            <rFont val="Tahoma"/>
            <family val="2"/>
          </rPr>
          <t xml:space="preserve">
PRICILIA </t>
        </r>
      </text>
    </comment>
    <comment ref="A135" authorId="0" shapeId="0">
      <text>
        <r>
          <rPr>
            <b/>
            <sz val="9"/>
            <color indexed="81"/>
            <rFont val="Tahoma"/>
            <family val="2"/>
          </rPr>
          <t>OFICILIA MAYOR:</t>
        </r>
        <r>
          <rPr>
            <sz val="9"/>
            <color indexed="81"/>
            <rFont val="Tahoma"/>
            <family val="2"/>
          </rPr>
          <t xml:space="preserve">
ES JAVIER GARCIA </t>
        </r>
      </text>
    </comment>
    <comment ref="A143" authorId="0" shapeId="0">
      <text>
        <r>
          <rPr>
            <b/>
            <sz val="9"/>
            <color indexed="81"/>
            <rFont val="Tahoma"/>
            <family val="2"/>
          </rPr>
          <t>OFICILIA MAYOR:</t>
        </r>
        <r>
          <rPr>
            <sz val="9"/>
            <color indexed="81"/>
            <rFont val="Tahoma"/>
            <family val="2"/>
          </rPr>
          <t xml:space="preserve">
CIRILO</t>
        </r>
      </text>
    </comment>
    <comment ref="A144" authorId="0" shapeId="0">
      <text>
        <r>
          <rPr>
            <b/>
            <sz val="9"/>
            <color indexed="81"/>
            <rFont val="Tahoma"/>
            <family val="2"/>
          </rPr>
          <t>OFICILIA MAYOR:</t>
        </r>
        <r>
          <rPr>
            <sz val="9"/>
            <color indexed="81"/>
            <rFont val="Tahoma"/>
            <family val="2"/>
          </rPr>
          <t xml:space="preserve">
ALFREDO</t>
        </r>
      </text>
    </comment>
    <comment ref="A145" authorId="0" shapeId="0">
      <text>
        <r>
          <rPr>
            <b/>
            <sz val="9"/>
            <color indexed="81"/>
            <rFont val="Tahoma"/>
            <family val="2"/>
          </rPr>
          <t>OFICILIA MAYOR:</t>
        </r>
        <r>
          <rPr>
            <sz val="9"/>
            <color indexed="81"/>
            <rFont val="Tahoma"/>
            <family val="2"/>
          </rPr>
          <t xml:space="preserve">
ROBERTO</t>
        </r>
      </text>
    </comment>
    <comment ref="A146" authorId="0" shapeId="0">
      <text>
        <r>
          <rPr>
            <b/>
            <sz val="9"/>
            <color indexed="81"/>
            <rFont val="Tahoma"/>
            <family val="2"/>
          </rPr>
          <t>OFICILIA MAYOR:</t>
        </r>
        <r>
          <rPr>
            <sz val="9"/>
            <color indexed="81"/>
            <rFont val="Tahoma"/>
            <family val="2"/>
          </rPr>
          <t xml:space="preserve">
ALEJANDRO</t>
        </r>
      </text>
    </comment>
    <comment ref="A147" authorId="0" shapeId="0">
      <text>
        <r>
          <rPr>
            <b/>
            <sz val="9"/>
            <color indexed="81"/>
            <rFont val="Tahoma"/>
            <family val="2"/>
          </rPr>
          <t>OFICILIA MAYOR:</t>
        </r>
        <r>
          <rPr>
            <sz val="9"/>
            <color indexed="81"/>
            <rFont val="Tahoma"/>
            <family val="2"/>
          </rPr>
          <t xml:space="preserve">
OMAR</t>
        </r>
      </text>
    </comment>
    <comment ref="A148" authorId="0" shapeId="0">
      <text>
        <r>
          <rPr>
            <b/>
            <sz val="9"/>
            <color indexed="81"/>
            <rFont val="Tahoma"/>
            <family val="2"/>
          </rPr>
          <t>OFICILIA MAYOR:</t>
        </r>
        <r>
          <rPr>
            <sz val="9"/>
            <color indexed="81"/>
            <rFont val="Tahoma"/>
            <family val="2"/>
          </rPr>
          <t xml:space="preserve">
JOSE GUADALUPE </t>
        </r>
      </text>
    </comment>
    <comment ref="A149" authorId="0" shapeId="0">
      <text>
        <r>
          <rPr>
            <b/>
            <sz val="9"/>
            <color indexed="81"/>
            <rFont val="Tahoma"/>
            <family val="2"/>
          </rPr>
          <t>OFICILIA MAYOR:</t>
        </r>
        <r>
          <rPr>
            <sz val="9"/>
            <color indexed="81"/>
            <rFont val="Tahoma"/>
            <family val="2"/>
          </rPr>
          <t xml:space="preserve">
SERGIO GUZMAN</t>
        </r>
      </text>
    </comment>
    <comment ref="A150" authorId="0" shapeId="0">
      <text>
        <r>
          <rPr>
            <b/>
            <sz val="9"/>
            <color indexed="81"/>
            <rFont val="Tahoma"/>
            <family val="2"/>
          </rPr>
          <t>OFICILIA MAYOR:</t>
        </r>
        <r>
          <rPr>
            <sz val="9"/>
            <color indexed="81"/>
            <rFont val="Tahoma"/>
            <family val="2"/>
          </rPr>
          <t xml:space="preserve">
ELVIRA </t>
        </r>
      </text>
    </comment>
    <comment ref="B160" authorId="0" shapeId="0">
      <text>
        <r>
          <rPr>
            <b/>
            <sz val="9"/>
            <color indexed="81"/>
            <rFont val="Tahoma"/>
            <family val="2"/>
          </rPr>
          <t>OFICILIA MAYOR:</t>
        </r>
        <r>
          <rPr>
            <sz val="9"/>
            <color indexed="81"/>
            <rFont val="Tahoma"/>
            <family val="2"/>
          </rPr>
          <t xml:space="preserve">
DON RUBEN</t>
        </r>
      </text>
    </comment>
    <comment ref="B161" authorId="0" shapeId="0">
      <text>
        <r>
          <rPr>
            <b/>
            <sz val="9"/>
            <color indexed="81"/>
            <rFont val="Tahoma"/>
            <family val="2"/>
          </rPr>
          <t>OFICILIA MAYOR:</t>
        </r>
        <r>
          <rPr>
            <sz val="9"/>
            <color indexed="81"/>
            <rFont val="Tahoma"/>
            <family val="2"/>
          </rPr>
          <t xml:space="preserve">
DON ANGEL </t>
        </r>
      </text>
    </comment>
  </commentList>
</comments>
</file>

<file path=xl/sharedStrings.xml><?xml version="1.0" encoding="utf-8"?>
<sst xmlns="http://schemas.openxmlformats.org/spreadsheetml/2006/main" count="1714" uniqueCount="1171">
  <si>
    <t>Derechos</t>
  </si>
  <si>
    <t>Contribuciones de mejoras</t>
  </si>
  <si>
    <t>DESCRIPCIÓN</t>
  </si>
  <si>
    <t>CONCEPTOS</t>
  </si>
  <si>
    <t>I N G R E S O S</t>
  </si>
  <si>
    <t>IMPUESTOS</t>
  </si>
  <si>
    <t>Impuesto Sobre los Ingresos</t>
  </si>
  <si>
    <t>Impuestos Sobre Patrimonio</t>
  </si>
  <si>
    <t>Impuestos Sobre la Producción, el Consumo y las Transacciones</t>
  </si>
  <si>
    <t>Impuestos al Comercio Exterior</t>
  </si>
  <si>
    <t>Impuestos Sobre Nóminas y Asimilables</t>
  </si>
  <si>
    <t>Impuestos Ecológicos</t>
  </si>
  <si>
    <t>Accesorios</t>
  </si>
  <si>
    <t>Otros Impuestos</t>
  </si>
  <si>
    <t>CUOTAS Y APORTACIONES DE SEGURIDAD SOCIAL</t>
  </si>
  <si>
    <t>CONTRIBUCIONES DE MEJORAS</t>
  </si>
  <si>
    <t>Contribuciones de Mejoras por Obras Públicas</t>
  </si>
  <si>
    <t>DERECHOS.</t>
  </si>
  <si>
    <t>PRODUCTOS</t>
  </si>
  <si>
    <t>Productos de capital</t>
  </si>
  <si>
    <t>APROVECHAMIENTOS</t>
  </si>
  <si>
    <t>Otros aprovechamientos</t>
  </si>
  <si>
    <t>INGRESOS POR VENTA DE BIENES Y SERVICIOS</t>
  </si>
  <si>
    <t>PARTICIPACIONES Y APORTACIONES</t>
  </si>
  <si>
    <t>Participaciones</t>
  </si>
  <si>
    <t>Aportaciones</t>
  </si>
  <si>
    <t>Convenios</t>
  </si>
  <si>
    <t>OTROS INGRESOS Y BENEFICIOS</t>
  </si>
  <si>
    <t>INGRESOS DERIVADOS DE FINANCIAMIENTO</t>
  </si>
  <si>
    <t>TI</t>
  </si>
  <si>
    <t>%</t>
  </si>
  <si>
    <t>INGRESOS DE GESTIÓN</t>
  </si>
  <si>
    <t>PARTICIPACIONES, APORTACIONES, TRANSFERENCIAS, ASIGNACIONES, SUBSIDIOS y OTRAS AYUDAS</t>
  </si>
  <si>
    <t>OTROS INGRESOS</t>
  </si>
  <si>
    <t>FF</t>
  </si>
  <si>
    <t>FINANCIAMIENTOS INTERNOS</t>
  </si>
  <si>
    <t>INGRESOS PROPIOS</t>
  </si>
  <si>
    <t>RECURSOS FEDERALES</t>
  </si>
  <si>
    <t>RECURSOS ESTATALES</t>
  </si>
  <si>
    <t>OTROS RECURSOS</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</si>
  <si>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</si>
  <si>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</si>
  <si>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</si>
  <si>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</si>
  <si>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</si>
  <si>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</si>
  <si>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</si>
  <si>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</si>
  <si>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</si>
  <si>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</si>
  <si>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</si>
  <si>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Alimentos y Autensilios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</si>
  <si>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</si>
  <si>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</si>
  <si>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</si>
  <si>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</si>
  <si>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</si>
  <si>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</si>
  <si>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</si>
  <si>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</si>
  <si>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</si>
  <si>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</si>
  <si>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</si>
  <si>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</si>
  <si>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</si>
  <si>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</si>
  <si>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</si>
  <si>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</si>
  <si>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</si>
  <si>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</si>
  <si>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</si>
  <si>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</si>
  <si>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Susbsidios y Subvenciones</t>
  </si>
  <si>
    <t>Ayudas Sociales</t>
  </si>
  <si>
    <t>Pensiones y Jubilaciones</t>
  </si>
  <si>
    <t>Transferencias a Fideicomisos, Mandatos y Análogos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</si>
  <si>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</si>
  <si>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</si>
  <si>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</si>
  <si>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</si>
  <si>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</si>
  <si>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</si>
  <si>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</si>
  <si>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</si>
  <si>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</si>
  <si>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</si>
  <si>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</si>
  <si>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</si>
  <si>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</si>
  <si>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</si>
  <si>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</si>
  <si>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</si>
  <si>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</si>
  <si>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</si>
  <si>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</si>
  <si>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</si>
  <si>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</si>
  <si>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</si>
  <si>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</si>
  <si>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</si>
  <si>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</si>
  <si>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DEUDA PÚBLICA</t>
  </si>
  <si>
    <t>Amortización de la Deuda Pública</t>
  </si>
  <si>
    <t>Intereses de la Deuda Pública</t>
  </si>
  <si>
    <t>Comisiones de la Deuda Pública</t>
  </si>
  <si>
    <t>Gastos de la Deuda Pública</t>
  </si>
  <si>
    <t>Costo por Coberturas</t>
  </si>
  <si>
    <t>Adeudos de Ejercicios Fiscales Anteriores (ADEFAS)</t>
  </si>
  <si>
    <t>TG</t>
  </si>
  <si>
    <t>GASTO CORRIENTE</t>
  </si>
  <si>
    <t>GASTO DE CAPITAL</t>
  </si>
  <si>
    <t>AMORTIZACIÓN DE LA DEUDA Y DISMINUCIÓN DE PASIVOS</t>
  </si>
  <si>
    <t>CRI/LI</t>
  </si>
  <si>
    <t>INGRESO ESTIMADO ANUAL</t>
  </si>
  <si>
    <t>IMPUESTOS SOBRE LOS INGRESOS</t>
  </si>
  <si>
    <t>Impuestos sobre espectáculos públicos</t>
  </si>
  <si>
    <t>Función de circo y espectáculos de carpa</t>
  </si>
  <si>
    <t>Conciertos, presentación de artistas, conciertos, audiciones musicales, funciones de box, lucha libre, futbol, básquetbol, beisbol y otros espectáculos deportivos.</t>
  </si>
  <si>
    <t>Peleas de gallos, palenques, carreras de caballos y similares</t>
  </si>
  <si>
    <t>Eventos y espectáculos deportivos</t>
  </si>
  <si>
    <t>Espectáculos culturales, teatrales, ballet, ópera y taurinos</t>
  </si>
  <si>
    <t>Espectáculos taurinos y ecuestres</t>
  </si>
  <si>
    <t>Otros espectáculos públicos</t>
  </si>
  <si>
    <t>IMPUESTOS SOBRE EL PATRIMONIO</t>
  </si>
  <si>
    <t>Impuesto predial</t>
  </si>
  <si>
    <t>Predios rústicos</t>
  </si>
  <si>
    <t>Predios urbanos</t>
  </si>
  <si>
    <t>Impuesto sobre transmisiones patrimoniales</t>
  </si>
  <si>
    <t>Adquisición de departamentos, viviendas y casas para habitación</t>
  </si>
  <si>
    <t>Regularización de terrenos</t>
  </si>
  <si>
    <t>Impuestos sobre negocios jurídicos</t>
  </si>
  <si>
    <t>Construcción de inmuebles</t>
  </si>
  <si>
    <t>Reconstrucción de inmuebles</t>
  </si>
  <si>
    <t>Ampliación de inmuebles</t>
  </si>
  <si>
    <t>IMPUESTO SOBRE LA PRODUCCIÓN, EL CONSUMO Y LAS TRANSACCIONES</t>
  </si>
  <si>
    <t>IMPUESTOS AL COMERCIO EXTERIOR</t>
  </si>
  <si>
    <t>IMPUESTOS SOBRE NÓMINAS Y ASIMILABLES</t>
  </si>
  <si>
    <t>IMPUESTOS ECOLÓGICOS</t>
  </si>
  <si>
    <t>ACCESORIOS DE LOS IMPUESTOS</t>
  </si>
  <si>
    <t>Recargos</t>
  </si>
  <si>
    <t>Falta de pago</t>
  </si>
  <si>
    <t>Multas</t>
  </si>
  <si>
    <t>Infracciones</t>
  </si>
  <si>
    <t>Intereses</t>
  </si>
  <si>
    <t>Plazo de créditos fiscales</t>
  </si>
  <si>
    <t>Gastos de ejecución y de embargo</t>
  </si>
  <si>
    <t>Gastos de notificación</t>
  </si>
  <si>
    <t>Gastos de embargo</t>
  </si>
  <si>
    <t>Otros gastos del procedimiento</t>
  </si>
  <si>
    <t>Otros no especificados</t>
  </si>
  <si>
    <t>Otros  accesorios</t>
  </si>
  <si>
    <t>OTROS IMPUESTOS</t>
  </si>
  <si>
    <t>Impuestos extraordinarios</t>
  </si>
  <si>
    <t>APORTACIONES PARA FONDOS DE VIVIENDA</t>
  </si>
  <si>
    <t xml:space="preserve">CUOTAS PARA EL SEGURO SOCIAL </t>
  </si>
  <si>
    <t>CUOTAS DE AHORRO PARA EL RETIRO</t>
  </si>
  <si>
    <t>OTRAS CUOTAS Y APORTACIONES PARA LA SEGURIDAD SOCIAL</t>
  </si>
  <si>
    <t>ACCESORIOS</t>
  </si>
  <si>
    <t>CONTRIBUCIÓN DE MEJORAS POR OBRAS PÚBLICAS</t>
  </si>
  <si>
    <t>Contribuciones de mejoras por obras públicas</t>
  </si>
  <si>
    <t>DERECHOS</t>
  </si>
  <si>
    <t>DERECHOS POR EL USO, GOCE, APROVECHAMIENTO O EXPLOTACIÓN DE BIENES DE DOMINIO PÚBLICO</t>
  </si>
  <si>
    <t>Uso del piso</t>
  </si>
  <si>
    <t>Estacionamientos exclusivos</t>
  </si>
  <si>
    <t>Puestos permanentes y eventuales</t>
  </si>
  <si>
    <t>Actividades comerciales e industriales</t>
  </si>
  <si>
    <t>Espectáculos y diversiones públicas</t>
  </si>
  <si>
    <t>Otros fines o actividades no previstas</t>
  </si>
  <si>
    <t>Estacionamientos</t>
  </si>
  <si>
    <t>Concesión de estacionamientos</t>
  </si>
  <si>
    <t>De los Cementerios de dominio público</t>
  </si>
  <si>
    <t>Lotes uso perpetuidad y temporal</t>
  </si>
  <si>
    <t>Mantenimiento</t>
  </si>
  <si>
    <t>Venta de gavetas a perpetuidad</t>
  </si>
  <si>
    <t>Otros</t>
  </si>
  <si>
    <t>Uso, goce, aprovechamiento o explotación de otros bienes de dominio público</t>
  </si>
  <si>
    <t>Arrendamiento o concesión de locales en mercados</t>
  </si>
  <si>
    <t xml:space="preserve">Arrendamiento o concesión de kioscos en plazas y jardines </t>
  </si>
  <si>
    <t>Arrendamiento o concesión de escusados y baños</t>
  </si>
  <si>
    <t>Arrendamiento de inmuebles para anuncios</t>
  </si>
  <si>
    <t>Otros arrendamientos o concesiones de bienes</t>
  </si>
  <si>
    <t>DERECHOS A LOS HIDROCARBUROS</t>
  </si>
  <si>
    <t>DERECHOS POR PRESTACIÓN DE SERVICIOS</t>
  </si>
  <si>
    <t>Licencias y permisos de giros</t>
  </si>
  <si>
    <t>Licencias, permisos o autorización de giros con venta de bebidas alcohólicas</t>
  </si>
  <si>
    <t>Licencias, permisos o autorización de giros con servicios de bebidas alcohólicas</t>
  </si>
  <si>
    <t>Licencias, permisos o autorización de otros conceptos distintos a los anteriores giros con bebidas alcohólicas</t>
  </si>
  <si>
    <t>Permiso para el funcionamiento de horario extraordinario</t>
  </si>
  <si>
    <t>Licencias y permisos para anuncios</t>
  </si>
  <si>
    <t>Licencias y permisos de anuncios permanentes</t>
  </si>
  <si>
    <t>Licencias y permisos de anuncios eventuales</t>
  </si>
  <si>
    <t>Licencias y permisos de anunció distintos a los anteriores</t>
  </si>
  <si>
    <t>Licencias de construcción, reconstrucción, reparación o demolición de obras</t>
  </si>
  <si>
    <t>Licencias de construcción</t>
  </si>
  <si>
    <t>Licencias para demolición</t>
  </si>
  <si>
    <t>Licencias para remodelación</t>
  </si>
  <si>
    <t>Licencias para reconstrucción, reestructuración o adaptación</t>
  </si>
  <si>
    <t>Licencias para ocupación provisional en la vía pública</t>
  </si>
  <si>
    <t>Licencias para movimientos de tierras</t>
  </si>
  <si>
    <t>Licencias similares no previstas en las anteriores</t>
  </si>
  <si>
    <t>Alineamiento, designación de número oficial e inspección</t>
  </si>
  <si>
    <t>Alineamiento</t>
  </si>
  <si>
    <t>Designación de número oficial</t>
  </si>
  <si>
    <t>Inspección de valor sobre inmuebles</t>
  </si>
  <si>
    <t>Otros servicios similares</t>
  </si>
  <si>
    <t>Licencias de cambio de régimen de propiedad y urbanización</t>
  </si>
  <si>
    <t>Licencia de cambio de régimen de propiedad</t>
  </si>
  <si>
    <t>Licencia de urbanización</t>
  </si>
  <si>
    <t>Peritaje, dictamen e inspección de carácter extraordinario</t>
  </si>
  <si>
    <t>Medición de terrenos</t>
  </si>
  <si>
    <t>Autorización para romper pavimento, banquetas o machuelos</t>
  </si>
  <si>
    <t>Autorización para construcciones de infraestructura en la vía pública</t>
  </si>
  <si>
    <t>Servicios de sanidad</t>
  </si>
  <si>
    <t>Inhumaciones y reinhumaciones</t>
  </si>
  <si>
    <t>Exhumaciones</t>
  </si>
  <si>
    <t>Servicio de cremación</t>
  </si>
  <si>
    <t>Traslado de cadáveres fuera del municipio</t>
  </si>
  <si>
    <t>Servicio de limpieza, recolección, traslado, tratamiento y disposición final de residuos</t>
  </si>
  <si>
    <t>Recolección y traslado de basura, desechos o desperdicios no peligrosos</t>
  </si>
  <si>
    <t>Recolección y traslado de basura, desechos o desperdicios peligrosos</t>
  </si>
  <si>
    <t>Limpieza de lotes baldíos, jardines, prados, banquetas y similares</t>
  </si>
  <si>
    <t>Servicio exclusivo de camiones de aseo</t>
  </si>
  <si>
    <t>Por utilizar tiraderos y rellenos sanitarios del municipio</t>
  </si>
  <si>
    <t>Servicio doméstico</t>
  </si>
  <si>
    <t>Servicio no doméstico</t>
  </si>
  <si>
    <t>Predios baldíos</t>
  </si>
  <si>
    <t>Servicios en localidades</t>
  </si>
  <si>
    <t>20% para el saneamiento de las aguas residuales</t>
  </si>
  <si>
    <t>2% o 3% para la infraestructura básica existente</t>
  </si>
  <si>
    <t>Aprovechamiento de la infraestructura básica existente</t>
  </si>
  <si>
    <t>Conexión o reconexión al servicio</t>
  </si>
  <si>
    <t>Rastro</t>
  </si>
  <si>
    <t>Autorización de matanza</t>
  </si>
  <si>
    <t>Autorización de salida de animales del rastro para envíos fuera del municipio</t>
  </si>
  <si>
    <t>Autorización de la introducción de ganado al rastro en horas extraordinarias</t>
  </si>
  <si>
    <t>Sello de inspección sanitaria</t>
  </si>
  <si>
    <t>Acarreo de carnes en camiones del municipio</t>
  </si>
  <si>
    <t>Servicios de matanza en el rastro municipal</t>
  </si>
  <si>
    <t>Venta de productos obtenidos en el rastro</t>
  </si>
  <si>
    <t>Otros servicios prestados por el rastro municipal</t>
  </si>
  <si>
    <t>Registro civil</t>
  </si>
  <si>
    <t xml:space="preserve">Servicios en oficina fuera del horario </t>
  </si>
  <si>
    <t>Servicios a domicilio</t>
  </si>
  <si>
    <t>Anotaciones e inserciones en actas</t>
  </si>
  <si>
    <t>Certificaciones</t>
  </si>
  <si>
    <t>Expedición de certificados, certificaciones, constancias o copias certificadas</t>
  </si>
  <si>
    <t>Extractos de actas</t>
  </si>
  <si>
    <t>Dictámenes de trazo, uso y destino</t>
  </si>
  <si>
    <t>Servicios de catastro</t>
  </si>
  <si>
    <t>Copias de planos</t>
  </si>
  <si>
    <t>Certificaciones catastrales</t>
  </si>
  <si>
    <t>Informes catastrales</t>
  </si>
  <si>
    <t>Deslindes catastrales</t>
  </si>
  <si>
    <t>Dictámenes catastrales</t>
  </si>
  <si>
    <t>Revisión y autorización de avalúos</t>
  </si>
  <si>
    <t>OTROS DERECHOS</t>
  </si>
  <si>
    <t>Derechos no especificados</t>
  </si>
  <si>
    <t>Servicios prestados en horas hábiles</t>
  </si>
  <si>
    <t>Servicios prestados en horas inhábiles</t>
  </si>
  <si>
    <t>Solicitudes de información</t>
  </si>
  <si>
    <t>Servicios médicos</t>
  </si>
  <si>
    <t>Otros servicios no especificados</t>
  </si>
  <si>
    <t>ACCESORIOS DE LOS DERECHOS</t>
  </si>
  <si>
    <t>PRODUCTOS DE TIPO CORRIENTE</t>
  </si>
  <si>
    <t>Uso, goce, aprovechamiento o explotación de  bienes de dominio privado</t>
  </si>
  <si>
    <t>Cementerios de dominio privado</t>
  </si>
  <si>
    <t>Productos diversos</t>
  </si>
  <si>
    <t>Formas y ediciones impresas</t>
  </si>
  <si>
    <t>Calcomanías, credenciales, placas, escudos y otros medios de identificación</t>
  </si>
  <si>
    <t>Depósito de vehículos</t>
  </si>
  <si>
    <t>Explotación de bienes municipales de dominio privado</t>
  </si>
  <si>
    <t>Productos o utilidades de talleres y centros de trabajo</t>
  </si>
  <si>
    <t>Venta de esquilmos, productos de aparcería, desechos y basuras</t>
  </si>
  <si>
    <t>Venta de productos procedentes de viveros y jardines</t>
  </si>
  <si>
    <t>Por proporcionar información en documentos o elementos técnicos</t>
  </si>
  <si>
    <t>Otros productos no especificados</t>
  </si>
  <si>
    <t>PRODUCTOS DE CAPITAL</t>
  </si>
  <si>
    <t>ACCESORIOS DE LOS PRODUCTOS</t>
  </si>
  <si>
    <t>APROVECHAMIENTOS DE TIPO CORRIENTE</t>
  </si>
  <si>
    <t>Incentivos derivados de la colaboración fiscal</t>
  </si>
  <si>
    <t>Incentivos de colaboración</t>
  </si>
  <si>
    <t>Indemnizaciones</t>
  </si>
  <si>
    <t>Reintegros</t>
  </si>
  <si>
    <t>Aprovechamiento provenientes de obras públicas</t>
  </si>
  <si>
    <t>Aprovechamientos provenientes de obras públicas</t>
  </si>
  <si>
    <t>Aprovechamiento por participaciones derivadas de la aplicación de leyes</t>
  </si>
  <si>
    <t>Aprovechamientos por aportaciones y cooperaciones</t>
  </si>
  <si>
    <t>APROVECHAMIENTOS DE CAPITAL</t>
  </si>
  <si>
    <t>OTROS APORVECHAMIENTOS</t>
  </si>
  <si>
    <t>Otros  aprovechamientos</t>
  </si>
  <si>
    <t>ACCESORIOS DE LOS APORVECHAMIENTOS</t>
  </si>
  <si>
    <t>INGRESOS POR VENTAS DE BIENES Y SERVICIOS</t>
  </si>
  <si>
    <t>INGRESOS POR VENTAS DE MERCANCÍAS</t>
  </si>
  <si>
    <t>INGRESOS POR VENTAS DE BIENES Y SERVICIOS PRODUCIDOS EN ESTABLECIMIENTO DEL GOBIERNO</t>
  </si>
  <si>
    <t>Producidos en establecimientos del gobierno</t>
  </si>
  <si>
    <t>INGRESOS POR VENTA DE BIENES Y SERVICIOS DE ORGANISMOS DESCENTRALIZADOS</t>
  </si>
  <si>
    <t>INGRESOS DE OPERACIÓN DE ENTIDADES PARAESTATALES EMPRESARIALES (NO FINANCIERAS)</t>
  </si>
  <si>
    <t>Producido por  entidades paraestatales empresiariales (no financieras)</t>
  </si>
  <si>
    <t>INGRESOS NO COMPRENDIDOS EN LAS FRACCIONES DE LA LEY DE INGRESOS CAUSADOS EN EJERCICIOS FISCALES ANTERIORES PENDIENTES DE LIQUIDACIÓN O PAGO</t>
  </si>
  <si>
    <t>Impuestos no comprendidos en las fracciones de la ley de ingresos causados en ejercicios fiscales anteriores pendientes de liquidación o pago</t>
  </si>
  <si>
    <t>Contribuciones de mejoras, derechos, productos y aprovechamientos no comprendidos en las fracciones de la ley de ingreso causada en ejercicios fiscales anteriores pendientes de liquidación o pago</t>
  </si>
  <si>
    <t>PARTICIPACIONES</t>
  </si>
  <si>
    <t>Federales</t>
  </si>
  <si>
    <t>Estatales</t>
  </si>
  <si>
    <t>APORTACIONES</t>
  </si>
  <si>
    <t>Aportaciones federales</t>
  </si>
  <si>
    <t>Del fondo de infraestructura social municipal</t>
  </si>
  <si>
    <t>Rendimientos financieros del fondo de aportaciones para la infraestructura social</t>
  </si>
  <si>
    <t>Del fondo para el fortalecimiento municipal</t>
  </si>
  <si>
    <t>Rendimientos financieros del fondo de aportaciones para el fortalecimiento municipal</t>
  </si>
  <si>
    <t>CONVENIOS</t>
  </si>
  <si>
    <t>Derivados del Gobierno Federal</t>
  </si>
  <si>
    <t>Derivados del Gobierno Estatal</t>
  </si>
  <si>
    <t>TRANSFERENCIAS, ASIGNACIONES, SUBSIDIOS Y  OTRAS AYUDAS</t>
  </si>
  <si>
    <t>TRANSFERENCIAS INTERNAS Y ASIGNACIONES AL SECTOR PÚBLICO</t>
  </si>
  <si>
    <t>Transferencias internas y asignaciones al sector público</t>
  </si>
  <si>
    <t>TRANSFERENCIAS AL RESTO DEL SECTOR PÚBLICO</t>
  </si>
  <si>
    <t>SUBSIDIOS Y SUBVENCIONES</t>
  </si>
  <si>
    <t>Subsidio</t>
  </si>
  <si>
    <t>Subvenciones</t>
  </si>
  <si>
    <t>AYUDAS SOCIALES</t>
  </si>
  <si>
    <t>Efectivo</t>
  </si>
  <si>
    <t>Especie</t>
  </si>
  <si>
    <t>PENSIONES Y JUBILACIONES</t>
  </si>
  <si>
    <t>TRANSFERENCIAS A FIDEICOMISOS, MANDATOS Y ANÁLOGOS</t>
  </si>
  <si>
    <t>Transferencias</t>
  </si>
  <si>
    <t>Fideicomisos</t>
  </si>
  <si>
    <t>Mandatos</t>
  </si>
  <si>
    <t xml:space="preserve">OTROS INGRESOS Y BENEFICIOS </t>
  </si>
  <si>
    <t>Ingresos financieros</t>
  </si>
  <si>
    <t>Otros ingresos financieros</t>
  </si>
  <si>
    <t>Diferencias por tipo de cambio a Favor en Efectivo y Equivalentes</t>
  </si>
  <si>
    <t>Otros ingresos y beneficios varios</t>
  </si>
  <si>
    <t>ENDEUDAMIENTO INTERNO</t>
  </si>
  <si>
    <t>Financiamientos</t>
  </si>
  <si>
    <t>Banca oficial</t>
  </si>
  <si>
    <t>Banca comercial</t>
  </si>
  <si>
    <t>Otros financiamientos no especificados</t>
  </si>
  <si>
    <t>ENDEUDAMIENTO EXTERNO</t>
  </si>
  <si>
    <t>TOTAL DE INGRESOS</t>
  </si>
  <si>
    <t>ANUAL</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</si>
  <si>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</si>
  <si>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</si>
  <si>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</si>
  <si>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</si>
  <si>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</si>
  <si>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</si>
  <si>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</si>
  <si>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</si>
  <si>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</si>
  <si>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</si>
  <si>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</si>
  <si>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</si>
  <si>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</si>
  <si>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Infraestructura</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</si>
  <si>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</si>
  <si>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</si>
  <si>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</si>
  <si>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</si>
  <si>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</si>
  <si>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</si>
  <si>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</si>
  <si>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</si>
  <si>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</si>
  <si>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</si>
  <si>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</si>
  <si>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</si>
  <si>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</si>
  <si>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Prestaciones y haberes de retiro</t>
  </si>
  <si>
    <t>Prestaciones contractuales</t>
  </si>
  <si>
    <t>Fortalecimiento</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</si>
  <si>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</si>
  <si>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</si>
  <si>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</si>
  <si>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</si>
  <si>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</si>
  <si>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</si>
  <si>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</si>
  <si>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</si>
  <si>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</si>
  <si>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</si>
  <si>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</si>
  <si>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</si>
  <si>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</si>
  <si>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</si>
  <si>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</si>
  <si>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</si>
  <si>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</si>
  <si>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</si>
  <si>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</si>
  <si>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</si>
  <si>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</si>
  <si>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</si>
  <si>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</si>
  <si>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</si>
  <si>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</si>
  <si>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</si>
  <si>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</si>
  <si>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</si>
  <si>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</si>
  <si>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</si>
  <si>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</si>
  <si>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</si>
  <si>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</si>
  <si>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</si>
  <si>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</si>
  <si>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</si>
  <si>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</si>
  <si>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</si>
  <si>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</si>
  <si>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</si>
  <si>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</si>
  <si>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</si>
  <si>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</si>
  <si>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</si>
  <si>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</si>
  <si>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</si>
  <si>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</si>
  <si>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</si>
  <si>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</si>
  <si>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</si>
  <si>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</si>
  <si>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</si>
  <si>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</si>
  <si>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</si>
  <si>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</si>
  <si>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</si>
  <si>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</si>
  <si>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</si>
  <si>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</si>
  <si>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</si>
  <si>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</si>
  <si>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</si>
  <si>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</si>
  <si>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</si>
  <si>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</si>
  <si>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</si>
  <si>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</si>
  <si>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</si>
  <si>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</si>
  <si>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</si>
  <si>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</si>
  <si>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</si>
  <si>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</si>
  <si>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</si>
  <si>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</si>
  <si>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</si>
  <si>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</si>
  <si>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</si>
  <si>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</si>
  <si>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</si>
  <si>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</si>
  <si>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</si>
  <si>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</si>
  <si>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</si>
  <si>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</si>
  <si>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</si>
  <si>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</si>
  <si>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</si>
  <si>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</si>
  <si>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</si>
  <si>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</si>
  <si>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</si>
  <si>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</si>
  <si>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</si>
  <si>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</si>
  <si>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</si>
  <si>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</si>
  <si>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</si>
  <si>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</si>
  <si>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</si>
  <si>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</si>
  <si>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</si>
  <si>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</si>
  <si>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</si>
  <si>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</si>
  <si>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</si>
  <si>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</si>
  <si>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</si>
  <si>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</si>
  <si>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</si>
  <si>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</si>
  <si>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</si>
  <si>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</si>
  <si>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</si>
  <si>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</si>
  <si>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</si>
  <si>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</si>
  <si>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</si>
  <si>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</si>
  <si>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</si>
  <si>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</si>
  <si>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</si>
  <si>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</si>
  <si>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</si>
  <si>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</si>
  <si>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</si>
  <si>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</si>
  <si>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</si>
  <si>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</si>
  <si>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</si>
  <si>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</si>
  <si>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</si>
  <si>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</si>
  <si>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</si>
  <si>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</si>
  <si>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</si>
  <si>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</si>
  <si>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</si>
  <si>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</si>
  <si>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</si>
  <si>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</si>
  <si>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</si>
  <si>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</si>
  <si>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</si>
  <si>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</si>
  <si>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</si>
  <si>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</si>
  <si>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</si>
  <si>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</si>
  <si>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</si>
  <si>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</si>
  <si>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</si>
  <si>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</si>
  <si>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</si>
  <si>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</si>
  <si>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</si>
  <si>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</si>
  <si>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</si>
  <si>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</si>
  <si>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</si>
  <si>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</si>
  <si>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</si>
  <si>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</si>
  <si>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</si>
  <si>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</si>
  <si>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</si>
  <si>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</si>
  <si>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</si>
  <si>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</si>
  <si>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</si>
  <si>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</si>
  <si>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</si>
  <si>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</si>
  <si>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</si>
  <si>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</si>
  <si>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</si>
  <si>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</si>
  <si>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</si>
  <si>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</si>
  <si>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</si>
  <si>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</si>
  <si>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</si>
  <si>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</si>
  <si>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</si>
  <si>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</si>
  <si>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</si>
  <si>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</si>
  <si>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</si>
  <si>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</si>
  <si>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</si>
  <si>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</si>
  <si>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</si>
  <si>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</si>
  <si>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</si>
  <si>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</si>
  <si>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</si>
  <si>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</si>
  <si>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</si>
  <si>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</si>
  <si>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</si>
  <si>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</si>
  <si>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</si>
  <si>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</si>
  <si>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</si>
  <si>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</si>
  <si>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</si>
  <si>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</si>
  <si>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</si>
  <si>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</si>
  <si>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</si>
  <si>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</si>
  <si>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</si>
  <si>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</si>
  <si>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</si>
  <si>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</si>
  <si>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</si>
  <si>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</si>
  <si>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</si>
  <si>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</si>
  <si>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</si>
  <si>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</si>
  <si>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</si>
  <si>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</si>
  <si>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</si>
  <si>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</si>
  <si>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</si>
  <si>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</si>
  <si>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</si>
  <si>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</si>
  <si>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</si>
  <si>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</si>
  <si>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</si>
  <si>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</si>
  <si>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</si>
  <si>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</si>
  <si>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</si>
  <si>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</si>
  <si>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</si>
  <si>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</si>
  <si>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</si>
  <si>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</si>
  <si>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</si>
  <si>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</si>
  <si>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</si>
  <si>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</si>
  <si>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</si>
  <si>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</si>
  <si>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</si>
  <si>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</si>
  <si>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</si>
  <si>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</si>
  <si>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</si>
  <si>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</si>
  <si>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</si>
  <si>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</si>
  <si>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</si>
  <si>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</si>
  <si>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</si>
  <si>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</si>
  <si>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</si>
  <si>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</si>
  <si>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</si>
  <si>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</si>
  <si>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Concesiones</t>
  </si>
  <si>
    <t>Franquicias</t>
  </si>
  <si>
    <t>Licencias informáticas e intelectuales</t>
  </si>
  <si>
    <t>Licencias industriales, comerciales y otras</t>
  </si>
  <si>
    <t>Otros activos intangibles</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</si>
  <si>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</si>
  <si>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</si>
  <si>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</si>
  <si>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</si>
  <si>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</si>
  <si>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</si>
  <si>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</si>
  <si>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</si>
  <si>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</si>
  <si>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</si>
  <si>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</si>
  <si>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</si>
  <si>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</si>
  <si>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</si>
  <si>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</si>
  <si>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</si>
  <si>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</si>
  <si>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</si>
  <si>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</si>
  <si>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</si>
  <si>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</si>
  <si>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</si>
  <si>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</si>
  <si>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</si>
  <si>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</si>
  <si>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</si>
  <si>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</si>
  <si>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</si>
  <si>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</si>
  <si>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</si>
  <si>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</si>
  <si>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</si>
  <si>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</si>
  <si>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</si>
  <si>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</si>
  <si>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</si>
  <si>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</si>
  <si>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</si>
  <si>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</si>
  <si>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</si>
  <si>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</si>
  <si>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</si>
  <si>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</si>
  <si>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</si>
  <si>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</si>
  <si>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</si>
  <si>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</si>
  <si>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</si>
  <si>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</si>
  <si>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</si>
  <si>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</si>
  <si>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</si>
  <si>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</si>
  <si>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</si>
  <si>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</si>
  <si>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</si>
  <si>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</si>
  <si>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</si>
  <si>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</si>
  <si>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</si>
  <si>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</si>
  <si>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</si>
  <si>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</si>
  <si>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</si>
  <si>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</si>
  <si>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</si>
  <si>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</si>
  <si>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</si>
  <si>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</si>
  <si>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</si>
  <si>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</si>
  <si>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</si>
  <si>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</si>
  <si>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</si>
  <si>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</si>
  <si>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</si>
  <si>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</si>
  <si>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</si>
  <si>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</si>
  <si>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</si>
  <si>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</si>
  <si>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</si>
  <si>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</si>
  <si>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</si>
  <si>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</si>
  <si>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</si>
  <si>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</si>
  <si>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</si>
  <si>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</si>
  <si>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</si>
  <si>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</si>
  <si>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</si>
  <si>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</si>
  <si>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</si>
  <si>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</si>
  <si>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</si>
  <si>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</si>
  <si>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</si>
  <si>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</si>
  <si>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</si>
  <si>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</si>
  <si>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</si>
  <si>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</si>
  <si>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</si>
  <si>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</si>
  <si>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</si>
  <si>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</si>
  <si>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</si>
  <si>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</si>
  <si>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</si>
  <si>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COG/FF</t>
  </si>
  <si>
    <t xml:space="preserve">RECURSOS FEDERALES </t>
  </si>
  <si>
    <t>TOTAL ANUAL</t>
  </si>
  <si>
    <t>PARTICIPACIONES FEDERALES</t>
  </si>
  <si>
    <t>PARTICIPACIONES ESTATALES</t>
  </si>
  <si>
    <t xml:space="preserve">OTROS RECURSOS </t>
  </si>
  <si>
    <t>Otros Convenios</t>
  </si>
  <si>
    <t>RECURSOS FISCALES</t>
  </si>
  <si>
    <t>10</t>
  </si>
  <si>
    <t>11</t>
  </si>
  <si>
    <t>1.1.1</t>
  </si>
  <si>
    <t>1.1.1.1</t>
  </si>
  <si>
    <t>1.1.1.2</t>
  </si>
  <si>
    <t>1.1.1.3</t>
  </si>
  <si>
    <t>1.1.1.4</t>
  </si>
  <si>
    <t>1.1.1.5</t>
  </si>
  <si>
    <t>1.1.1.6</t>
  </si>
  <si>
    <t>1.1.1.7</t>
  </si>
  <si>
    <t>1.2.1</t>
  </si>
  <si>
    <t>1.2.1.1</t>
  </si>
  <si>
    <t>1.2.1.2</t>
  </si>
  <si>
    <t>1.2.2</t>
  </si>
  <si>
    <t>1.2.2.1</t>
  </si>
  <si>
    <t>1.2.2.2</t>
  </si>
  <si>
    <t>1.2.3</t>
  </si>
  <si>
    <t>1.2.3.1</t>
  </si>
  <si>
    <t>1.2.3.2</t>
  </si>
  <si>
    <t>1.2.3.3</t>
  </si>
  <si>
    <t>1.7.1</t>
  </si>
  <si>
    <t>1.7.1.1</t>
  </si>
  <si>
    <t>1.7.2</t>
  </si>
  <si>
    <t>1.7.2.1</t>
  </si>
  <si>
    <t>1.7.3</t>
  </si>
  <si>
    <t>1.7.3.1</t>
  </si>
  <si>
    <t>1.7.4</t>
  </si>
  <si>
    <t>1.7.4.1</t>
  </si>
  <si>
    <t>1.7.4.2</t>
  </si>
  <si>
    <t>1.7.4.3</t>
  </si>
  <si>
    <t>1.7.9</t>
  </si>
  <si>
    <t>1.7.9.1</t>
  </si>
  <si>
    <t>1.8.1</t>
  </si>
  <si>
    <t>1.8.1.1</t>
  </si>
  <si>
    <t>1.8.1.2</t>
  </si>
  <si>
    <t>3.1.1</t>
  </si>
  <si>
    <t>3.1.1.1</t>
  </si>
  <si>
    <t>4.1.1</t>
  </si>
  <si>
    <t>4.1.1.1</t>
  </si>
  <si>
    <t>4.1.1.2</t>
  </si>
  <si>
    <t>4.1.1.3</t>
  </si>
  <si>
    <t>4.1.1.4</t>
  </si>
  <si>
    <t>4.1.1.5</t>
  </si>
  <si>
    <t>4.1.2</t>
  </si>
  <si>
    <t>4.1.2.1</t>
  </si>
  <si>
    <t>4.1.3</t>
  </si>
  <si>
    <t>4.1.3.1</t>
  </si>
  <si>
    <t>4.1.3.2</t>
  </si>
  <si>
    <t>4.1.3.3</t>
  </si>
  <si>
    <t>4.1.3.4</t>
  </si>
  <si>
    <t>4.1.4</t>
  </si>
  <si>
    <t>4.1.4.1</t>
  </si>
  <si>
    <t>4.1.4.2</t>
  </si>
  <si>
    <t>4.1.4.3</t>
  </si>
  <si>
    <t>4.1.4.4</t>
  </si>
  <si>
    <t>4.1.4.5</t>
  </si>
  <si>
    <t>4.3.1</t>
  </si>
  <si>
    <t>4.3.1.1</t>
  </si>
  <si>
    <t>4.3.1.2</t>
  </si>
  <si>
    <t>4.3.1.3</t>
  </si>
  <si>
    <t>4.3.1.4</t>
  </si>
  <si>
    <t>4.3.2</t>
  </si>
  <si>
    <t>4.3.2.1</t>
  </si>
  <si>
    <t>4.3.2.2</t>
  </si>
  <si>
    <t>4.3.2.3</t>
  </si>
  <si>
    <t>4.3.3</t>
  </si>
  <si>
    <t>4.3.3.1</t>
  </si>
  <si>
    <t>4.3.3.2</t>
  </si>
  <si>
    <t>4.3.3.4</t>
  </si>
  <si>
    <t>4.3.3.5</t>
  </si>
  <si>
    <t>4.3.3.6</t>
  </si>
  <si>
    <t>4.3.3.7</t>
  </si>
  <si>
    <t>4.3.4</t>
  </si>
  <si>
    <t>4.3.4.1</t>
  </si>
  <si>
    <t>4.3.4.2</t>
  </si>
  <si>
    <t>4.3.4.3</t>
  </si>
  <si>
    <t>4.3.4.4</t>
  </si>
  <si>
    <t>4.3.5</t>
  </si>
  <si>
    <t>4.3.6</t>
  </si>
  <si>
    <t>4.3.6.1</t>
  </si>
  <si>
    <t>4.3.6.2</t>
  </si>
  <si>
    <t>4.3.6.3</t>
  </si>
  <si>
    <t>4.3.7</t>
  </si>
  <si>
    <t>4.3.7.1</t>
  </si>
  <si>
    <t>4.3.7.2</t>
  </si>
  <si>
    <t>4.3.7.3</t>
  </si>
  <si>
    <t>4.3.8</t>
  </si>
  <si>
    <t>4.3.8.1</t>
  </si>
  <si>
    <t>4.3.8.2</t>
  </si>
  <si>
    <t>4.3.8.3</t>
  </si>
  <si>
    <t>4.3.8.4</t>
  </si>
  <si>
    <t>4.3.9</t>
  </si>
  <si>
    <t>4.3.9.1</t>
  </si>
  <si>
    <t>4.3.9.2</t>
  </si>
  <si>
    <t>4.3.9.3</t>
  </si>
  <si>
    <t>4.3.9.4</t>
  </si>
  <si>
    <t>4.3.9.5</t>
  </si>
  <si>
    <t>4.3.10</t>
  </si>
  <si>
    <t>4.3.10.1</t>
  </si>
  <si>
    <t>4.3.10.2</t>
  </si>
  <si>
    <t>4.3.10.3</t>
  </si>
  <si>
    <t>4.3.10.4</t>
  </si>
  <si>
    <t>4.3.10.5</t>
  </si>
  <si>
    <t>4.3.10.6</t>
  </si>
  <si>
    <t>4.3.10.7</t>
  </si>
  <si>
    <t>4.3.11</t>
  </si>
  <si>
    <t>4.3.11.1</t>
  </si>
  <si>
    <t>4.3.11.2</t>
  </si>
  <si>
    <t>4.3.11.3</t>
  </si>
  <si>
    <t>4.3.12</t>
  </si>
  <si>
    <t>4.3.12.1</t>
  </si>
  <si>
    <t>4.3.12.3</t>
  </si>
  <si>
    <t>4.3.13</t>
  </si>
  <si>
    <t>4.3.13.1</t>
  </si>
  <si>
    <t>4.3.13.2</t>
  </si>
  <si>
    <t>4.3.13.3</t>
  </si>
  <si>
    <t>4.4.1</t>
  </si>
  <si>
    <t>4.4.1.1</t>
  </si>
  <si>
    <t>4.4.1.2</t>
  </si>
  <si>
    <t>4.4.1.3</t>
  </si>
  <si>
    <t>4.4.1.4</t>
  </si>
  <si>
    <t>4.4.1.9</t>
  </si>
  <si>
    <t>4.5.1</t>
  </si>
  <si>
    <t>4.5.1.1</t>
  </si>
  <si>
    <t>4.5.2</t>
  </si>
  <si>
    <t>4.5.2.1</t>
  </si>
  <si>
    <t>4.5.3</t>
  </si>
  <si>
    <t>4.5.3.1</t>
  </si>
  <si>
    <t>4.5.4</t>
  </si>
  <si>
    <t>4.5.4.1</t>
  </si>
  <si>
    <t>4.5.4.2</t>
  </si>
  <si>
    <t>4.5.4.3</t>
  </si>
  <si>
    <t>4.5.9</t>
  </si>
  <si>
    <t>4.5.9.9</t>
  </si>
  <si>
    <t>5.1.1</t>
  </si>
  <si>
    <t>5.1.1.1</t>
  </si>
  <si>
    <t>5.1.1.2</t>
  </si>
  <si>
    <t>5.1.1.3</t>
  </si>
  <si>
    <t>5.1.1.4</t>
  </si>
  <si>
    <t>5.1.1.9</t>
  </si>
  <si>
    <t>5.1.2</t>
  </si>
  <si>
    <t>5.1.2.1</t>
  </si>
  <si>
    <t>5.1.2.2</t>
  </si>
  <si>
    <t>5.1.2.3</t>
  </si>
  <si>
    <t>5.1.2.9</t>
  </si>
  <si>
    <t>5.1.9</t>
  </si>
  <si>
    <t>5.1.9.1</t>
  </si>
  <si>
    <t>5.1.9.2</t>
  </si>
  <si>
    <t>5.1.9.3</t>
  </si>
  <si>
    <t>5.1.9.4</t>
  </si>
  <si>
    <t>5.1.9.5</t>
  </si>
  <si>
    <t>5.1.9.6</t>
  </si>
  <si>
    <t>5.1.9.7</t>
  </si>
  <si>
    <t>5.1.9.8</t>
  </si>
  <si>
    <t>5.2.1</t>
  </si>
  <si>
    <t>5.2.1.1</t>
  </si>
  <si>
    <t>5.3.1</t>
  </si>
  <si>
    <t>5.3.1.9</t>
  </si>
  <si>
    <t>6.1.1</t>
  </si>
  <si>
    <t>6.1.1.1</t>
  </si>
  <si>
    <t>6.1.2</t>
  </si>
  <si>
    <t>6.1.2.1</t>
  </si>
  <si>
    <t>6.1.3</t>
  </si>
  <si>
    <t>6.1.3.1</t>
  </si>
  <si>
    <t>6.1.4</t>
  </si>
  <si>
    <t>6.1.4.1</t>
  </si>
  <si>
    <t>6.1.5</t>
  </si>
  <si>
    <t>6.1.5.1</t>
  </si>
  <si>
    <t>6.1.6</t>
  </si>
  <si>
    <t>6.1.6.1</t>
  </si>
  <si>
    <t>6.1.7</t>
  </si>
  <si>
    <t>6.1.7.1</t>
  </si>
  <si>
    <t>6.3.9</t>
  </si>
  <si>
    <t>6.3.9.9</t>
  </si>
  <si>
    <t>6.4.1</t>
  </si>
  <si>
    <t>6.4.1.9</t>
  </si>
  <si>
    <t>7.3.1</t>
  </si>
  <si>
    <t>7.9.1</t>
  </si>
  <si>
    <t>7.9.2</t>
  </si>
  <si>
    <t>8.1.1</t>
  </si>
  <si>
    <t>8.1.1.1</t>
  </si>
  <si>
    <t>8.1.1.2</t>
  </si>
  <si>
    <t>8.2.1</t>
  </si>
  <si>
    <t>8.2.1.1</t>
  </si>
  <si>
    <t>8.2.1.2</t>
  </si>
  <si>
    <t>8.2.1.3</t>
  </si>
  <si>
    <t>8.2.1.4</t>
  </si>
  <si>
    <t>8.3.1</t>
  </si>
  <si>
    <t>8.3.1.1</t>
  </si>
  <si>
    <t>8.3.1.2</t>
  </si>
  <si>
    <t>8.3.1.9</t>
  </si>
  <si>
    <t>9.1.1</t>
  </si>
  <si>
    <t>9.1.1.1</t>
  </si>
  <si>
    <t>9.3.1</t>
  </si>
  <si>
    <t>9.3.1.1</t>
  </si>
  <si>
    <t>9.3.2</t>
  </si>
  <si>
    <t>9.3.2.1</t>
  </si>
  <si>
    <t>9.4.1</t>
  </si>
  <si>
    <t>9.4.1.1</t>
  </si>
  <si>
    <t>9.4.1.2</t>
  </si>
  <si>
    <t>9.6.1</t>
  </si>
  <si>
    <t>9.6.1.1</t>
  </si>
  <si>
    <t>9.6.1.2</t>
  </si>
  <si>
    <t>9.6.1.9</t>
  </si>
  <si>
    <t>10.1.1</t>
  </si>
  <si>
    <t>10.1.2</t>
  </si>
  <si>
    <t>10.2.1</t>
  </si>
  <si>
    <t>10.3.9</t>
  </si>
  <si>
    <t>11.1.1</t>
  </si>
  <si>
    <t>11.1.1.1</t>
  </si>
  <si>
    <t>11.1.1.2</t>
  </si>
  <si>
    <t>11.1.1.9</t>
  </si>
  <si>
    <t>Producidos por  organismos descentralizados municipales</t>
  </si>
  <si>
    <t>Servicios de obra</t>
  </si>
  <si>
    <t>Agua potable,drenaje,alcantarillado,tratamiento y disposición final de aguas residuales</t>
  </si>
  <si>
    <t>Regularizaciones de los registros de obra</t>
  </si>
  <si>
    <t>Regularización de predios en zonas de orgien ejidal destinados al uso de casa habitación</t>
  </si>
  <si>
    <t>Regulariación de edificaciones existentes de uso no habitación en zonas de origen ejidal con antigüedad de hasta 5 años</t>
  </si>
  <si>
    <t>Regularización de edificaciones existentes de uso no habitacional en zonas de origen ejidal con antigüedad mayor a los 5 años</t>
  </si>
  <si>
    <t>4.3.9.9</t>
  </si>
  <si>
    <t>4.3.10.8</t>
  </si>
  <si>
    <t>4.3.11.4</t>
  </si>
  <si>
    <t>4.3.11.5</t>
  </si>
  <si>
    <t>4.3.11.6</t>
  </si>
  <si>
    <t>4.3.11.7</t>
  </si>
  <si>
    <t>4.3.11.9</t>
  </si>
  <si>
    <t>4.3.14</t>
  </si>
  <si>
    <t>4.3.14.1</t>
  </si>
  <si>
    <t>4.3.14.2</t>
  </si>
  <si>
    <t>4.3.14.3</t>
  </si>
  <si>
    <t>4.3.14.4</t>
  </si>
  <si>
    <t>4.3.14.5</t>
  </si>
  <si>
    <t>4.3.14.6</t>
  </si>
  <si>
    <t>4.3.3.3</t>
  </si>
  <si>
    <t>4.3.5.1</t>
  </si>
  <si>
    <t>4.3.5.2</t>
  </si>
  <si>
    <t>4.3.5.3</t>
  </si>
  <si>
    <t>4.3.12.2</t>
  </si>
  <si>
    <t>5.1.9.9</t>
  </si>
  <si>
    <t>7.4.1</t>
  </si>
  <si>
    <t>SUMA</t>
  </si>
  <si>
    <t>ESTIMACIÓN</t>
  </si>
  <si>
    <t>Dererechos por el Uso, Goce, Aprovechamiento o Explotación de Bienes de Dominio Público</t>
  </si>
  <si>
    <t>Derecho a los Hidrocarburos</t>
  </si>
  <si>
    <t>Derechos por Prestación de Servicios</t>
  </si>
  <si>
    <t>Otros Derechos</t>
  </si>
  <si>
    <t>Productos de Tipo Corriente</t>
  </si>
  <si>
    <t>Productos de Capital</t>
  </si>
  <si>
    <t>Aprovechamientos de Tipo Corriente</t>
  </si>
  <si>
    <t>Aprovechamientos de Capital</t>
  </si>
  <si>
    <t>Otros Aprovechamientos</t>
  </si>
  <si>
    <t>Ingreso por Ventas de Mercancías</t>
  </si>
  <si>
    <t>Ingresos por Ventas de Bienes y Servicios Producidos en Establecimientos del Gobierno</t>
  </si>
  <si>
    <t>Ingresos por Ventas y Servicios de Organismos Descentralizados</t>
  </si>
  <si>
    <t>Ingresos de Operación de Entidades Paraestatales Empresariales</t>
  </si>
  <si>
    <t>Ingresos no Comprendidos en las Fracciones de la Ley de Ingresos, Causados en Ejercicios Fiscales Anteriores Pendientes de Liquidación o Pago</t>
  </si>
  <si>
    <t>Transferencias Internas y Asignaciones al Sector Público</t>
  </si>
  <si>
    <t>Subsidios y Suvbenciones</t>
  </si>
  <si>
    <t>Ingresos Financieros</t>
  </si>
  <si>
    <t>Diferencias por Tipo de Cambio a Favor, en Efectivo y Equivalentes</t>
  </si>
  <si>
    <t>Otros Ingresos y Beneficios Varios</t>
  </si>
  <si>
    <t>Endeudamiento Interno</t>
  </si>
  <si>
    <t>APORTACIONES FONDO INFRAESTRUCTURA</t>
  </si>
  <si>
    <t>APORTACIONES  FONDO  FORTALECIMIENTO</t>
  </si>
  <si>
    <t>Apoyos Financieros</t>
  </si>
  <si>
    <t>CLASIFICACIÓN POR FUENTE DE FINANCIAMIENTO</t>
  </si>
  <si>
    <t>CLASIFICACIÓN POR TIPO DE INGRESOS (CTI)</t>
  </si>
  <si>
    <t>Aportaciones para Fondos de Vivienda</t>
  </si>
  <si>
    <t xml:space="preserve">Cuotas para el Seguro Social </t>
  </si>
  <si>
    <t>Cuotas de Ahorro para el Retiro</t>
  </si>
  <si>
    <t>Otras Cuotas y Aportaciones para la Seguridad Social</t>
  </si>
  <si>
    <t>CLASIFICACIÓN POR TIPO DE GASTO (CTG)</t>
  </si>
  <si>
    <t>CLASIFICACIÓN POR FUENTE DE FINANCIAMIENTO (CFF)</t>
  </si>
  <si>
    <t>7.2.1</t>
  </si>
  <si>
    <t xml:space="preserve">Informe de Situación Hacendaria Ingresos - 2018
</t>
  </si>
  <si>
    <t>EJERCICIO
 2017</t>
  </si>
  <si>
    <t>ESTIMACIÓN
 2018</t>
  </si>
  <si>
    <t>VARIACIÓN           2017 - 2018</t>
  </si>
  <si>
    <t xml:space="preserve">Informe de Situación Hacendaria Egresos - 2018
</t>
  </si>
  <si>
    <t>EJERCICIO 2017</t>
  </si>
  <si>
    <t>ESTIMACIÓN  2018</t>
  </si>
  <si>
    <t>VARIACIÓN  2017- 2018</t>
  </si>
  <si>
    <t xml:space="preserve">
Estimación de Ingresos por Clasificación por Rubro de Ingresos y  Ley de Ingresos Municipal - 2018
</t>
  </si>
  <si>
    <t xml:space="preserve">Presupuesto de Egresos por Clasificación por Objeto del Gasto y Fuentes de Financiamiento - 2018
</t>
  </si>
  <si>
    <t xml:space="preserve">PRESIDENTE MUNICIPAL </t>
  </si>
  <si>
    <t>PLANTILLA DE PERSONAL DE CARÁCTER PERMANENTE 2018</t>
  </si>
  <si>
    <t xml:space="preserve">NOMBRE DE LA PLAZA </t>
  </si>
  <si>
    <t xml:space="preserve">PROGRAMA PRESUPUESTARIO </t>
  </si>
  <si>
    <t>ADSCRIPCION DE LA PLAZA</t>
  </si>
  <si>
    <t>NO. DE PLAZAS</t>
  </si>
  <si>
    <t xml:space="preserve">MESES </t>
  </si>
  <si>
    <t xml:space="preserve">SUELDO BASE </t>
  </si>
  <si>
    <t xml:space="preserve">PRIMAS POR AÑOS DE SERVIDORES EFECTIVOS PRESTADOS </t>
  </si>
  <si>
    <t>PRIMA VACACIONAL</t>
  </si>
  <si>
    <t>GRATIFICACION DE FIN DE AÑO (AGUINALDO) PARTIDA 1322</t>
  </si>
  <si>
    <t xml:space="preserve">HORAS EXTRAORDINARIAS </t>
  </si>
  <si>
    <t>COMPENSACIONES (ESTIMULO AL SERVIDOR PUBLICO) PARTIDA 1715</t>
  </si>
  <si>
    <t xml:space="preserve">1611                           IMPACTO AL SALARIO EN EL TRANSCURSO DEL AÑO </t>
  </si>
  <si>
    <t xml:space="preserve">COSTO ANUAL DE LA PLAZA SIN IMPACTO AL SALARIO </t>
  </si>
  <si>
    <t xml:space="preserve">COSTO ANUAL DE LA PLAZA CON IMPACTO AL SALARIO </t>
  </si>
  <si>
    <t xml:space="preserve">Distribución en POAS </t>
  </si>
  <si>
    <t>MENSUAL</t>
  </si>
  <si>
    <t xml:space="preserve">QUINCENAL </t>
  </si>
  <si>
    <t xml:space="preserve">GOBERNACION </t>
  </si>
  <si>
    <t>programación 1</t>
  </si>
  <si>
    <t>AUXILIAR ADMINISTRATIVO</t>
  </si>
  <si>
    <t>SINDICO</t>
  </si>
  <si>
    <t xml:space="preserve">SECRETARIA </t>
  </si>
  <si>
    <t>SECRETARIO GENERAL</t>
  </si>
  <si>
    <t>ARCHIVISTA</t>
  </si>
  <si>
    <t>programación 3</t>
  </si>
  <si>
    <t>REGIDOR 1</t>
  </si>
  <si>
    <t>REGIDOR 2</t>
  </si>
  <si>
    <t>REGIDOR 3</t>
  </si>
  <si>
    <t>REGIDOR 4</t>
  </si>
  <si>
    <t>REGIDOR 5</t>
  </si>
  <si>
    <t>REGIDOR 6</t>
  </si>
  <si>
    <t>REGIDOR 7</t>
  </si>
  <si>
    <t>REGIDOR 8</t>
  </si>
  <si>
    <t>REGIDOR 9</t>
  </si>
  <si>
    <t>OFICIAL MAYOR ADMINISTRATIVO</t>
  </si>
  <si>
    <t>SECRETARIA</t>
  </si>
  <si>
    <t xml:space="preserve">DIRECTOR DE EDUCACION, CULTURA Y DEPORTES </t>
  </si>
  <si>
    <t xml:space="preserve">VELADOR </t>
  </si>
  <si>
    <t>DIRECTOR DEL JUZGADO MUNICIPAL</t>
  </si>
  <si>
    <t xml:space="preserve">DIRECTOR DE REGISTRO CIVIL </t>
  </si>
  <si>
    <t xml:space="preserve">DIRECTOR DE DESARROLLO SOCIAL </t>
  </si>
  <si>
    <t>DIRECTOR DEL JURIDICO</t>
  </si>
  <si>
    <t>DIRECTOR DE COMUNICACIÓN SOCIAL Y PARTICIPACION CIUDADANA</t>
  </si>
  <si>
    <t xml:space="preserve">DIRECTOR DE LA UNIDAD DE TRANSPARENCIA </t>
  </si>
  <si>
    <t xml:space="preserve">COORDINADOR  </t>
  </si>
  <si>
    <t>AUXILIAR DE INFORMATICA</t>
  </si>
  <si>
    <t>ENCARGADO DE HACIENDA MUNICIPAL</t>
  </si>
  <si>
    <t xml:space="preserve">HACIENDA MUNICIPAL </t>
  </si>
  <si>
    <t>programación  2</t>
  </si>
  <si>
    <t>AUXILIAR DE EGRESOS 1</t>
  </si>
  <si>
    <t>AUXILIAR DE EGRESOS 2</t>
  </si>
  <si>
    <t>AUXILIAR DE INGRESOS 1</t>
  </si>
  <si>
    <t>AUXILIAR DE INGRESOS 2</t>
  </si>
  <si>
    <t xml:space="preserve">DIRECTOR DE CATASTRO </t>
  </si>
  <si>
    <t>CONTRALOR</t>
  </si>
  <si>
    <t xml:space="preserve">DIRECTOR DE PADRON Y LICENCIAS </t>
  </si>
  <si>
    <t xml:space="preserve">INSPECTOR DE PADRON Y LICENCIAS </t>
  </si>
  <si>
    <t>DIRECTOR DE OBRAS PUBLICAS</t>
  </si>
  <si>
    <t xml:space="preserve">OBRAS PUBLICAS </t>
  </si>
  <si>
    <t>SUPERVISOR DE OBRA</t>
  </si>
  <si>
    <t>EMPEDRADOR</t>
  </si>
  <si>
    <t xml:space="preserve">ALBAÑIL </t>
  </si>
  <si>
    <t>DIRECTOR DE AGUA POTABLE</t>
  </si>
  <si>
    <t xml:space="preserve">SERVICIOS PUBLICOS </t>
  </si>
  <si>
    <t xml:space="preserve">AUXILIAR DE AGUA POTABLE A </t>
  </si>
  <si>
    <t>AUXILIAR DE AGUA POTABLE B</t>
  </si>
  <si>
    <t>AUXILIAR DE AGUA POTABLE C</t>
  </si>
  <si>
    <t>AUXILIAR DE AGUA POTABLE D</t>
  </si>
  <si>
    <t>AUXILIAR DE AGUA POPTABLE D</t>
  </si>
  <si>
    <t>OPERADOR DE PIPA</t>
  </si>
  <si>
    <t>AUXILIAR DE PLANTA DE TRATAMIENTO</t>
  </si>
  <si>
    <t>DIRECTOR DE DESARROLLO RURAL</t>
  </si>
  <si>
    <t>COORDINADOR</t>
  </si>
  <si>
    <t>PROYECTOS AGROPECUARIOS</t>
  </si>
  <si>
    <t xml:space="preserve">DIRECTOR DEL INSTITUTO DE LA MUJER Y DE LA JUVENTUD </t>
  </si>
  <si>
    <t xml:space="preserve">DIRECTOR DE ECOLOGIA, PROMOCION ECONOMICA Y TURISMO </t>
  </si>
  <si>
    <t>INSPECTOR DE ECOLOGIA</t>
  </si>
  <si>
    <t xml:space="preserve">ECOLOGIA </t>
  </si>
  <si>
    <t>ECO GUARDIAS</t>
  </si>
  <si>
    <t>PROMOTOR TURISTICO</t>
  </si>
  <si>
    <t>MEDICO</t>
  </si>
  <si>
    <t xml:space="preserve">SERVICIOS MEDICOS </t>
  </si>
  <si>
    <t>programación 4</t>
  </si>
  <si>
    <t>COORDINADOR DE PARAMEDICO</t>
  </si>
  <si>
    <t>PARAMEDICO</t>
  </si>
  <si>
    <t>PARAMEDICO MOTORIZADO</t>
  </si>
  <si>
    <t xml:space="preserve">ENFERMERA </t>
  </si>
  <si>
    <t xml:space="preserve">DIRECTOR DE SERVICIOS GENERALES </t>
  </si>
  <si>
    <t>CHOFER A</t>
  </si>
  <si>
    <t xml:space="preserve">CHOFER A </t>
  </si>
  <si>
    <t>CHOFER B</t>
  </si>
  <si>
    <t>CHOFER C</t>
  </si>
  <si>
    <t>MECANICO</t>
  </si>
  <si>
    <t>INSPECTOR DE ASEO PUBLICO</t>
  </si>
  <si>
    <t>AUXILIAR DE ASEO PUBLICO A</t>
  </si>
  <si>
    <t>AUXILIAR DE ASEO PUBLICO C</t>
  </si>
  <si>
    <t>AUXILIAR DE ASEO PUBLICO B</t>
  </si>
  <si>
    <t>AUXILIAR DE ALUMBRADO PUBLICO</t>
  </si>
  <si>
    <t>SUPERVISOR DE PARQUES Y JARDINES</t>
  </si>
  <si>
    <t>AUXILIAR DE PARQUES Y JARDINES A</t>
  </si>
  <si>
    <t>AUXILIAR DE PARQUES Y JARDINES B</t>
  </si>
  <si>
    <t>AUXILIAR DE PARQUES Y JARDINES C</t>
  </si>
  <si>
    <t>AUXILIAR DE PARQUES Y JARDINES D</t>
  </si>
  <si>
    <t>MANTENIMIENTO DE PANTEONES</t>
  </si>
  <si>
    <t xml:space="preserve">MANTENIMIENTO DE UNIDAD DEPORTIVA </t>
  </si>
  <si>
    <t>INTENDENTE A</t>
  </si>
  <si>
    <t>INTENDENTE B</t>
  </si>
  <si>
    <t>INTENDENTE C</t>
  </si>
  <si>
    <t>INTENDENTE D</t>
  </si>
  <si>
    <t xml:space="preserve">INSPECTOR DE GANADERIA </t>
  </si>
  <si>
    <t>COMISARIO</t>
  </si>
  <si>
    <t xml:space="preserve">SEGURIDAD PUBLICA </t>
  </si>
  <si>
    <t>POLICIA SEGUNDO</t>
  </si>
  <si>
    <t>POLICIA TERCERO</t>
  </si>
  <si>
    <t xml:space="preserve">POLICIA </t>
  </si>
  <si>
    <t>VIGILANTE</t>
  </si>
  <si>
    <t xml:space="preserve">DIRECTOR DE PROTECCION CIVIL </t>
  </si>
  <si>
    <t>PROTECCION CIVIL</t>
  </si>
  <si>
    <t xml:space="preserve">COORDINADOR DE BOMBEROS </t>
  </si>
  <si>
    <t>OFICIAL</t>
  </si>
  <si>
    <t>programación 5</t>
  </si>
  <si>
    <t>AGENTE DE VIALIDAD</t>
  </si>
  <si>
    <t xml:space="preserve">NOTA: SE HACE EL COMENTARIO, DEBIDO A LA INFLACION ANUAL DEL 4%, SE PROPONE HACER EL AUMENTO DE LO ANTERIOR AL IMPORTE DEL SULDO DEL PERSONAL DEL H. AYUNTAMIENTO DE JUANACATLAN, JALISCO. </t>
  </si>
  <si>
    <t>NUMERO DE PLAZA</t>
  </si>
  <si>
    <t>FORTA</t>
  </si>
  <si>
    <t>VIALIDAD Y TRANSITO</t>
  </si>
  <si>
    <t xml:space="preserve">TALLERISTAS </t>
  </si>
  <si>
    <t>EVENTUALES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</si>
</sst>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quot;$&quot;* #,##0_-;_-&quot;$&quot;* &quot;-&quot;_-;_-@_-"/>
    <numFmt numFmtId="41" formatCode="_-* #,##0_-;\-* #,##0_-;_-* &quot;-&quot;_-;_-@_-"/>
    <numFmt numFmtId="44" formatCode="_-&quot;$&quot;* #,##0.00_-;\-&quot;$&quot;* #,##0.00_-;_-&quot;$&quot;* &quot;-&quot;??_-;_-@_-"/>
    <numFmt numFmtId="164" formatCode="000"/>
    <numFmt numFmtId="166" formatCode="_-[$€]* #,##0.00_-;\-[$€]* #,##0.00_-;_-[$€]* &quot;-&quot;??_-;_-@_-"/>
    <numFmt numFmtId="168" formatCode="0_ ;\-0\ "/>
  </numFmts>
  <fonts count="57" x14ac:knownFonts="1">
    <font>
      <sz val="11"/>
      <color theme="1"/>
      <name val="Calibri"/>
      <family val="2"/>
      <scheme val="minor"/>
    </font>
    <font>
      <sz val="11"/>
      <color indexed="8"/>
      <name val="Calibri"/>
      <family val="2"/>
    </font>
    <font>
      <sz val="10"/>
      <name val="Arial"/>
      <family val="2"/>
    </font>
    <font>
      <sz val="10"/>
      <color indexed="81"/>
      <name val="Tahoma"/>
      <family val="2"/>
    </font>
    <font>
      <b/>
      <sz val="10"/>
      <color indexed="81"/>
      <name val="Tahoma"/>
      <family val="2"/>
    </font>
    <font>
      <b/>
      <sz val="12"/>
      <color indexed="81"/>
      <name val="Arial"/>
      <family val="2"/>
    </font>
    <font>
      <b/>
      <sz val="8"/>
      <color indexed="81"/>
      <name val="Tahoma"/>
      <family val="2"/>
    </font>
    <font>
      <sz val="8"/>
      <color indexed="81"/>
      <name val="Tahoma"/>
      <family val="2"/>
    </font>
    <font>
      <b/>
      <sz val="11"/>
      <name val="Calibri"/>
      <family val="2"/>
    </font>
    <font>
      <b/>
      <sz val="11"/>
      <color indexed="8"/>
      <name val="Calibri"/>
      <family val="2"/>
    </font>
    <font>
      <sz val="11"/>
      <color indexed="8"/>
      <name val="Calibri"/>
      <family val="2"/>
    </font>
    <font>
      <sz val="12"/>
      <color indexed="81"/>
      <name val="Arial"/>
      <family val="2"/>
    </font>
    <font>
      <sz val="8"/>
      <color indexed="81"/>
      <name val="Arial"/>
      <family val="2"/>
    </font>
    <font>
      <b/>
      <sz val="9"/>
      <color indexed="81"/>
      <name val="Tahoma"/>
      <family val="2"/>
    </font>
    <font>
      <b/>
      <sz val="11"/>
      <color indexed="81"/>
      <name val="Tahoma"/>
      <family val="2"/>
    </font>
    <font>
      <sz val="11"/>
      <color indexed="81"/>
      <name val="Tahoma"/>
      <family val="2"/>
    </font>
    <font>
      <b/>
      <sz val="8"/>
      <color indexed="81"/>
      <name val="Arial"/>
      <family val="2"/>
    </font>
    <font>
      <sz val="11"/>
      <color indexed="9"/>
      <name val="Calibri"/>
      <family val="2"/>
    </font>
    <font>
      <b/>
      <sz val="18"/>
      <color indexed="62"/>
      <name val="Cambria"/>
      <family val="2"/>
    </font>
    <font>
      <b/>
      <u/>
      <sz val="10"/>
      <color indexed="81"/>
      <name val="Tahoma"/>
      <family val="2"/>
    </font>
    <font>
      <sz val="10"/>
      <name val="Arial"/>
      <family val="2"/>
    </font>
    <font>
      <sz val="9"/>
      <color indexed="81"/>
      <name val="Tahoma"/>
      <family val="2"/>
    </font>
    <font>
      <b/>
      <i/>
      <sz val="10"/>
      <color indexed="81"/>
      <name val="Tahoma"/>
      <family val="2"/>
    </font>
    <font>
      <u/>
      <sz val="10"/>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2"/>
      <name val="Calibri"/>
      <family val="2"/>
      <scheme val="minor"/>
    </font>
    <font>
      <b/>
      <sz val="12"/>
      <color theme="1"/>
      <name val="Calibri"/>
      <family val="2"/>
      <scheme val="minor"/>
    </font>
    <font>
      <b/>
      <sz val="10"/>
      <color theme="1"/>
      <name val="Calibri"/>
      <family val="2"/>
      <scheme val="minor"/>
    </font>
    <font>
      <b/>
      <sz val="16"/>
      <color theme="1"/>
      <name val="Calibri"/>
      <family val="2"/>
      <scheme val="minor"/>
    </font>
    <font>
      <b/>
      <sz val="18"/>
      <color theme="1"/>
      <name val="Calibri"/>
      <family val="2"/>
      <scheme val="minor"/>
    </font>
    <font>
      <b/>
      <sz val="11"/>
      <name val="Calibri"/>
      <family val="2"/>
      <scheme val="minor"/>
    </font>
    <font>
      <sz val="10"/>
      <color indexed="8"/>
      <name val="Calibri"/>
      <family val="2"/>
      <scheme val="minor"/>
    </font>
    <font>
      <b/>
      <sz val="10"/>
      <color indexed="8"/>
      <name val="Calibri"/>
      <family val="2"/>
      <scheme val="minor"/>
    </font>
    <font>
      <b/>
      <sz val="11"/>
      <color indexed="8"/>
      <name val="Calibri"/>
      <family val="2"/>
      <scheme val="minor"/>
    </font>
    <font>
      <sz val="9"/>
      <color indexed="8"/>
      <name val="Calibri"/>
      <family val="2"/>
      <scheme val="minor"/>
    </font>
    <font>
      <b/>
      <sz val="10"/>
      <color theme="0"/>
      <name val="Calibri"/>
      <family val="2"/>
      <scheme val="minor"/>
    </font>
    <font>
      <b/>
      <sz val="12"/>
      <name val="Calibri"/>
      <family val="2"/>
      <scheme val="minor"/>
    </font>
    <font>
      <sz val="10"/>
      <color theme="0"/>
      <name val="Calibri"/>
      <family val="2"/>
      <scheme val="minor"/>
    </font>
    <font>
      <b/>
      <i/>
      <sz val="10"/>
      <color theme="0"/>
      <name val="Calibri"/>
      <family val="2"/>
      <scheme val="minor"/>
    </font>
    <font>
      <b/>
      <sz val="12"/>
      <color theme="0"/>
      <name val="Calibri"/>
      <family val="2"/>
      <scheme val="minor"/>
    </font>
    <font>
      <b/>
      <i/>
      <sz val="12"/>
      <color theme="0"/>
      <name val="Calibri"/>
      <family val="2"/>
      <scheme val="minor"/>
    </font>
    <font>
      <b/>
      <i/>
      <sz val="11"/>
      <color theme="0"/>
      <name val="Calibri"/>
      <family val="2"/>
      <scheme val="minor"/>
    </font>
    <font>
      <sz val="11"/>
      <name val="Calibri"/>
      <family val="2"/>
      <scheme val="minor"/>
    </font>
    <font>
      <b/>
      <sz val="11"/>
      <color theme="0"/>
      <name val="Calibri"/>
      <family val="2"/>
    </font>
    <font>
      <b/>
      <sz val="10"/>
      <name val="Calibri"/>
      <family val="2"/>
      <scheme val="minor"/>
    </font>
    <font>
      <b/>
      <sz val="20"/>
      <color theme="1"/>
      <name val="Calibri"/>
      <family val="2"/>
      <scheme val="minor"/>
    </font>
    <font>
      <b/>
      <sz val="12"/>
      <color theme="0"/>
      <name val="Calibri"/>
      <family val="2"/>
    </font>
    <font>
      <sz val="10"/>
      <color theme="1"/>
      <name val="Arial"/>
      <family val="2"/>
    </font>
    <font>
      <b/>
      <sz val="10"/>
      <color theme="1"/>
      <name val="Arial"/>
      <family val="2"/>
    </font>
    <font>
      <b/>
      <sz val="10"/>
      <name val="Arial"/>
      <family val="2"/>
    </font>
    <font>
      <b/>
      <sz val="11"/>
      <color rgb="FFFF0000"/>
      <name val="Calibri"/>
      <family val="2"/>
      <scheme val="minor"/>
    </font>
  </fonts>
  <fills count="25">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0"/>
        <bgColor indexed="64"/>
      </patternFill>
    </fill>
    <fill>
      <patternFill patternType="solid">
        <fgColor rgb="FFFFF2D4"/>
        <bgColor indexed="64"/>
      </patternFill>
    </fill>
    <fill>
      <patternFill patternType="solid">
        <fgColor rgb="FF0DFFEE"/>
        <bgColor indexed="64"/>
      </patternFill>
    </fill>
    <fill>
      <patternFill patternType="solid">
        <fgColor rgb="FF00C4BF"/>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A79D"/>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patternFill>
    </fill>
    <fill>
      <patternFill patternType="solid">
        <fgColor theme="9"/>
      </patternFill>
    </fill>
    <fill>
      <patternFill patternType="solid">
        <fgColor theme="9" tint="0.59999389629810485"/>
        <bgColor indexed="65"/>
      </patternFill>
    </fill>
  </fills>
  <borders count="10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bottom style="thin">
        <color rgb="FF92D050"/>
      </bottom>
      <diagonal/>
    </border>
    <border>
      <left style="thin">
        <color theme="6"/>
      </left>
      <right style="thin">
        <color theme="6"/>
      </right>
      <top style="thin">
        <color theme="6"/>
      </top>
      <bottom style="thin">
        <color theme="6"/>
      </bottom>
      <diagonal/>
    </border>
    <border>
      <left style="thin">
        <color indexed="64"/>
      </left>
      <right style="thin">
        <color rgb="FF92D050"/>
      </right>
      <top style="thin">
        <color rgb="FF92D050"/>
      </top>
      <bottom style="thin">
        <color rgb="FF92D050"/>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indexed="64"/>
      </left>
      <right style="thin">
        <color rgb="FF92D050"/>
      </right>
      <top/>
      <bottom style="thin">
        <color rgb="FF92D050"/>
      </bottom>
      <diagonal/>
    </border>
    <border>
      <left style="thin">
        <color indexed="64"/>
      </left>
      <right style="thin">
        <color rgb="FF92D050"/>
      </right>
      <top style="thin">
        <color rgb="FF92D050"/>
      </top>
      <bottom/>
      <diagonal/>
    </border>
    <border>
      <left style="thin">
        <color rgb="FF92D050"/>
      </left>
      <right style="thin">
        <color rgb="FF92D050"/>
      </right>
      <top style="thin">
        <color rgb="FF92D050"/>
      </top>
      <bottom/>
      <diagonal/>
    </border>
    <border>
      <left style="thin">
        <color rgb="FF92D050"/>
      </left>
      <right style="thin">
        <color indexed="64"/>
      </right>
      <top style="thin">
        <color rgb="FF92D050"/>
      </top>
      <bottom style="thin">
        <color rgb="FF92D05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theme="4" tint="0.79998168889431442"/>
      </right>
      <top/>
      <bottom style="thin">
        <color theme="4" tint="0.7999816888943144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top/>
      <bottom/>
      <diagonal/>
    </border>
    <border>
      <left/>
      <right/>
      <top style="medium">
        <color theme="0" tint="-0.499984740745262"/>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indexed="64"/>
      </top>
      <bottom style="thin">
        <color rgb="FF92D050"/>
      </bottom>
      <diagonal/>
    </border>
    <border>
      <left style="thin">
        <color rgb="FF92D050"/>
      </left>
      <right style="thin">
        <color rgb="FF92D050"/>
      </right>
      <top style="thin">
        <color rgb="FF92D050"/>
      </top>
      <bottom style="thin">
        <color rgb="FF009900"/>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indexed="64"/>
      </left>
      <right style="thin">
        <color rgb="FF92D050"/>
      </right>
      <top style="thin">
        <color indexed="64"/>
      </top>
      <bottom style="thin">
        <color rgb="FF92D050"/>
      </bottom>
      <diagonal/>
    </border>
    <border>
      <left style="thin">
        <color rgb="FF92D050"/>
      </left>
      <right style="thin">
        <color indexed="64"/>
      </right>
      <top style="thin">
        <color indexed="64"/>
      </top>
      <bottom style="thin">
        <color rgb="FF92D050"/>
      </bottom>
      <diagonal/>
    </border>
    <border>
      <left style="thin">
        <color rgb="FF92D050"/>
      </left>
      <right style="thin">
        <color rgb="FF92D050"/>
      </right>
      <top style="thin">
        <color rgb="FF92D050"/>
      </top>
      <bottom style="thin">
        <color indexed="64"/>
      </bottom>
      <diagonal/>
    </border>
    <border>
      <left style="thin">
        <color rgb="FF92D050"/>
      </left>
      <right style="thin">
        <color indexed="64"/>
      </right>
      <top style="thin">
        <color rgb="FF92D050"/>
      </top>
      <bottom style="thin">
        <color indexed="64"/>
      </bottom>
      <diagonal/>
    </border>
    <border>
      <left style="thin">
        <color rgb="FF92D050"/>
      </left>
      <right style="thin">
        <color indexed="64"/>
      </right>
      <top style="thin">
        <color rgb="FF92D050"/>
      </top>
      <bottom/>
      <diagonal/>
    </border>
    <border>
      <left style="thin">
        <color rgb="FF92D050"/>
      </left>
      <right style="thin">
        <color indexed="64"/>
      </right>
      <top/>
      <bottom style="thin">
        <color rgb="FF92D050"/>
      </bottom>
      <diagonal/>
    </border>
    <border>
      <left style="thin">
        <color rgb="FF92D050"/>
      </left>
      <right style="thin">
        <color indexed="64"/>
      </right>
      <top style="thin">
        <color rgb="FF92D050"/>
      </top>
      <bottom style="thin">
        <color rgb="FF00A79D"/>
      </bottom>
      <diagonal/>
    </border>
    <border>
      <left style="thin">
        <color rgb="FF92D050"/>
      </left>
      <right style="thin">
        <color indexed="64"/>
      </right>
      <top style="thin">
        <color rgb="FF009900"/>
      </top>
      <bottom style="thin">
        <color rgb="FF009900"/>
      </bottom>
      <diagonal/>
    </border>
    <border>
      <left style="thin">
        <color rgb="FF92D050"/>
      </left>
      <right style="thin">
        <color indexed="64"/>
      </right>
      <top/>
      <bottom/>
      <diagonal/>
    </border>
    <border>
      <left style="thin">
        <color rgb="FF92D050"/>
      </left>
      <right style="thin">
        <color indexed="64"/>
      </right>
      <top style="thin">
        <color rgb="FF00A79D"/>
      </top>
      <bottom style="thin">
        <color indexed="64"/>
      </bottom>
      <diagonal/>
    </border>
    <border>
      <left/>
      <right style="thin">
        <color theme="4" tint="0.79998168889431442"/>
      </right>
      <top style="thin">
        <color theme="4" tint="0.79998168889431442"/>
      </top>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medium">
        <color theme="0" tint="-0.499984740745262"/>
      </right>
      <top style="thin">
        <color theme="0" tint="-4.9989318521683403E-2"/>
      </top>
      <bottom style="thin">
        <color theme="0" tint="-4.9989318521683403E-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
      <left/>
      <right/>
      <top/>
      <bottom style="thin">
        <color theme="6"/>
      </bottom>
      <diagonal/>
    </border>
    <border>
      <left style="thin">
        <color indexed="64"/>
      </left>
      <right style="thin">
        <color rgb="FF92D050"/>
      </right>
      <top style="thin">
        <color rgb="FF92D050"/>
      </top>
      <bottom style="thin">
        <color indexed="64"/>
      </bottom>
      <diagonal/>
    </border>
    <border>
      <left/>
      <right/>
      <top style="thin">
        <color theme="6"/>
      </top>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style="thin">
        <color theme="0"/>
      </left>
      <right style="thin">
        <color theme="0"/>
      </right>
      <top style="thin">
        <color indexed="64"/>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right style="thin">
        <color indexed="64"/>
      </right>
      <top style="thin">
        <color indexed="64"/>
      </top>
      <bottom style="thin">
        <color theme="0" tint="-0.499984740745262"/>
      </bottom>
      <diagonal/>
    </border>
    <border>
      <left style="medium">
        <color theme="0"/>
      </left>
      <right/>
      <top style="medium">
        <color theme="0"/>
      </top>
      <bottom/>
      <diagonal/>
    </border>
    <border>
      <left/>
      <right/>
      <top style="medium">
        <color theme="0"/>
      </top>
      <bottom/>
      <diagonal/>
    </border>
    <border>
      <left style="thin">
        <color theme="4" tint="0.79989013336588644"/>
      </left>
      <right/>
      <top/>
      <bottom style="thin">
        <color theme="4" tint="0.79989013336588644"/>
      </bottom>
      <diagonal/>
    </border>
    <border>
      <left style="thin">
        <color theme="4" tint="0.79989013336588644"/>
      </left>
      <right/>
      <top style="thin">
        <color theme="4" tint="0.79989013336588644"/>
      </top>
      <bottom/>
      <diagonal/>
    </border>
    <border>
      <left style="thin">
        <color theme="0" tint="-4.9989318521683403E-2"/>
      </left>
      <right/>
      <top/>
      <bottom/>
      <diagonal/>
    </border>
    <border>
      <left style="thin">
        <color theme="0" tint="-4.9989318521683403E-2"/>
      </left>
      <right style="thin">
        <color theme="0" tint="-4.9989318521683403E-2"/>
      </right>
      <top/>
      <bottom/>
      <diagonal/>
    </border>
    <border>
      <left style="thin">
        <color theme="0"/>
      </left>
      <right/>
      <top/>
      <bottom/>
      <diagonal/>
    </border>
    <border>
      <left/>
      <right style="thin">
        <color theme="4" tint="0.79989013336588644"/>
      </right>
      <top/>
      <bottom/>
      <diagonal/>
    </border>
    <border>
      <left style="thin">
        <color theme="4" tint="0.79989013336588644"/>
      </left>
      <right style="thin">
        <color theme="4" tint="0.79989013336588644"/>
      </right>
      <top/>
      <bottom style="thin">
        <color theme="4" tint="0.79989013336588644"/>
      </bottom>
      <diagonal/>
    </border>
    <border>
      <left/>
      <right style="thin">
        <color theme="4" tint="0.79989013336588644"/>
      </right>
      <top style="thin">
        <color theme="4" tint="0.79989013336588644"/>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4" tint="0.79989013336588644"/>
      </left>
      <right style="thin">
        <color theme="4" tint="0.79989013336588644"/>
      </right>
      <top style="thin">
        <color theme="4" tint="0.79989013336588644"/>
      </top>
      <bottom/>
      <diagonal/>
    </border>
    <border>
      <left style="thin">
        <color theme="4" tint="0.79989013336588644"/>
      </left>
      <right/>
      <top/>
      <bottom/>
      <diagonal/>
    </border>
    <border>
      <left style="medium">
        <color theme="0" tint="-0.499984740745262"/>
      </left>
      <right style="thin">
        <color theme="4" tint="0.79989013336588644"/>
      </right>
      <top/>
      <bottom style="thin">
        <color theme="4" tint="0.79989013336588644"/>
      </bottom>
      <diagonal/>
    </border>
    <border>
      <left style="medium">
        <color theme="0" tint="-0.499984740745262"/>
      </left>
      <right style="thin">
        <color theme="4" tint="0.79989013336588644"/>
      </right>
      <top style="thin">
        <color theme="4" tint="0.7998901333658864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double">
        <color indexed="64"/>
      </bottom>
      <diagonal/>
    </border>
    <border>
      <left/>
      <right style="medium">
        <color indexed="64"/>
      </right>
      <top/>
      <bottom style="medium">
        <color indexed="64"/>
      </bottom>
      <diagonal/>
    </border>
  </borders>
  <cellStyleXfs count="3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7"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7"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7" fillId="8"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7" fillId="8"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7" fillId="6" borderId="0" applyNumberFormat="0" applyBorder="0" applyAlignment="0" applyProtection="0"/>
    <xf numFmtId="0" fontId="10" fillId="7" borderId="0" applyNumberFormat="0" applyBorder="0" applyAlignment="0" applyProtection="0"/>
    <xf numFmtId="0" fontId="10" fillId="12" borderId="0" applyNumberFormat="0" applyBorder="0" applyAlignment="0" applyProtection="0"/>
    <xf numFmtId="0" fontId="17" fillId="12" borderId="0" applyNumberFormat="0" applyBorder="0" applyAlignment="0" applyProtection="0"/>
    <xf numFmtId="166" fontId="2" fillId="0" borderId="0" applyFont="0" applyFill="0" applyBorder="0" applyAlignment="0" applyProtection="0"/>
    <xf numFmtId="44" fontId="24" fillId="0" borderId="0" applyFont="0" applyFill="0" applyBorder="0" applyAlignment="0" applyProtection="0"/>
    <xf numFmtId="0" fontId="2" fillId="0" borderId="0"/>
    <xf numFmtId="0" fontId="24" fillId="0" borderId="0"/>
    <xf numFmtId="0" fontId="20" fillId="0" borderId="0"/>
    <xf numFmtId="9" fontId="24" fillId="0" borderId="0" applyFont="0" applyFill="0" applyBorder="0" applyAlignment="0" applyProtection="0"/>
    <xf numFmtId="9" fontId="2" fillId="0" borderId="0" applyFont="0" applyFill="0" applyBorder="0" applyAlignment="0" applyProtection="0"/>
    <xf numFmtId="0" fontId="18" fillId="0" borderId="0" applyNumberFormat="0" applyFill="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4" fillId="24" borderId="0" applyNumberFormat="0" applyBorder="0" applyAlignment="0" applyProtection="0"/>
    <xf numFmtId="0" fontId="2" fillId="0" borderId="0"/>
  </cellStyleXfs>
  <cellXfs count="405">
    <xf numFmtId="0" fontId="0" fillId="0" borderId="0" xfId="0"/>
    <xf numFmtId="0" fontId="29" fillId="0" borderId="0" xfId="0" applyFont="1" applyFill="1" applyProtection="1"/>
    <xf numFmtId="42" fontId="30" fillId="13" borderId="13" xfId="24" applyNumberFormat="1" applyFont="1" applyFill="1" applyBorder="1" applyAlignment="1" applyProtection="1">
      <alignment vertical="center"/>
      <protection locked="0"/>
    </xf>
    <xf numFmtId="42" fontId="30" fillId="0" borderId="13" xfId="24" applyNumberFormat="1" applyFont="1" applyFill="1" applyBorder="1" applyAlignment="1" applyProtection="1">
      <alignment vertical="center"/>
      <protection locked="0"/>
    </xf>
    <xf numFmtId="42" fontId="30" fillId="0" borderId="14" xfId="24" applyNumberFormat="1" applyFont="1" applyFill="1" applyBorder="1" applyAlignment="1" applyProtection="1">
      <alignment vertical="center"/>
      <protection locked="0"/>
    </xf>
    <xf numFmtId="0" fontId="29" fillId="0" borderId="0" xfId="0" applyFont="1" applyFill="1" applyAlignment="1" applyProtection="1">
      <alignment horizontal="center"/>
    </xf>
    <xf numFmtId="0" fontId="29" fillId="0" borderId="15" xfId="0" applyFont="1" applyFill="1" applyBorder="1" applyAlignment="1" applyProtection="1">
      <alignment horizontal="center" vertical="center"/>
    </xf>
    <xf numFmtId="0" fontId="29" fillId="0" borderId="15" xfId="0" applyFont="1" applyFill="1" applyBorder="1" applyAlignment="1" applyProtection="1">
      <alignment vertical="center" wrapText="1"/>
    </xf>
    <xf numFmtId="3" fontId="29" fillId="0" borderId="15" xfId="0" applyNumberFormat="1" applyFont="1" applyFill="1" applyBorder="1" applyAlignment="1" applyProtection="1">
      <alignment vertical="center"/>
    </xf>
    <xf numFmtId="10" fontId="29" fillId="0" borderId="15" xfId="0" applyNumberFormat="1" applyFont="1" applyFill="1" applyBorder="1" applyAlignment="1" applyProtection="1">
      <alignment horizontal="center" vertical="center"/>
    </xf>
    <xf numFmtId="0" fontId="29" fillId="0" borderId="15" xfId="0" applyFont="1" applyFill="1" applyBorder="1" applyAlignment="1" applyProtection="1">
      <alignment vertical="center"/>
    </xf>
    <xf numFmtId="41" fontId="29" fillId="0" borderId="15" xfId="0" applyNumberFormat="1" applyFont="1" applyFill="1" applyBorder="1" applyAlignment="1" applyProtection="1">
      <alignment vertical="center"/>
    </xf>
    <xf numFmtId="41" fontId="29" fillId="0" borderId="0" xfId="0" applyNumberFormat="1" applyFont="1" applyFill="1" applyProtection="1"/>
    <xf numFmtId="9" fontId="29" fillId="0" borderId="0" xfId="0" applyNumberFormat="1" applyFont="1" applyFill="1" applyAlignment="1" applyProtection="1">
      <alignment horizontal="center" vertical="center"/>
    </xf>
    <xf numFmtId="0" fontId="28" fillId="0" borderId="0" xfId="0" applyFont="1" applyFill="1" applyProtection="1"/>
    <xf numFmtId="42" fontId="31" fillId="13" borderId="13" xfId="24" applyNumberFormat="1" applyFont="1" applyFill="1" applyBorder="1" applyAlignment="1" applyProtection="1">
      <alignment vertical="center"/>
      <protection locked="0"/>
    </xf>
    <xf numFmtId="42" fontId="31" fillId="0" borderId="13" xfId="24" applyNumberFormat="1" applyFont="1" applyFill="1" applyBorder="1" applyAlignment="1" applyProtection="1">
      <alignment vertical="center"/>
      <protection locked="0"/>
    </xf>
    <xf numFmtId="0" fontId="31" fillId="0" borderId="0" xfId="0" applyFont="1" applyFill="1" applyBorder="1" applyAlignment="1">
      <alignment vertical="center" wrapText="1"/>
    </xf>
    <xf numFmtId="168" fontId="31" fillId="14" borderId="1" xfId="0" applyNumberFormat="1" applyFont="1" applyFill="1" applyBorder="1" applyAlignment="1">
      <alignment horizontal="center" vertical="center"/>
    </xf>
    <xf numFmtId="168" fontId="31" fillId="14" borderId="2" xfId="0" applyNumberFormat="1" applyFont="1" applyFill="1" applyBorder="1" applyAlignment="1">
      <alignment horizontal="center" vertical="center"/>
    </xf>
    <xf numFmtId="0" fontId="31" fillId="14" borderId="1" xfId="0" applyFont="1" applyFill="1" applyBorder="1" applyAlignment="1">
      <alignment horizontal="left" vertical="center" wrapText="1"/>
    </xf>
    <xf numFmtId="0" fontId="31" fillId="14" borderId="3" xfId="0" applyFont="1" applyFill="1" applyBorder="1" applyAlignment="1">
      <alignment horizontal="left" vertical="center" wrapText="1"/>
    </xf>
    <xf numFmtId="0" fontId="0" fillId="0" borderId="0" xfId="0" applyFont="1" applyFill="1" applyProtection="1"/>
    <xf numFmtId="0" fontId="32" fillId="0" borderId="0" xfId="0" applyFont="1" applyFill="1" applyAlignment="1" applyProtection="1"/>
    <xf numFmtId="0" fontId="0" fillId="0" borderId="0" xfId="0" applyFont="1" applyFill="1" applyAlignment="1" applyProtection="1">
      <alignment horizontal="center"/>
    </xf>
    <xf numFmtId="3" fontId="0" fillId="0" borderId="15" xfId="0" applyNumberFormat="1" applyFont="1" applyFill="1" applyBorder="1" applyAlignment="1" applyProtection="1">
      <alignment vertical="center"/>
    </xf>
    <xf numFmtId="10" fontId="0" fillId="0" borderId="15" xfId="0" applyNumberFormat="1" applyFont="1" applyFill="1" applyBorder="1" applyAlignment="1" applyProtection="1">
      <alignment horizontal="center" vertical="center"/>
    </xf>
    <xf numFmtId="0" fontId="27" fillId="0" borderId="0" xfId="0" applyFont="1" applyFill="1" applyAlignment="1" applyProtection="1">
      <alignment horizontal="center"/>
    </xf>
    <xf numFmtId="41" fontId="0" fillId="0" borderId="15" xfId="0" applyNumberFormat="1" applyFont="1" applyFill="1" applyBorder="1" applyAlignment="1" applyProtection="1">
      <alignment vertical="center"/>
    </xf>
    <xf numFmtId="41" fontId="0" fillId="0" borderId="0" xfId="0" applyNumberFormat="1" applyFont="1" applyFill="1" applyProtection="1"/>
    <xf numFmtId="9" fontId="0" fillId="0" borderId="0" xfId="0" applyNumberFormat="1" applyFont="1" applyFill="1" applyAlignment="1" applyProtection="1">
      <alignment horizontal="center" vertical="center"/>
    </xf>
    <xf numFmtId="0" fontId="27" fillId="0" borderId="0" xfId="0" applyFont="1"/>
    <xf numFmtId="42" fontId="30" fillId="0" borderId="13" xfId="0" applyNumberFormat="1" applyFont="1" applyFill="1" applyBorder="1" applyAlignment="1" applyProtection="1">
      <alignment horizontal="center" vertical="center"/>
      <protection locked="0"/>
    </xf>
    <xf numFmtId="168" fontId="31" fillId="0" borderId="16" xfId="0" applyNumberFormat="1" applyFont="1" applyFill="1" applyBorder="1" applyAlignment="1" applyProtection="1">
      <alignment horizontal="center" vertical="center"/>
    </xf>
    <xf numFmtId="42" fontId="31" fillId="0" borderId="13" xfId="0" applyNumberFormat="1" applyFont="1" applyFill="1" applyBorder="1" applyAlignment="1" applyProtection="1">
      <alignment horizontal="center" vertical="center"/>
      <protection locked="0"/>
    </xf>
    <xf numFmtId="0" fontId="0" fillId="0" borderId="17" xfId="0" applyFill="1" applyBorder="1" applyAlignment="1" applyProtection="1">
      <alignment horizontal="right"/>
      <protection locked="0"/>
    </xf>
    <xf numFmtId="168" fontId="29" fillId="0" borderId="17" xfId="0" applyNumberFormat="1" applyFont="1" applyBorder="1" applyAlignment="1" applyProtection="1">
      <alignment horizontal="center" vertical="center"/>
      <protection locked="0"/>
    </xf>
    <xf numFmtId="0" fontId="29" fillId="0" borderId="17" xfId="0" applyFont="1" applyFill="1" applyBorder="1" applyAlignment="1" applyProtection="1">
      <alignment wrapText="1"/>
      <protection locked="0"/>
    </xf>
    <xf numFmtId="0" fontId="29" fillId="0" borderId="0" xfId="0" applyFont="1" applyFill="1" applyBorder="1" applyProtection="1"/>
    <xf numFmtId="168" fontId="30" fillId="0" borderId="0" xfId="0" applyNumberFormat="1" applyFont="1" applyFill="1" applyBorder="1" applyAlignment="1">
      <alignment horizontal="center" vertical="center"/>
    </xf>
    <xf numFmtId="0" fontId="31" fillId="0" borderId="16" xfId="24" applyFont="1" applyFill="1" applyBorder="1" applyAlignment="1" applyProtection="1">
      <alignment horizontal="center" vertical="center"/>
    </xf>
    <xf numFmtId="168" fontId="31" fillId="0" borderId="18" xfId="0" applyNumberFormat="1" applyFont="1" applyFill="1" applyBorder="1" applyAlignment="1" applyProtection="1">
      <alignment horizontal="center" vertical="center"/>
    </xf>
    <xf numFmtId="42" fontId="31" fillId="13" borderId="14" xfId="24" applyNumberFormat="1" applyFont="1" applyFill="1" applyBorder="1" applyAlignment="1" applyProtection="1">
      <alignment vertical="center"/>
      <protection locked="0"/>
    </xf>
    <xf numFmtId="168" fontId="31" fillId="0" borderId="19" xfId="0" applyNumberFormat="1" applyFont="1" applyFill="1" applyBorder="1" applyAlignment="1" applyProtection="1">
      <alignment horizontal="center" vertical="center"/>
    </xf>
    <xf numFmtId="42" fontId="31" fillId="0" borderId="20" xfId="24" applyNumberFormat="1" applyFont="1" applyFill="1" applyBorder="1" applyAlignment="1" applyProtection="1">
      <alignment vertical="center"/>
      <protection locked="0"/>
    </xf>
    <xf numFmtId="0" fontId="0" fillId="15" borderId="0" xfId="0" applyFont="1" applyFill="1"/>
    <xf numFmtId="0" fontId="27" fillId="16" borderId="0" xfId="0" applyFont="1" applyFill="1" applyAlignment="1">
      <alignment horizontal="center" vertical="center" wrapText="1"/>
    </xf>
    <xf numFmtId="0" fontId="32" fillId="0" borderId="0" xfId="0" applyFont="1" applyAlignment="1">
      <alignment vertical="center"/>
    </xf>
    <xf numFmtId="0" fontId="33" fillId="0" borderId="0" xfId="0" applyFont="1" applyFill="1" applyAlignment="1" applyProtection="1">
      <alignment vertical="center"/>
    </xf>
    <xf numFmtId="42" fontId="30" fillId="0" borderId="20" xfId="24" applyNumberFormat="1" applyFont="1" applyFill="1" applyBorder="1" applyAlignment="1" applyProtection="1">
      <alignment horizontal="left" vertical="center"/>
      <protection locked="0"/>
    </xf>
    <xf numFmtId="42" fontId="30" fillId="14" borderId="13" xfId="24" applyNumberFormat="1" applyFont="1" applyFill="1" applyBorder="1" applyAlignment="1" applyProtection="1">
      <alignment vertical="center"/>
    </xf>
    <xf numFmtId="42" fontId="30" fillId="14" borderId="20" xfId="24" applyNumberFormat="1" applyFont="1" applyFill="1" applyBorder="1" applyAlignment="1" applyProtection="1">
      <alignment horizontal="left" vertical="center"/>
    </xf>
    <xf numFmtId="42" fontId="31" fillId="14" borderId="13" xfId="24" applyNumberFormat="1" applyFont="1" applyFill="1" applyBorder="1" applyAlignment="1" applyProtection="1">
      <alignment vertical="center"/>
    </xf>
    <xf numFmtId="9" fontId="31" fillId="14" borderId="21" xfId="24" applyNumberFormat="1" applyFont="1" applyFill="1" applyBorder="1" applyAlignment="1" applyProtection="1">
      <alignment horizontal="center" vertical="center"/>
    </xf>
    <xf numFmtId="0" fontId="0" fillId="16" borderId="0" xfId="0" applyFont="1" applyFill="1" applyBorder="1"/>
    <xf numFmtId="0" fontId="27" fillId="16" borderId="0" xfId="0" applyFont="1" applyFill="1" applyBorder="1"/>
    <xf numFmtId="41" fontId="33" fillId="16" borderId="0" xfId="0" applyNumberFormat="1" applyFont="1" applyFill="1" applyAlignment="1">
      <alignment horizontal="right" vertical="center"/>
    </xf>
    <xf numFmtId="41" fontId="29" fillId="0" borderId="15" xfId="0" applyNumberFormat="1" applyFont="1" applyFill="1" applyBorder="1" applyAlignment="1" applyProtection="1">
      <alignment horizontal="left" vertical="center"/>
    </xf>
    <xf numFmtId="41" fontId="0" fillId="0" borderId="17" xfId="0" applyNumberFormat="1" applyFont="1" applyBorder="1" applyProtection="1">
      <protection locked="0"/>
    </xf>
    <xf numFmtId="0" fontId="34" fillId="0" borderId="0" xfId="0" applyFont="1" applyFill="1" applyBorder="1" applyAlignment="1" applyProtection="1">
      <alignment horizontal="left" vertical="center"/>
    </xf>
    <xf numFmtId="0" fontId="36" fillId="14" borderId="22" xfId="0" applyFont="1" applyFill="1" applyBorder="1" applyAlignment="1" applyProtection="1">
      <alignment horizontal="left" vertical="center" wrapText="1"/>
    </xf>
    <xf numFmtId="41" fontId="33" fillId="17" borderId="22" xfId="0" applyNumberFormat="1" applyFont="1" applyFill="1" applyBorder="1" applyAlignment="1" applyProtection="1">
      <alignment horizontal="right" vertical="center"/>
    </xf>
    <xf numFmtId="0" fontId="37" fillId="0" borderId="22" xfId="0" applyFont="1" applyFill="1" applyBorder="1" applyAlignment="1" applyProtection="1">
      <alignment horizontal="left" vertical="center" wrapText="1"/>
    </xf>
    <xf numFmtId="41" fontId="36" fillId="14" borderId="22" xfId="0" applyNumberFormat="1" applyFont="1" applyFill="1" applyBorder="1" applyAlignment="1" applyProtection="1">
      <alignment horizontal="right" vertical="center"/>
    </xf>
    <xf numFmtId="0" fontId="0" fillId="0" borderId="23" xfId="0" applyFill="1" applyBorder="1" applyAlignment="1" applyProtection="1">
      <alignment horizontal="right"/>
      <protection locked="0"/>
    </xf>
    <xf numFmtId="168" fontId="29" fillId="0" borderId="24" xfId="0" applyNumberFormat="1" applyFont="1" applyBorder="1" applyAlignment="1" applyProtection="1">
      <alignment horizontal="center" vertical="center"/>
      <protection locked="0"/>
    </xf>
    <xf numFmtId="0" fontId="29" fillId="0" borderId="24" xfId="0" applyFont="1" applyFill="1" applyBorder="1" applyAlignment="1" applyProtection="1">
      <alignment wrapText="1"/>
      <protection locked="0"/>
    </xf>
    <xf numFmtId="41" fontId="0" fillId="0" borderId="24" xfId="0" applyNumberFormat="1" applyFont="1" applyBorder="1" applyProtection="1">
      <protection locked="0"/>
    </xf>
    <xf numFmtId="0" fontId="0" fillId="0" borderId="24" xfId="0" applyFill="1" applyBorder="1" applyAlignment="1" applyProtection="1">
      <alignment horizontal="right"/>
      <protection locked="0"/>
    </xf>
    <xf numFmtId="0" fontId="27" fillId="0" borderId="22" xfId="0" applyFont="1" applyBorder="1" applyAlignment="1" applyProtection="1">
      <alignment horizontal="right" vertical="center" wrapText="1"/>
      <protection locked="0"/>
    </xf>
    <xf numFmtId="41" fontId="0" fillId="0" borderId="22" xfId="0" applyNumberFormat="1" applyBorder="1" applyAlignment="1" applyProtection="1">
      <alignment horizontal="right" vertical="center"/>
    </xf>
    <xf numFmtId="41" fontId="27" fillId="0" borderId="22" xfId="0" applyNumberFormat="1" applyFont="1" applyBorder="1" applyAlignment="1" applyProtection="1">
      <alignment horizontal="right" vertical="center"/>
    </xf>
    <xf numFmtId="41" fontId="0" fillId="0" borderId="22" xfId="0" applyNumberFormat="1" applyBorder="1" applyAlignment="1" applyProtection="1">
      <alignment horizontal="right" vertical="center"/>
      <protection locked="0"/>
    </xf>
    <xf numFmtId="41" fontId="27" fillId="17" borderId="22" xfId="0" applyNumberFormat="1" applyFont="1" applyFill="1" applyBorder="1" applyAlignment="1" applyProtection="1">
      <alignment horizontal="right" vertical="center"/>
    </xf>
    <xf numFmtId="41" fontId="0" fillId="0" borderId="22" xfId="0" applyNumberFormat="1" applyFont="1" applyBorder="1" applyAlignment="1" applyProtection="1">
      <alignment horizontal="right" vertical="center"/>
      <protection locked="0"/>
    </xf>
    <xf numFmtId="41" fontId="0" fillId="0" borderId="22" xfId="0" applyNumberFormat="1" applyFont="1" applyBorder="1" applyAlignment="1" applyProtection="1">
      <alignment horizontal="right"/>
      <protection locked="0"/>
    </xf>
    <xf numFmtId="41" fontId="8" fillId="17" borderId="22" xfId="0" applyNumberFormat="1" applyFont="1" applyFill="1" applyBorder="1" applyAlignment="1" applyProtection="1">
      <alignment horizontal="right" vertical="center"/>
    </xf>
    <xf numFmtId="3" fontId="36" fillId="14" borderId="22" xfId="0" applyNumberFormat="1" applyFont="1" applyFill="1" applyBorder="1" applyAlignment="1" applyProtection="1">
      <alignment vertical="center"/>
    </xf>
    <xf numFmtId="41" fontId="36" fillId="17" borderId="22" xfId="0" applyNumberFormat="1" applyFont="1" applyFill="1" applyBorder="1" applyAlignment="1" applyProtection="1">
      <alignment horizontal="right" vertical="center"/>
    </xf>
    <xf numFmtId="0" fontId="38" fillId="17" borderId="22" xfId="0" applyFont="1" applyFill="1" applyBorder="1" applyAlignment="1" applyProtection="1">
      <alignment horizontal="left" vertical="center" wrapText="1"/>
    </xf>
    <xf numFmtId="0" fontId="39" fillId="17" borderId="22" xfId="0" applyFont="1" applyFill="1" applyBorder="1" applyAlignment="1" applyProtection="1">
      <alignment horizontal="left" vertical="center" wrapText="1"/>
    </xf>
    <xf numFmtId="41" fontId="36" fillId="15" borderId="22" xfId="0" applyNumberFormat="1" applyFont="1" applyFill="1" applyBorder="1" applyAlignment="1" applyProtection="1">
      <alignment horizontal="right" vertical="center"/>
    </xf>
    <xf numFmtId="0" fontId="36" fillId="14" borderId="22" xfId="0" applyFont="1" applyFill="1" applyBorder="1" applyAlignment="1" applyProtection="1">
      <alignment vertical="center" wrapText="1"/>
    </xf>
    <xf numFmtId="41" fontId="0" fillId="0" borderId="22" xfId="0" applyNumberFormat="1" applyFont="1" applyBorder="1" applyAlignment="1" applyProtection="1">
      <alignment horizontal="right" vertical="center"/>
    </xf>
    <xf numFmtId="0" fontId="37" fillId="0" borderId="22" xfId="0" applyFont="1" applyFill="1" applyBorder="1" applyAlignment="1" applyProtection="1">
      <alignment horizontal="justify" vertical="center" wrapText="1"/>
    </xf>
    <xf numFmtId="0" fontId="29" fillId="0" borderId="22" xfId="0" applyFont="1" applyBorder="1" applyAlignment="1" applyProtection="1">
      <alignment vertical="center" wrapText="1"/>
    </xf>
    <xf numFmtId="41" fontId="0" fillId="0" borderId="22" xfId="0" applyNumberFormat="1" applyFont="1" applyBorder="1" applyAlignment="1" applyProtection="1">
      <alignment horizontal="right"/>
    </xf>
    <xf numFmtId="0" fontId="37" fillId="0" borderId="22" xfId="0" applyFont="1" applyFill="1" applyBorder="1" applyAlignment="1" applyProtection="1">
      <alignment vertical="center" wrapText="1"/>
    </xf>
    <xf numFmtId="0" fontId="39" fillId="14" borderId="22" xfId="0" applyFont="1" applyFill="1" applyBorder="1" applyAlignment="1" applyProtection="1">
      <alignment vertical="center" wrapText="1"/>
    </xf>
    <xf numFmtId="41" fontId="9" fillId="0" borderId="22" xfId="0" applyNumberFormat="1" applyFont="1" applyBorder="1" applyAlignment="1" applyProtection="1">
      <alignment horizontal="right" vertical="center" wrapText="1"/>
    </xf>
    <xf numFmtId="3" fontId="27" fillId="17" borderId="22" xfId="0" applyNumberFormat="1" applyFont="1" applyFill="1" applyBorder="1" applyAlignment="1" applyProtection="1">
      <alignment vertical="center" wrapText="1"/>
    </xf>
    <xf numFmtId="41" fontId="9" fillId="0" borderId="22" xfId="0" applyNumberFormat="1" applyFont="1" applyBorder="1" applyAlignment="1" applyProtection="1">
      <alignment horizontal="right" vertical="center"/>
    </xf>
    <xf numFmtId="0" fontId="40" fillId="0" borderId="22" xfId="0" applyFont="1" applyFill="1" applyBorder="1" applyAlignment="1" applyProtection="1">
      <alignment horizontal="left" vertical="center" wrapText="1"/>
    </xf>
    <xf numFmtId="0" fontId="39" fillId="17" borderId="22" xfId="0" applyFont="1" applyFill="1" applyBorder="1" applyAlignment="1" applyProtection="1">
      <alignment vertical="center" wrapText="1"/>
    </xf>
    <xf numFmtId="41" fontId="1" fillId="0" borderId="22" xfId="0" applyNumberFormat="1" applyFont="1" applyBorder="1" applyAlignment="1" applyProtection="1">
      <alignment horizontal="right" vertical="center"/>
      <protection locked="0"/>
    </xf>
    <xf numFmtId="41" fontId="9" fillId="0" borderId="22" xfId="0" applyNumberFormat="1" applyFont="1" applyBorder="1" applyAlignment="1" applyProtection="1">
      <alignment horizontal="right" vertical="center"/>
      <protection locked="0"/>
    </xf>
    <xf numFmtId="41" fontId="8" fillId="0" borderId="22" xfId="0" applyNumberFormat="1" applyFont="1" applyBorder="1" applyAlignment="1" applyProtection="1">
      <alignment horizontal="right"/>
    </xf>
    <xf numFmtId="41" fontId="33" fillId="14" borderId="22" xfId="0" applyNumberFormat="1" applyFont="1" applyFill="1" applyBorder="1" applyAlignment="1" applyProtection="1">
      <alignment horizontal="right" vertical="center"/>
    </xf>
    <xf numFmtId="41" fontId="29" fillId="17" borderId="22" xfId="0" applyNumberFormat="1" applyFont="1" applyFill="1" applyBorder="1" applyAlignment="1" applyProtection="1">
      <alignment horizontal="right" vertical="center"/>
    </xf>
    <xf numFmtId="41" fontId="29" fillId="0" borderId="22" xfId="0" applyNumberFormat="1" applyFont="1" applyBorder="1" applyAlignment="1" applyProtection="1">
      <alignment horizontal="right" vertical="center"/>
      <protection locked="0"/>
    </xf>
    <xf numFmtId="41" fontId="29" fillId="0" borderId="22" xfId="0" applyNumberFormat="1" applyFont="1" applyFill="1" applyBorder="1" applyAlignment="1" applyProtection="1">
      <alignment horizontal="right" vertical="center"/>
      <protection locked="0"/>
    </xf>
    <xf numFmtId="41" fontId="29" fillId="0" borderId="22" xfId="0" applyNumberFormat="1" applyFont="1" applyFill="1" applyBorder="1" applyAlignment="1" applyProtection="1">
      <alignment horizontal="right" vertical="center"/>
    </xf>
    <xf numFmtId="0" fontId="27" fillId="14" borderId="25" xfId="0" applyFont="1" applyFill="1" applyBorder="1" applyAlignment="1" applyProtection="1">
      <alignment horizontal="center" vertical="center"/>
    </xf>
    <xf numFmtId="0" fontId="27" fillId="14" borderId="22" xfId="0" applyFont="1" applyFill="1" applyBorder="1" applyAlignment="1" applyProtection="1">
      <alignment vertical="center" wrapText="1"/>
    </xf>
    <xf numFmtId="0" fontId="29" fillId="0" borderId="22" xfId="0" applyFont="1" applyBorder="1" applyAlignment="1" applyProtection="1">
      <alignment vertical="center"/>
    </xf>
    <xf numFmtId="0" fontId="29" fillId="0" borderId="22" xfId="0" applyFont="1" applyFill="1" applyBorder="1" applyAlignment="1" applyProtection="1">
      <alignment vertical="center" wrapText="1"/>
    </xf>
    <xf numFmtId="0" fontId="0" fillId="14" borderId="22" xfId="0" applyFont="1" applyFill="1" applyBorder="1" applyAlignment="1" applyProtection="1">
      <alignment vertical="center" wrapText="1"/>
    </xf>
    <xf numFmtId="0" fontId="0" fillId="0" borderId="22" xfId="0" applyFont="1" applyFill="1" applyBorder="1" applyAlignment="1" applyProtection="1">
      <alignment vertical="center" wrapText="1"/>
    </xf>
    <xf numFmtId="0" fontId="0" fillId="0" borderId="26" xfId="0" applyBorder="1"/>
    <xf numFmtId="0" fontId="29" fillId="0" borderId="25" xfId="0" applyFont="1" applyFill="1" applyBorder="1" applyAlignment="1" applyProtection="1">
      <alignment horizontal="center" vertical="center"/>
    </xf>
    <xf numFmtId="0" fontId="0" fillId="18" borderId="26" xfId="0" applyFill="1" applyBorder="1"/>
    <xf numFmtId="0" fontId="0" fillId="14" borderId="26" xfId="0" applyFill="1" applyBorder="1"/>
    <xf numFmtId="41" fontId="33" fillId="14" borderId="27" xfId="0" applyNumberFormat="1" applyFont="1" applyFill="1" applyBorder="1" applyAlignment="1" applyProtection="1">
      <alignment horizontal="right" vertical="center"/>
    </xf>
    <xf numFmtId="0" fontId="36" fillId="14" borderId="25" xfId="0" applyFont="1" applyFill="1" applyBorder="1" applyAlignment="1" applyProtection="1">
      <alignment horizontal="center" vertical="center"/>
    </xf>
    <xf numFmtId="41" fontId="41" fillId="19" borderId="27" xfId="0" applyNumberFormat="1" applyFont="1" applyFill="1" applyBorder="1" applyAlignment="1" applyProtection="1">
      <alignment horizontal="right" vertical="center"/>
    </xf>
    <xf numFmtId="41" fontId="33" fillId="15" borderId="27" xfId="0" applyNumberFormat="1" applyFont="1" applyFill="1" applyBorder="1" applyAlignment="1" applyProtection="1">
      <alignment horizontal="right" vertical="center"/>
    </xf>
    <xf numFmtId="0" fontId="27" fillId="0" borderId="26" xfId="0" applyFont="1" applyBorder="1"/>
    <xf numFmtId="41" fontId="29" fillId="14" borderId="27" xfId="0" applyNumberFormat="1" applyFont="1" applyFill="1" applyBorder="1" applyAlignment="1" applyProtection="1">
      <alignment horizontal="right" vertical="center"/>
    </xf>
    <xf numFmtId="41" fontId="29" fillId="0" borderId="27" xfId="0" applyNumberFormat="1" applyFont="1" applyBorder="1" applyAlignment="1" applyProtection="1">
      <alignment horizontal="right" vertical="center"/>
    </xf>
    <xf numFmtId="0" fontId="0" fillId="0" borderId="25" xfId="0" applyFont="1" applyFill="1" applyBorder="1" applyAlignment="1" applyProtection="1">
      <alignment horizontal="center" vertical="center"/>
    </xf>
    <xf numFmtId="0" fontId="0" fillId="14" borderId="25" xfId="0"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3" fontId="36" fillId="20" borderId="22" xfId="0" applyNumberFormat="1" applyFont="1" applyFill="1" applyBorder="1" applyAlignment="1" applyProtection="1">
      <alignment vertical="center"/>
    </xf>
    <xf numFmtId="0" fontId="30" fillId="0" borderId="30" xfId="0" applyFont="1" applyFill="1" applyBorder="1" applyAlignment="1" applyProtection="1">
      <alignment horizontal="left" vertical="center" wrapText="1"/>
    </xf>
    <xf numFmtId="0" fontId="30" fillId="0" borderId="31" xfId="0" applyFont="1" applyFill="1" applyBorder="1" applyAlignment="1" applyProtection="1">
      <alignment horizontal="left" vertical="center" wrapText="1"/>
    </xf>
    <xf numFmtId="0" fontId="30" fillId="0" borderId="32" xfId="0" applyFont="1" applyFill="1" applyBorder="1" applyAlignment="1" applyProtection="1">
      <alignment horizontal="left" vertical="center" wrapText="1"/>
    </xf>
    <xf numFmtId="42" fontId="41" fillId="19" borderId="33" xfId="24" applyNumberFormat="1" applyFont="1" applyFill="1" applyBorder="1" applyAlignment="1" applyProtection="1">
      <alignment vertical="center"/>
    </xf>
    <xf numFmtId="42" fontId="41" fillId="19" borderId="13" xfId="24" applyNumberFormat="1" applyFont="1" applyFill="1" applyBorder="1" applyAlignment="1" applyProtection="1">
      <alignment vertical="center"/>
    </xf>
    <xf numFmtId="42" fontId="41" fillId="19" borderId="34" xfId="24" applyNumberFormat="1" applyFont="1" applyFill="1" applyBorder="1" applyAlignment="1" applyProtection="1">
      <alignment vertical="center"/>
    </xf>
    <xf numFmtId="0" fontId="41" fillId="19" borderId="35" xfId="0" applyFont="1" applyFill="1" applyBorder="1" applyAlignment="1" applyProtection="1">
      <alignment horizontal="center"/>
    </xf>
    <xf numFmtId="0" fontId="41" fillId="19" borderId="36" xfId="0" applyFont="1" applyFill="1" applyBorder="1" applyAlignment="1" applyProtection="1">
      <alignment horizontal="center"/>
    </xf>
    <xf numFmtId="41" fontId="41" fillId="19" borderId="36" xfId="0" applyNumberFormat="1" applyFont="1" applyFill="1" applyBorder="1" applyAlignment="1" applyProtection="1">
      <alignment horizontal="center"/>
    </xf>
    <xf numFmtId="9" fontId="41" fillId="19" borderId="37" xfId="0" applyNumberFormat="1" applyFont="1" applyFill="1" applyBorder="1" applyAlignment="1" applyProtection="1">
      <alignment horizontal="center" vertical="center"/>
    </xf>
    <xf numFmtId="0" fontId="43" fillId="19" borderId="35" xfId="0" applyFont="1" applyFill="1" applyBorder="1" applyAlignment="1" applyProtection="1">
      <alignment horizontal="center" vertical="center"/>
    </xf>
    <xf numFmtId="0" fontId="44" fillId="19" borderId="36" xfId="0" applyFont="1" applyFill="1" applyBorder="1" applyAlignment="1" applyProtection="1">
      <alignment horizontal="right" vertical="center" wrapText="1"/>
    </xf>
    <xf numFmtId="41" fontId="44" fillId="19" borderId="15" xfId="0" applyNumberFormat="1" applyFont="1" applyFill="1" applyBorder="1" applyAlignment="1" applyProtection="1">
      <alignment vertical="center"/>
    </xf>
    <xf numFmtId="10" fontId="44" fillId="19" borderId="15" xfId="0" applyNumberFormat="1" applyFont="1" applyFill="1" applyBorder="1" applyAlignment="1" applyProtection="1">
      <alignment vertical="center"/>
    </xf>
    <xf numFmtId="0" fontId="41" fillId="19" borderId="15" xfId="0" applyFont="1" applyFill="1" applyBorder="1" applyAlignment="1" applyProtection="1">
      <alignment horizontal="center"/>
    </xf>
    <xf numFmtId="41" fontId="41" fillId="19" borderId="15" xfId="0" applyNumberFormat="1" applyFont="1" applyFill="1" applyBorder="1" applyAlignment="1" applyProtection="1">
      <alignment horizontal="center"/>
    </xf>
    <xf numFmtId="9" fontId="41" fillId="19" borderId="15" xfId="0" applyNumberFormat="1" applyFont="1" applyFill="1" applyBorder="1" applyAlignment="1" applyProtection="1">
      <alignment horizontal="center" vertical="center"/>
    </xf>
    <xf numFmtId="10" fontId="44" fillId="19" borderId="15" xfId="27" applyNumberFormat="1" applyFont="1" applyFill="1" applyBorder="1" applyAlignment="1" applyProtection="1">
      <alignment horizontal="center" vertical="center"/>
    </xf>
    <xf numFmtId="168" fontId="45" fillId="19" borderId="38" xfId="0" applyNumberFormat="1" applyFont="1" applyFill="1" applyBorder="1" applyAlignment="1" applyProtection="1">
      <alignment horizontal="center" vertical="center"/>
    </xf>
    <xf numFmtId="42" fontId="45" fillId="19" borderId="33" xfId="24" applyNumberFormat="1" applyFont="1" applyFill="1" applyBorder="1" applyAlignment="1" applyProtection="1">
      <alignment vertical="center"/>
    </xf>
    <xf numFmtId="9" fontId="45" fillId="19" borderId="39" xfId="27" applyNumberFormat="1" applyFont="1" applyFill="1" applyBorder="1" applyAlignment="1" applyProtection="1">
      <alignment horizontal="center" vertical="center"/>
    </xf>
    <xf numFmtId="168" fontId="45" fillId="19" borderId="16" xfId="0" applyNumberFormat="1" applyFont="1" applyFill="1" applyBorder="1" applyAlignment="1" applyProtection="1">
      <alignment horizontal="center" vertical="center"/>
    </xf>
    <xf numFmtId="42" fontId="45" fillId="19" borderId="13" xfId="24" applyNumberFormat="1" applyFont="1" applyFill="1" applyBorder="1" applyAlignment="1" applyProtection="1">
      <alignment vertical="center"/>
    </xf>
    <xf numFmtId="9" fontId="45" fillId="19" borderId="21" xfId="27" applyNumberFormat="1" applyFont="1" applyFill="1" applyBorder="1" applyAlignment="1" applyProtection="1">
      <alignment horizontal="center" vertical="center"/>
    </xf>
    <xf numFmtId="42" fontId="45" fillId="19" borderId="13" xfId="24" applyNumberFormat="1" applyFont="1" applyFill="1" applyBorder="1" applyAlignment="1" applyProtection="1">
      <alignment vertical="center"/>
      <protection locked="0"/>
    </xf>
    <xf numFmtId="42" fontId="46" fillId="19" borderId="40" xfId="24" applyNumberFormat="1" applyFont="1" applyFill="1" applyBorder="1" applyProtection="1"/>
    <xf numFmtId="10" fontId="46" fillId="19" borderId="41" xfId="27" applyNumberFormat="1" applyFont="1" applyFill="1" applyBorder="1" applyAlignment="1" applyProtection="1">
      <alignment horizontal="center" vertical="center"/>
    </xf>
    <xf numFmtId="9" fontId="26" fillId="19" borderId="37" xfId="0" applyNumberFormat="1" applyFont="1" applyFill="1" applyBorder="1" applyAlignment="1" applyProtection="1">
      <alignment horizontal="center" vertical="center"/>
    </xf>
    <xf numFmtId="0" fontId="25" fillId="19" borderId="35" xfId="0" applyFont="1" applyFill="1" applyBorder="1" applyAlignment="1" applyProtection="1">
      <alignment horizontal="center" vertical="center"/>
    </xf>
    <xf numFmtId="0" fontId="47" fillId="19" borderId="36" xfId="0" applyFont="1" applyFill="1" applyBorder="1" applyAlignment="1" applyProtection="1">
      <alignment horizontal="right" vertical="center" wrapText="1"/>
    </xf>
    <xf numFmtId="41" fontId="47" fillId="19" borderId="15" xfId="0" applyNumberFormat="1" applyFont="1" applyFill="1" applyBorder="1" applyAlignment="1" applyProtection="1">
      <alignment vertical="center"/>
    </xf>
    <xf numFmtId="10" fontId="47" fillId="19" borderId="15" xfId="0" applyNumberFormat="1" applyFont="1" applyFill="1" applyBorder="1" applyAlignment="1" applyProtection="1">
      <alignment vertical="center"/>
    </xf>
    <xf numFmtId="10" fontId="47" fillId="19" borderId="15" xfId="27" applyNumberFormat="1" applyFont="1" applyFill="1" applyBorder="1" applyAlignment="1" applyProtection="1">
      <alignment horizontal="center" vertical="center"/>
    </xf>
    <xf numFmtId="0" fontId="25" fillId="19" borderId="0" xfId="0" applyFont="1" applyFill="1" applyProtection="1"/>
    <xf numFmtId="0" fontId="26" fillId="19" borderId="35" xfId="0" applyFont="1" applyFill="1" applyBorder="1" applyAlignment="1" applyProtection="1">
      <alignment horizontal="center" vertical="center"/>
    </xf>
    <xf numFmtId="9" fontId="25" fillId="19" borderId="15" xfId="0" applyNumberFormat="1" applyFont="1" applyFill="1" applyBorder="1" applyAlignment="1" applyProtection="1">
      <alignment horizontal="center" vertical="center"/>
    </xf>
    <xf numFmtId="0" fontId="25" fillId="19" borderId="15" xfId="0" applyFont="1" applyFill="1" applyBorder="1" applyAlignment="1" applyProtection="1">
      <alignment horizontal="center" vertical="center"/>
    </xf>
    <xf numFmtId="41" fontId="25" fillId="19" borderId="15" xfId="0" applyNumberFormat="1" applyFont="1" applyFill="1" applyBorder="1" applyAlignment="1" applyProtection="1">
      <alignment horizontal="center" vertical="center"/>
    </xf>
    <xf numFmtId="0" fontId="26" fillId="19" borderId="36" xfId="0" applyFont="1" applyFill="1" applyBorder="1" applyAlignment="1" applyProtection="1">
      <alignment horizontal="center" vertical="center"/>
    </xf>
    <xf numFmtId="41" fontId="26" fillId="19" borderId="36" xfId="0" applyNumberFormat="1" applyFont="1" applyFill="1" applyBorder="1" applyAlignment="1" applyProtection="1">
      <alignment horizontal="center" vertical="center"/>
    </xf>
    <xf numFmtId="168" fontId="41" fillId="19" borderId="38" xfId="0" applyNumberFormat="1" applyFont="1" applyFill="1" applyBorder="1" applyAlignment="1" applyProtection="1">
      <alignment horizontal="center" vertical="center"/>
    </xf>
    <xf numFmtId="9" fontId="41" fillId="19" borderId="39" xfId="27" applyNumberFormat="1" applyFont="1" applyFill="1" applyBorder="1" applyAlignment="1" applyProtection="1">
      <alignment horizontal="center" vertical="center"/>
    </xf>
    <xf numFmtId="0" fontId="30" fillId="0" borderId="16" xfId="24" applyFont="1" applyFill="1" applyBorder="1" applyAlignment="1" applyProtection="1">
      <alignment horizontal="left" vertical="center"/>
    </xf>
    <xf numFmtId="9" fontId="30" fillId="14" borderId="21" xfId="27" applyNumberFormat="1" applyFont="1" applyFill="1" applyBorder="1" applyAlignment="1" applyProtection="1">
      <alignment horizontal="center" vertical="center"/>
    </xf>
    <xf numFmtId="9" fontId="30" fillId="14" borderId="42" xfId="27" applyNumberFormat="1" applyFont="1" applyFill="1" applyBorder="1" applyAlignment="1" applyProtection="1">
      <alignment horizontal="center" vertical="center"/>
    </xf>
    <xf numFmtId="168" fontId="41" fillId="19" borderId="16" xfId="0" applyNumberFormat="1" applyFont="1" applyFill="1" applyBorder="1" applyAlignment="1" applyProtection="1">
      <alignment horizontal="center" vertical="center"/>
    </xf>
    <xf numFmtId="9" fontId="41" fillId="19" borderId="21" xfId="27" applyNumberFormat="1" applyFont="1" applyFill="1" applyBorder="1" applyAlignment="1" applyProtection="1">
      <alignment horizontal="center" vertical="center"/>
    </xf>
    <xf numFmtId="9" fontId="41" fillId="19" borderId="43" xfId="27" applyNumberFormat="1" applyFont="1" applyFill="1" applyBorder="1" applyAlignment="1" applyProtection="1">
      <alignment horizontal="center" vertical="center"/>
    </xf>
    <xf numFmtId="9" fontId="30" fillId="14" borderId="44" xfId="27" applyNumberFormat="1" applyFont="1" applyFill="1" applyBorder="1" applyAlignment="1" applyProtection="1">
      <alignment horizontal="center" vertical="center"/>
    </xf>
    <xf numFmtId="49" fontId="41" fillId="19" borderId="16" xfId="0" applyNumberFormat="1" applyFont="1" applyFill="1" applyBorder="1" applyAlignment="1" applyProtection="1">
      <alignment horizontal="center" vertical="center"/>
    </xf>
    <xf numFmtId="9" fontId="41" fillId="19" borderId="45" xfId="27" applyNumberFormat="1" applyFont="1" applyFill="1" applyBorder="1" applyAlignment="1" applyProtection="1">
      <alignment horizontal="center" vertical="center"/>
    </xf>
    <xf numFmtId="9" fontId="30" fillId="14" borderId="46" xfId="27" applyNumberFormat="1" applyFont="1" applyFill="1" applyBorder="1" applyAlignment="1" applyProtection="1">
      <alignment horizontal="center" vertical="center"/>
    </xf>
    <xf numFmtId="42" fontId="44" fillId="19" borderId="40" xfId="24" applyNumberFormat="1" applyFont="1" applyFill="1" applyBorder="1" applyProtection="1"/>
    <xf numFmtId="10" fontId="44" fillId="19" borderId="47" xfId="27" applyNumberFormat="1" applyFont="1" applyFill="1" applyBorder="1" applyAlignment="1" applyProtection="1">
      <alignment horizontal="center" vertical="center"/>
    </xf>
    <xf numFmtId="0" fontId="0" fillId="0" borderId="48" xfId="0" applyFill="1" applyBorder="1" applyAlignment="1" applyProtection="1">
      <alignment horizontal="right"/>
      <protection locked="0"/>
    </xf>
    <xf numFmtId="0" fontId="27" fillId="0" borderId="49" xfId="0" applyFont="1" applyBorder="1" applyAlignment="1" applyProtection="1">
      <alignment horizontal="right" vertical="center" wrapText="1"/>
      <protection locked="0"/>
    </xf>
    <xf numFmtId="41" fontId="0" fillId="0" borderId="49" xfId="0" applyNumberFormat="1" applyBorder="1" applyAlignment="1" applyProtection="1">
      <alignment horizontal="right" vertical="center"/>
    </xf>
    <xf numFmtId="41" fontId="27" fillId="0" borderId="49" xfId="0" applyNumberFormat="1" applyFont="1" applyBorder="1" applyAlignment="1" applyProtection="1">
      <alignment horizontal="right" vertical="center"/>
    </xf>
    <xf numFmtId="41" fontId="0" fillId="0" borderId="49" xfId="0" applyNumberFormat="1" applyBorder="1" applyAlignment="1" applyProtection="1">
      <alignment horizontal="right" vertical="center"/>
      <protection locked="0"/>
    </xf>
    <xf numFmtId="41" fontId="36" fillId="14" borderId="49" xfId="0" applyNumberFormat="1" applyFont="1" applyFill="1" applyBorder="1" applyAlignment="1" applyProtection="1">
      <alignment horizontal="right" vertical="center"/>
    </xf>
    <xf numFmtId="41" fontId="27" fillId="17" borderId="49" xfId="0" applyNumberFormat="1" applyFont="1" applyFill="1" applyBorder="1" applyAlignment="1" applyProtection="1">
      <alignment horizontal="right" vertical="center"/>
    </xf>
    <xf numFmtId="41" fontId="8" fillId="17" borderId="49" xfId="0" applyNumberFormat="1" applyFont="1" applyFill="1" applyBorder="1" applyAlignment="1" applyProtection="1">
      <alignment horizontal="right" vertical="center"/>
    </xf>
    <xf numFmtId="41" fontId="36" fillId="17" borderId="49" xfId="0" applyNumberFormat="1" applyFont="1" applyFill="1" applyBorder="1" applyAlignment="1" applyProtection="1">
      <alignment horizontal="right" vertical="center"/>
    </xf>
    <xf numFmtId="41" fontId="0" fillId="0" borderId="49" xfId="0" applyNumberFormat="1" applyFont="1" applyBorder="1" applyAlignment="1" applyProtection="1">
      <alignment horizontal="right" vertical="center"/>
      <protection locked="0"/>
    </xf>
    <xf numFmtId="41" fontId="36" fillId="15" borderId="49" xfId="0" applyNumberFormat="1" applyFont="1" applyFill="1" applyBorder="1" applyAlignment="1" applyProtection="1">
      <alignment horizontal="right" vertical="center"/>
    </xf>
    <xf numFmtId="41" fontId="0" fillId="0" borderId="49" xfId="0" applyNumberFormat="1" applyFont="1" applyBorder="1" applyAlignment="1" applyProtection="1">
      <alignment horizontal="right" vertical="center"/>
    </xf>
    <xf numFmtId="41" fontId="0" fillId="0" borderId="49" xfId="0" applyNumberFormat="1" applyFont="1" applyBorder="1" applyAlignment="1" applyProtection="1">
      <alignment horizontal="right"/>
      <protection locked="0"/>
    </xf>
    <xf numFmtId="41" fontId="0" fillId="0" borderId="49" xfId="0" applyNumberFormat="1" applyFont="1" applyBorder="1" applyAlignment="1" applyProtection="1">
      <alignment horizontal="right"/>
    </xf>
    <xf numFmtId="41" fontId="9" fillId="0" borderId="49" xfId="0" applyNumberFormat="1" applyFont="1" applyBorder="1" applyAlignment="1" applyProtection="1">
      <alignment horizontal="right" vertical="center" wrapText="1"/>
    </xf>
    <xf numFmtId="41" fontId="9" fillId="0" borderId="49" xfId="0" applyNumberFormat="1" applyFont="1" applyBorder="1" applyAlignment="1" applyProtection="1">
      <alignment horizontal="right" vertical="center"/>
    </xf>
    <xf numFmtId="41" fontId="1" fillId="0" borderId="49" xfId="0" applyNumberFormat="1" applyFont="1" applyBorder="1" applyAlignment="1" applyProtection="1">
      <alignment horizontal="right" vertical="center"/>
      <protection locked="0"/>
    </xf>
    <xf numFmtId="41" fontId="9" fillId="0" borderId="49" xfId="0" applyNumberFormat="1" applyFont="1" applyBorder="1" applyAlignment="1" applyProtection="1">
      <alignment horizontal="right" vertical="center"/>
      <protection locked="0"/>
    </xf>
    <xf numFmtId="41" fontId="8" fillId="0" borderId="49" xfId="0" applyNumberFormat="1" applyFont="1" applyBorder="1" applyAlignment="1" applyProtection="1">
      <alignment horizontal="right"/>
    </xf>
    <xf numFmtId="0" fontId="48" fillId="14" borderId="50" xfId="24" applyFont="1" applyFill="1" applyBorder="1" applyAlignment="1" applyProtection="1">
      <alignment horizontal="center" vertical="center"/>
    </xf>
    <xf numFmtId="41" fontId="36" fillId="14" borderId="51" xfId="0" applyNumberFormat="1" applyFont="1" applyFill="1" applyBorder="1" applyAlignment="1" applyProtection="1">
      <alignment vertical="center"/>
    </xf>
    <xf numFmtId="0" fontId="48" fillId="17" borderId="50" xfId="24" applyFont="1" applyFill="1" applyBorder="1" applyAlignment="1" applyProtection="1">
      <alignment horizontal="center" vertical="center"/>
    </xf>
    <xf numFmtId="41" fontId="27" fillId="17" borderId="51" xfId="0" applyNumberFormat="1" applyFont="1" applyFill="1" applyBorder="1" applyAlignment="1" applyProtection="1">
      <alignment vertical="center"/>
    </xf>
    <xf numFmtId="0" fontId="30" fillId="0" borderId="50" xfId="24" applyFont="1" applyFill="1" applyBorder="1" applyAlignment="1" applyProtection="1">
      <alignment horizontal="center" vertical="center"/>
    </xf>
    <xf numFmtId="41" fontId="36" fillId="0" borderId="51" xfId="0" applyNumberFormat="1" applyFont="1" applyFill="1" applyBorder="1" applyAlignment="1" applyProtection="1">
      <alignment horizontal="right" vertical="center"/>
    </xf>
    <xf numFmtId="41" fontId="27" fillId="20" borderId="51" xfId="0" applyNumberFormat="1" applyFont="1" applyFill="1" applyBorder="1" applyAlignment="1" applyProtection="1">
      <alignment vertical="center"/>
    </xf>
    <xf numFmtId="41" fontId="36" fillId="14" borderId="51" xfId="0" applyNumberFormat="1" applyFont="1" applyFill="1" applyBorder="1" applyAlignment="1" applyProtection="1">
      <alignment horizontal="right" vertical="center"/>
    </xf>
    <xf numFmtId="41" fontId="48" fillId="0" borderId="51" xfId="0" applyNumberFormat="1" applyFont="1" applyFill="1" applyBorder="1" applyAlignment="1" applyProtection="1">
      <alignment horizontal="right" vertical="center"/>
    </xf>
    <xf numFmtId="41" fontId="39" fillId="17" borderId="51" xfId="0" applyNumberFormat="1" applyFont="1" applyFill="1" applyBorder="1" applyAlignment="1" applyProtection="1">
      <alignment horizontal="right" vertical="center" wrapText="1"/>
    </xf>
    <xf numFmtId="41" fontId="0" fillId="17" borderId="51" xfId="0" applyNumberFormat="1" applyFont="1" applyFill="1" applyBorder="1" applyAlignment="1" applyProtection="1">
      <alignment vertical="center"/>
    </xf>
    <xf numFmtId="41" fontId="39" fillId="17" borderId="51" xfId="0" applyNumberFormat="1" applyFont="1" applyFill="1" applyBorder="1" applyAlignment="1" applyProtection="1">
      <alignment vertical="center" wrapText="1"/>
    </xf>
    <xf numFmtId="41" fontId="27" fillId="14" borderId="51" xfId="0" applyNumberFormat="1" applyFont="1" applyFill="1" applyBorder="1" applyAlignment="1" applyProtection="1">
      <alignment vertical="center"/>
    </xf>
    <xf numFmtId="41" fontId="39" fillId="17" borderId="51" xfId="0" applyNumberFormat="1" applyFont="1" applyFill="1" applyBorder="1" applyAlignment="1" applyProtection="1">
      <alignment vertical="center"/>
    </xf>
    <xf numFmtId="41" fontId="36" fillId="17" borderId="51" xfId="0" applyNumberFormat="1" applyFont="1" applyFill="1" applyBorder="1" applyAlignment="1" applyProtection="1">
      <alignment vertical="center"/>
    </xf>
    <xf numFmtId="0" fontId="36" fillId="17" borderId="22" xfId="0" applyFont="1" applyFill="1" applyBorder="1" applyAlignment="1" applyProtection="1">
      <alignment horizontal="left" vertical="center" wrapText="1"/>
    </xf>
    <xf numFmtId="0" fontId="39" fillId="14" borderId="22" xfId="0" applyFont="1" applyFill="1" applyBorder="1" applyAlignment="1" applyProtection="1">
      <alignment horizontal="left" vertical="center" wrapText="1"/>
    </xf>
    <xf numFmtId="0" fontId="26" fillId="0" borderId="52"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164" fontId="26" fillId="0" borderId="54" xfId="0" applyNumberFormat="1" applyFont="1" applyFill="1" applyBorder="1" applyAlignment="1" applyProtection="1">
      <alignment horizontal="center" vertical="center" wrapText="1"/>
    </xf>
    <xf numFmtId="0" fontId="45" fillId="19" borderId="50" xfId="0" applyFont="1" applyFill="1" applyBorder="1" applyAlignment="1" applyProtection="1">
      <alignment horizontal="center" vertical="center" wrapText="1"/>
    </xf>
    <xf numFmtId="0" fontId="45" fillId="19" borderId="22" xfId="0" applyFont="1" applyFill="1" applyBorder="1" applyAlignment="1" applyProtection="1">
      <alignment horizontal="left" vertical="center" wrapText="1"/>
    </xf>
    <xf numFmtId="41" fontId="26" fillId="19" borderId="51" xfId="0" applyNumberFormat="1" applyFont="1" applyFill="1" applyBorder="1" applyAlignment="1" applyProtection="1">
      <alignment vertical="center"/>
    </xf>
    <xf numFmtId="168" fontId="45" fillId="19" borderId="22" xfId="0" applyNumberFormat="1" applyFont="1" applyFill="1" applyBorder="1" applyAlignment="1" applyProtection="1">
      <alignment horizontal="left" vertical="center"/>
    </xf>
    <xf numFmtId="41" fontId="26" fillId="19" borderId="51" xfId="0" applyNumberFormat="1" applyFont="1" applyFill="1" applyBorder="1" applyAlignment="1" applyProtection="1">
      <alignment horizontal="right" vertical="center" wrapText="1"/>
    </xf>
    <xf numFmtId="0" fontId="45" fillId="19" borderId="22" xfId="0" applyNumberFormat="1" applyFont="1" applyFill="1" applyBorder="1" applyAlignment="1" applyProtection="1">
      <alignment horizontal="left" vertical="center" wrapText="1"/>
    </xf>
    <xf numFmtId="0" fontId="45" fillId="19" borderId="22" xfId="0" applyNumberFormat="1" applyFont="1" applyFill="1" applyBorder="1" applyAlignment="1" applyProtection="1">
      <alignment horizontal="left" vertical="center"/>
    </xf>
    <xf numFmtId="41" fontId="26" fillId="19" borderId="49" xfId="0" applyNumberFormat="1" applyFont="1" applyFill="1" applyBorder="1" applyAlignment="1" applyProtection="1">
      <alignment horizontal="right" vertical="center"/>
    </xf>
    <xf numFmtId="41" fontId="26" fillId="19" borderId="22" xfId="0" applyNumberFormat="1" applyFont="1" applyFill="1" applyBorder="1" applyAlignment="1" applyProtection="1">
      <alignment horizontal="right" vertical="center"/>
    </xf>
    <xf numFmtId="168" fontId="45" fillId="19" borderId="22" xfId="0" applyNumberFormat="1" applyFont="1" applyFill="1" applyBorder="1" applyAlignment="1" applyProtection="1">
      <alignment horizontal="left" vertical="center" wrapText="1"/>
    </xf>
    <xf numFmtId="41" fontId="49" fillId="19" borderId="55" xfId="0" applyNumberFormat="1" applyFont="1" applyFill="1" applyBorder="1" applyAlignment="1" applyProtection="1">
      <alignment horizontal="right" vertical="center"/>
    </xf>
    <xf numFmtId="0" fontId="45" fillId="0" borderId="56" xfId="0" applyFont="1" applyFill="1" applyBorder="1" applyAlignment="1" applyProtection="1">
      <alignment horizontal="center" vertical="center" wrapText="1"/>
    </xf>
    <xf numFmtId="168" fontId="45" fillId="0" borderId="57" xfId="0" applyNumberFormat="1" applyFont="1" applyFill="1" applyBorder="1" applyAlignment="1" applyProtection="1">
      <alignment horizontal="left" vertical="center"/>
    </xf>
    <xf numFmtId="41" fontId="26" fillId="0" borderId="58" xfId="0" applyNumberFormat="1" applyFont="1" applyFill="1" applyBorder="1" applyAlignment="1" applyProtection="1">
      <alignment horizontal="right" vertical="center" wrapText="1"/>
    </xf>
    <xf numFmtId="41" fontId="9" fillId="0" borderId="49" xfId="0" applyNumberFormat="1" applyFont="1" applyFill="1" applyBorder="1" applyAlignment="1" applyProtection="1">
      <alignment horizontal="right" vertical="center"/>
    </xf>
    <xf numFmtId="41" fontId="9" fillId="0" borderId="22" xfId="0" applyNumberFormat="1" applyFont="1" applyFill="1" applyBorder="1" applyAlignment="1" applyProtection="1">
      <alignment horizontal="right" vertical="center"/>
    </xf>
    <xf numFmtId="0" fontId="32" fillId="0" borderId="28" xfId="0" applyFont="1" applyFill="1" applyBorder="1" applyAlignment="1">
      <alignment horizontal="center" vertical="center" wrapText="1"/>
    </xf>
    <xf numFmtId="0" fontId="32" fillId="0" borderId="0" xfId="0" applyFont="1" applyFill="1" applyBorder="1" applyAlignment="1">
      <alignment horizontal="center" vertical="center" wrapText="1"/>
    </xf>
    <xf numFmtId="164" fontId="32" fillId="0" borderId="0" xfId="0" applyNumberFormat="1" applyFont="1" applyFill="1" applyBorder="1" applyAlignment="1">
      <alignment horizontal="center" vertical="center" wrapText="1"/>
    </xf>
    <xf numFmtId="41" fontId="32" fillId="0" borderId="0" xfId="0" applyNumberFormat="1"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0" xfId="0" applyFont="1" applyFill="1" applyAlignment="1">
      <alignment horizontal="center" vertical="center" wrapText="1"/>
    </xf>
    <xf numFmtId="0" fontId="26" fillId="19" borderId="26" xfId="0" applyFont="1" applyFill="1" applyBorder="1" applyAlignment="1">
      <alignment horizontal="center" vertical="center" wrapText="1"/>
    </xf>
    <xf numFmtId="0" fontId="45" fillId="19" borderId="59" xfId="0" applyFont="1" applyFill="1" applyBorder="1" applyAlignment="1">
      <alignment horizontal="center" vertical="center" wrapText="1"/>
    </xf>
    <xf numFmtId="0" fontId="45" fillId="19" borderId="60" xfId="0" applyFont="1" applyFill="1" applyBorder="1" applyAlignment="1">
      <alignment horizontal="center" vertical="center" wrapText="1"/>
    </xf>
    <xf numFmtId="0" fontId="45" fillId="19" borderId="61" xfId="0" applyFont="1" applyFill="1" applyBorder="1" applyAlignment="1">
      <alignment horizontal="center" vertical="center" wrapText="1"/>
    </xf>
    <xf numFmtId="41" fontId="45" fillId="19" borderId="60" xfId="0" applyNumberFormat="1" applyFont="1" applyFill="1" applyBorder="1" applyAlignment="1">
      <alignment horizontal="center" vertical="center" wrapText="1"/>
    </xf>
    <xf numFmtId="41" fontId="41" fillId="19" borderId="62" xfId="0" applyNumberFormat="1" applyFont="1" applyFill="1" applyBorder="1" applyAlignment="1" applyProtection="1">
      <alignment horizontal="right" vertical="center"/>
    </xf>
    <xf numFmtId="41" fontId="41" fillId="19" borderId="22" xfId="0" applyNumberFormat="1" applyFont="1" applyFill="1" applyBorder="1" applyAlignment="1" applyProtection="1">
      <alignment horizontal="right" vertical="center"/>
    </xf>
    <xf numFmtId="0" fontId="45" fillId="19" borderId="25" xfId="0" applyFont="1" applyFill="1" applyBorder="1" applyAlignment="1" applyProtection="1">
      <alignment horizontal="center" vertical="center"/>
    </xf>
    <xf numFmtId="0" fontId="45" fillId="19" borderId="22" xfId="0" applyFont="1" applyFill="1" applyBorder="1" applyAlignment="1" applyProtection="1">
      <alignment vertical="center" wrapText="1"/>
    </xf>
    <xf numFmtId="0" fontId="29" fillId="0" borderId="63" xfId="0" applyFont="1" applyFill="1" applyBorder="1" applyAlignment="1" applyProtection="1">
      <alignment horizontal="center" vertical="center"/>
    </xf>
    <xf numFmtId="0" fontId="29" fillId="0" borderId="57" xfId="0" applyFont="1" applyFill="1" applyBorder="1" applyAlignment="1" applyProtection="1">
      <alignment vertical="center" wrapText="1"/>
    </xf>
    <xf numFmtId="41" fontId="29" fillId="0" borderId="57" xfId="0" applyNumberFormat="1" applyFont="1" applyFill="1" applyBorder="1" applyAlignment="1" applyProtection="1">
      <alignment horizontal="right" vertical="center"/>
      <protection locked="0"/>
    </xf>
    <xf numFmtId="41" fontId="29" fillId="17" borderId="57" xfId="0" applyNumberFormat="1" applyFont="1" applyFill="1" applyBorder="1" applyAlignment="1" applyProtection="1">
      <alignment horizontal="right" vertical="center"/>
    </xf>
    <xf numFmtId="0" fontId="47" fillId="19" borderId="64" xfId="0" applyFont="1" applyFill="1" applyBorder="1" applyAlignment="1" applyProtection="1">
      <alignment vertical="center"/>
    </xf>
    <xf numFmtId="0" fontId="26" fillId="19" borderId="65" xfId="0" applyFont="1" applyFill="1" applyBorder="1" applyAlignment="1" applyProtection="1">
      <alignment horizontal="right" vertical="center"/>
    </xf>
    <xf numFmtId="41" fontId="26" fillId="19" borderId="65" xfId="0" applyNumberFormat="1" applyFont="1" applyFill="1" applyBorder="1" applyAlignment="1" applyProtection="1">
      <alignment horizontal="center" vertical="center"/>
    </xf>
    <xf numFmtId="41" fontId="26" fillId="19" borderId="66" xfId="0" applyNumberFormat="1" applyFont="1" applyFill="1" applyBorder="1" applyAlignment="1" applyProtection="1">
      <alignment horizontal="center" vertical="center"/>
    </xf>
    <xf numFmtId="41" fontId="36" fillId="21" borderId="51" xfId="0" applyNumberFormat="1" applyFont="1" applyFill="1" applyBorder="1" applyAlignment="1" applyProtection="1">
      <alignment horizontal="right" vertical="center"/>
    </xf>
    <xf numFmtId="41" fontId="29" fillId="21" borderId="22" xfId="0" applyNumberFormat="1" applyFont="1" applyFill="1" applyBorder="1" applyAlignment="1" applyProtection="1">
      <alignment horizontal="right" vertical="center"/>
      <protection locked="0"/>
    </xf>
    <xf numFmtId="0" fontId="0" fillId="13" borderId="0" xfId="0" applyFont="1" applyFill="1" applyAlignment="1">
      <alignment horizontal="center"/>
    </xf>
    <xf numFmtId="0" fontId="0" fillId="13" borderId="0" xfId="0" applyFont="1" applyFill="1" applyAlignment="1">
      <alignment horizontal="center" vertical="center"/>
    </xf>
    <xf numFmtId="0" fontId="0" fillId="13" borderId="0" xfId="0" applyFont="1" applyFill="1"/>
    <xf numFmtId="0" fontId="36" fillId="13" borderId="0" xfId="0" applyFont="1" applyFill="1" applyAlignment="1">
      <alignment vertical="center"/>
    </xf>
    <xf numFmtId="0" fontId="53" fillId="13" borderId="9" xfId="0" applyFont="1" applyFill="1" applyBorder="1" applyAlignment="1">
      <alignment vertical="center" wrapText="1"/>
    </xf>
    <xf numFmtId="0" fontId="53" fillId="13" borderId="9" xfId="0" applyFont="1" applyFill="1" applyBorder="1" applyAlignment="1">
      <alignment vertical="center"/>
    </xf>
    <xf numFmtId="44" fontId="53" fillId="13" borderId="9" xfId="0" applyNumberFormat="1" applyFont="1" applyFill="1" applyBorder="1" applyAlignment="1">
      <alignment horizontal="center" vertical="center" wrapText="1"/>
    </xf>
    <xf numFmtId="44" fontId="53" fillId="13" borderId="9" xfId="0" applyNumberFormat="1" applyFont="1" applyFill="1" applyBorder="1" applyAlignment="1">
      <alignment horizontal="center" vertical="center"/>
    </xf>
    <xf numFmtId="44" fontId="53" fillId="13" borderId="9" xfId="0" applyNumberFormat="1" applyFont="1" applyFill="1" applyBorder="1" applyAlignment="1">
      <alignment vertical="center"/>
    </xf>
    <xf numFmtId="0" fontId="53" fillId="13" borderId="0" xfId="0" applyFont="1" applyFill="1" applyAlignment="1">
      <alignment vertical="center"/>
    </xf>
    <xf numFmtId="44" fontId="53" fillId="13" borderId="0" xfId="0" applyNumberFormat="1" applyFont="1" applyFill="1" applyAlignment="1">
      <alignment vertical="center"/>
    </xf>
    <xf numFmtId="44" fontId="36" fillId="13" borderId="0" xfId="0" applyNumberFormat="1" applyFont="1" applyFill="1" applyAlignment="1">
      <alignment horizontal="center" vertical="center"/>
    </xf>
    <xf numFmtId="0" fontId="0" fillId="13" borderId="0" xfId="0" applyFont="1" applyFill="1" applyAlignment="1">
      <alignment wrapText="1"/>
    </xf>
    <xf numFmtId="44" fontId="0" fillId="13" borderId="0" xfId="0" applyNumberFormat="1" applyFont="1" applyFill="1"/>
    <xf numFmtId="0" fontId="36" fillId="18" borderId="0" xfId="0" applyFont="1" applyFill="1" applyAlignment="1">
      <alignment vertical="center"/>
    </xf>
    <xf numFmtId="44" fontId="36" fillId="18" borderId="95" xfId="31" applyNumberFormat="1" applyFont="1" applyFill="1" applyBorder="1" applyAlignment="1">
      <alignment horizontal="center" vertical="center" wrapText="1"/>
    </xf>
    <xf numFmtId="0" fontId="54" fillId="13" borderId="9" xfId="0" applyFont="1" applyFill="1" applyBorder="1" applyAlignment="1">
      <alignment horizontal="center" vertical="center" wrapText="1"/>
    </xf>
    <xf numFmtId="0" fontId="36" fillId="18" borderId="97" xfId="31" applyFont="1" applyFill="1" applyBorder="1" applyAlignment="1">
      <alignment horizontal="center" vertical="center" wrapText="1"/>
    </xf>
    <xf numFmtId="0" fontId="24" fillId="13" borderId="0" xfId="0" applyFont="1" applyFill="1" applyAlignment="1">
      <alignment horizontal="center" vertical="center"/>
    </xf>
    <xf numFmtId="0" fontId="24" fillId="13" borderId="0" xfId="0" applyFont="1" applyFill="1"/>
    <xf numFmtId="0" fontId="33" fillId="18" borderId="9" xfId="32" applyFont="1" applyFill="1" applyBorder="1" applyAlignment="1">
      <alignment vertical="center"/>
    </xf>
    <xf numFmtId="44" fontId="33" fillId="18" borderId="9" xfId="32" applyNumberFormat="1" applyFont="1" applyFill="1" applyBorder="1" applyAlignment="1">
      <alignment vertical="center"/>
    </xf>
    <xf numFmtId="0" fontId="29" fillId="13" borderId="0" xfId="0" applyFont="1" applyFill="1" applyAlignment="1">
      <alignment horizontal="center" vertical="center"/>
    </xf>
    <xf numFmtId="0" fontId="29" fillId="13" borderId="0" xfId="0" applyFont="1" applyFill="1"/>
    <xf numFmtId="44" fontId="54" fillId="13" borderId="9" xfId="0" applyNumberFormat="1" applyFont="1" applyFill="1" applyBorder="1" applyAlignment="1">
      <alignment vertical="center"/>
    </xf>
    <xf numFmtId="0" fontId="27" fillId="13" borderId="0" xfId="0" applyFont="1" applyFill="1"/>
    <xf numFmtId="44" fontId="27" fillId="13" borderId="0" xfId="0" applyNumberFormat="1" applyFont="1" applyFill="1"/>
    <xf numFmtId="44" fontId="0" fillId="13" borderId="0" xfId="0" applyNumberFormat="1" applyFont="1" applyFill="1" applyAlignment="1">
      <alignment horizontal="center" vertical="center"/>
    </xf>
    <xf numFmtId="0" fontId="27" fillId="18" borderId="11" xfId="32" applyFont="1" applyFill="1" applyBorder="1" applyAlignment="1">
      <alignment horizontal="center" vertical="center"/>
    </xf>
    <xf numFmtId="44" fontId="27" fillId="18" borderId="11" xfId="32" applyNumberFormat="1" applyFont="1" applyFill="1" applyBorder="1" applyAlignment="1">
      <alignment horizontal="center" vertical="center"/>
    </xf>
    <xf numFmtId="44" fontId="24" fillId="13" borderId="0" xfId="23" applyFont="1" applyFill="1"/>
    <xf numFmtId="44" fontId="56" fillId="13" borderId="0" xfId="0" applyNumberFormat="1" applyFont="1" applyFill="1"/>
    <xf numFmtId="0" fontId="53" fillId="13" borderId="9" xfId="0" applyFont="1" applyFill="1" applyBorder="1" applyAlignment="1">
      <alignment horizontal="center" vertical="center"/>
    </xf>
    <xf numFmtId="0" fontId="53" fillId="13" borderId="9" xfId="0" applyFont="1" applyFill="1" applyBorder="1" applyAlignment="1">
      <alignment horizontal="center" vertical="center" wrapText="1"/>
    </xf>
    <xf numFmtId="42" fontId="31" fillId="13" borderId="13" xfId="24" applyNumberFormat="1" applyFont="1" applyFill="1" applyBorder="1" applyAlignment="1" applyProtection="1">
      <alignment vertical="center"/>
    </xf>
    <xf numFmtId="44" fontId="2" fillId="13" borderId="9" xfId="33" applyNumberFormat="1" applyFont="1" applyFill="1" applyBorder="1" applyAlignment="1">
      <alignment horizontal="center" vertical="center" wrapText="1"/>
    </xf>
    <xf numFmtId="44" fontId="54" fillId="13" borderId="9" xfId="0" applyNumberFormat="1" applyFont="1" applyFill="1" applyBorder="1" applyAlignment="1">
      <alignment horizontal="center" vertical="center"/>
    </xf>
    <xf numFmtId="44" fontId="55" fillId="13" borderId="9" xfId="33" applyNumberFormat="1" applyFont="1" applyFill="1" applyBorder="1" applyAlignment="1">
      <alignment horizontal="center" vertical="center" wrapText="1"/>
    </xf>
    <xf numFmtId="0" fontId="42" fillId="18" borderId="0" xfId="0" applyFont="1" applyFill="1" applyAlignment="1">
      <alignment horizontal="center" vertical="center"/>
    </xf>
    <xf numFmtId="0" fontId="42" fillId="18" borderId="0" xfId="0" applyFont="1" applyFill="1" applyAlignment="1">
      <alignment vertical="center" wrapText="1"/>
    </xf>
    <xf numFmtId="0" fontId="42" fillId="18" borderId="0" xfId="0" applyFont="1" applyFill="1" applyAlignment="1">
      <alignment vertical="center"/>
    </xf>
    <xf numFmtId="3" fontId="42" fillId="18" borderId="98" xfId="0" applyNumberFormat="1" applyFont="1" applyFill="1" applyBorder="1" applyAlignment="1">
      <alignment horizontal="center" vertical="center"/>
    </xf>
    <xf numFmtId="44" fontId="42" fillId="18" borderId="98" xfId="31" applyNumberFormat="1" applyFont="1" applyFill="1" applyBorder="1" applyAlignment="1">
      <alignment vertical="center"/>
    </xf>
    <xf numFmtId="0" fontId="33" fillId="0" borderId="36" xfId="0" applyFont="1" applyFill="1" applyBorder="1" applyAlignment="1" applyProtection="1">
      <alignment horizontal="center" vertical="center" wrapText="1"/>
    </xf>
    <xf numFmtId="0" fontId="33" fillId="0" borderId="67" xfId="0" applyFont="1" applyFill="1" applyBorder="1" applyAlignment="1" applyProtection="1">
      <alignment horizontal="center" vertical="center" wrapText="1"/>
    </xf>
    <xf numFmtId="0" fontId="51" fillId="0" borderId="0" xfId="0" applyFont="1" applyFill="1" applyAlignment="1" applyProtection="1">
      <alignment horizontal="left" vertical="top" wrapText="1"/>
    </xf>
    <xf numFmtId="0" fontId="30" fillId="0" borderId="30" xfId="24" applyFont="1" applyFill="1" applyBorder="1" applyAlignment="1" applyProtection="1">
      <alignment horizontal="left" vertical="center"/>
    </xf>
    <xf numFmtId="0" fontId="30" fillId="0" borderId="31" xfId="24" applyFont="1" applyFill="1" applyBorder="1" applyAlignment="1" applyProtection="1">
      <alignment horizontal="left" vertical="center"/>
    </xf>
    <xf numFmtId="0" fontId="30" fillId="0" borderId="32" xfId="24" applyFont="1" applyFill="1" applyBorder="1" applyAlignment="1" applyProtection="1">
      <alignment horizontal="left" vertical="center"/>
    </xf>
    <xf numFmtId="0" fontId="30" fillId="0" borderId="13" xfId="0" applyFont="1" applyFill="1" applyBorder="1" applyAlignment="1" applyProtection="1">
      <alignment horizontal="left" vertical="center" wrapText="1"/>
    </xf>
    <xf numFmtId="0" fontId="41" fillId="19" borderId="13" xfId="0" applyFont="1" applyFill="1" applyBorder="1" applyAlignment="1" applyProtection="1">
      <alignment horizontal="left" vertical="center" wrapText="1"/>
    </xf>
    <xf numFmtId="0" fontId="44" fillId="19" borderId="68" xfId="24" applyFont="1" applyFill="1" applyBorder="1" applyAlignment="1" applyProtection="1">
      <alignment horizontal="right"/>
    </xf>
    <xf numFmtId="0" fontId="44" fillId="19" borderId="40" xfId="24" applyFont="1" applyFill="1" applyBorder="1" applyAlignment="1" applyProtection="1">
      <alignment horizontal="right"/>
    </xf>
    <xf numFmtId="0" fontId="51" fillId="0" borderId="10" xfId="0" applyFont="1" applyFill="1" applyBorder="1" applyAlignment="1" applyProtection="1">
      <alignment horizontal="center" vertical="top" wrapText="1"/>
    </xf>
    <xf numFmtId="0" fontId="51" fillId="0" borderId="4" xfId="0" applyFont="1" applyFill="1" applyBorder="1" applyAlignment="1" applyProtection="1">
      <alignment horizontal="center" vertical="top" wrapText="1"/>
    </xf>
    <xf numFmtId="0" fontId="51" fillId="0" borderId="5" xfId="0" applyFont="1" applyFill="1" applyBorder="1" applyAlignment="1" applyProtection="1">
      <alignment horizontal="center" vertical="top" wrapText="1"/>
    </xf>
    <xf numFmtId="0" fontId="34" fillId="0" borderId="2" xfId="0" applyFont="1" applyFill="1" applyBorder="1" applyAlignment="1" applyProtection="1">
      <alignment horizontal="left" vertical="center"/>
    </xf>
    <xf numFmtId="0" fontId="34" fillId="0" borderId="1" xfId="0" applyFont="1" applyFill="1" applyBorder="1" applyAlignment="1" applyProtection="1">
      <alignment horizontal="left" vertical="center"/>
    </xf>
    <xf numFmtId="0" fontId="34" fillId="0" borderId="3" xfId="0" applyFont="1" applyFill="1" applyBorder="1" applyAlignment="1" applyProtection="1">
      <alignment horizontal="left" vertical="center"/>
    </xf>
    <xf numFmtId="1" fontId="41" fillId="19" borderId="12" xfId="24" applyNumberFormat="1" applyFont="1" applyFill="1" applyBorder="1" applyAlignment="1" applyProtection="1">
      <alignment horizontal="center" vertical="center" wrapText="1"/>
    </xf>
    <xf numFmtId="1" fontId="41" fillId="19" borderId="9" xfId="24" applyNumberFormat="1" applyFont="1" applyFill="1" applyBorder="1" applyAlignment="1" applyProtection="1">
      <alignment horizontal="center" vertical="center" wrapText="1"/>
    </xf>
    <xf numFmtId="0" fontId="50" fillId="13" borderId="6" xfId="24" applyFont="1" applyFill="1" applyBorder="1" applyAlignment="1" applyProtection="1">
      <alignment horizontal="left" vertical="center"/>
    </xf>
    <xf numFmtId="0" fontId="50" fillId="13" borderId="0" xfId="24" applyFont="1" applyFill="1" applyBorder="1" applyAlignment="1" applyProtection="1">
      <alignment horizontal="left" vertical="center"/>
    </xf>
    <xf numFmtId="0" fontId="50" fillId="13" borderId="7" xfId="24" applyFont="1" applyFill="1" applyBorder="1" applyAlignment="1" applyProtection="1">
      <alignment horizontal="left" vertical="center"/>
    </xf>
    <xf numFmtId="0" fontId="41" fillId="19" borderId="33" xfId="0" applyFont="1" applyFill="1" applyBorder="1" applyAlignment="1" applyProtection="1">
      <alignment horizontal="left" vertical="center" wrapText="1"/>
    </xf>
    <xf numFmtId="0" fontId="30" fillId="0" borderId="30" xfId="0" applyFont="1" applyFill="1" applyBorder="1" applyAlignment="1" applyProtection="1">
      <alignment horizontal="left" vertical="center" wrapText="1"/>
    </xf>
    <xf numFmtId="0" fontId="30" fillId="0" borderId="31" xfId="0" applyFont="1" applyFill="1" applyBorder="1" applyAlignment="1" applyProtection="1">
      <alignment horizontal="left" vertical="center" wrapText="1"/>
    </xf>
    <xf numFmtId="0" fontId="30" fillId="0" borderId="32" xfId="0" applyFont="1" applyFill="1" applyBorder="1" applyAlignment="1" applyProtection="1">
      <alignment horizontal="left" vertical="center" wrapText="1"/>
    </xf>
    <xf numFmtId="0" fontId="41" fillId="19" borderId="12" xfId="24" applyFont="1" applyFill="1" applyBorder="1" applyAlignment="1" applyProtection="1">
      <alignment horizontal="center" vertical="center"/>
    </xf>
    <xf numFmtId="0" fontId="41" fillId="19" borderId="9" xfId="24" applyFont="1" applyFill="1" applyBorder="1" applyAlignment="1" applyProtection="1">
      <alignment horizontal="center" vertical="center"/>
    </xf>
    <xf numFmtId="3" fontId="41" fillId="19" borderId="12" xfId="24" applyNumberFormat="1" applyFont="1" applyFill="1" applyBorder="1" applyAlignment="1" applyProtection="1">
      <alignment horizontal="center" vertical="center" wrapText="1"/>
    </xf>
    <xf numFmtId="3" fontId="41" fillId="19" borderId="9" xfId="24" applyNumberFormat="1" applyFont="1" applyFill="1" applyBorder="1" applyAlignment="1" applyProtection="1">
      <alignment horizontal="center" vertical="center" wrapText="1"/>
    </xf>
    <xf numFmtId="0" fontId="30" fillId="0" borderId="13" xfId="24" applyFont="1" applyFill="1" applyBorder="1" applyAlignment="1" applyProtection="1">
      <alignment horizontal="left" vertical="center"/>
    </xf>
    <xf numFmtId="168" fontId="52" fillId="19" borderId="70" xfId="0" applyNumberFormat="1" applyFont="1" applyFill="1" applyBorder="1" applyAlignment="1" applyProtection="1">
      <alignment horizontal="right" vertical="center"/>
    </xf>
    <xf numFmtId="168" fontId="52" fillId="19" borderId="71" xfId="0" applyNumberFormat="1" applyFont="1" applyFill="1" applyBorder="1" applyAlignment="1" applyProtection="1">
      <alignment horizontal="right" vertical="center"/>
    </xf>
    <xf numFmtId="0" fontId="26" fillId="19" borderId="72" xfId="0" applyFont="1" applyFill="1" applyBorder="1" applyAlignment="1" applyProtection="1">
      <alignment horizontal="center" vertical="center" wrapText="1"/>
    </xf>
    <xf numFmtId="0" fontId="26" fillId="19" borderId="52" xfId="0" applyFont="1" applyFill="1" applyBorder="1" applyAlignment="1" applyProtection="1">
      <alignment horizontal="center" vertical="center" wrapText="1"/>
    </xf>
    <xf numFmtId="0" fontId="26" fillId="19" borderId="73" xfId="0" applyFont="1" applyFill="1" applyBorder="1" applyAlignment="1" applyProtection="1">
      <alignment horizontal="center" vertical="center" wrapText="1"/>
    </xf>
    <xf numFmtId="0" fontId="26" fillId="19" borderId="74" xfId="0" applyFont="1" applyFill="1" applyBorder="1" applyAlignment="1" applyProtection="1">
      <alignment horizontal="center" vertical="center" wrapText="1"/>
    </xf>
    <xf numFmtId="164" fontId="26" fillId="19" borderId="75" xfId="0" applyNumberFormat="1" applyFont="1" applyFill="1" applyBorder="1" applyAlignment="1" applyProtection="1">
      <alignment horizontal="center" vertical="center" wrapText="1"/>
    </xf>
    <xf numFmtId="164" fontId="26" fillId="19" borderId="54" xfId="0" applyNumberFormat="1" applyFont="1" applyFill="1" applyBorder="1" applyAlignment="1" applyProtection="1">
      <alignment horizontal="center" vertical="center" wrapText="1"/>
    </xf>
    <xf numFmtId="168" fontId="35" fillId="0" borderId="76" xfId="0" applyNumberFormat="1" applyFont="1" applyBorder="1" applyAlignment="1" applyProtection="1">
      <alignment horizontal="center" vertical="center" wrapText="1"/>
    </xf>
    <xf numFmtId="168" fontId="35" fillId="0" borderId="77" xfId="0" applyNumberFormat="1" applyFont="1" applyBorder="1" applyAlignment="1" applyProtection="1">
      <alignment horizontal="center" vertical="center"/>
    </xf>
    <xf numFmtId="168" fontId="34" fillId="0" borderId="2" xfId="0" applyNumberFormat="1" applyFont="1" applyBorder="1" applyAlignment="1" applyProtection="1">
      <alignment horizontal="left" vertical="top"/>
    </xf>
    <xf numFmtId="168" fontId="34" fillId="0" borderId="1" xfId="0" applyNumberFormat="1" applyFont="1" applyBorder="1" applyAlignment="1" applyProtection="1">
      <alignment horizontal="left" vertical="top"/>
    </xf>
    <xf numFmtId="168" fontId="34" fillId="0" borderId="3" xfId="0" applyNumberFormat="1" applyFont="1" applyBorder="1" applyAlignment="1" applyProtection="1">
      <alignment horizontal="left" vertical="top"/>
    </xf>
    <xf numFmtId="0" fontId="31" fillId="0" borderId="20" xfId="0" applyFont="1" applyFill="1" applyBorder="1" applyAlignment="1" applyProtection="1">
      <alignment horizontal="left" vertical="center" wrapText="1"/>
    </xf>
    <xf numFmtId="0" fontId="46" fillId="19" borderId="68" xfId="24" applyFont="1" applyFill="1" applyBorder="1" applyAlignment="1" applyProtection="1">
      <alignment horizontal="right"/>
    </xf>
    <xf numFmtId="0" fontId="46" fillId="19" borderId="40" xfId="24" applyFont="1" applyFill="1" applyBorder="1" applyAlignment="1" applyProtection="1">
      <alignment horizontal="right"/>
    </xf>
    <xf numFmtId="0" fontId="31" fillId="0" borderId="13" xfId="0" applyFont="1" applyFill="1" applyBorder="1" applyAlignment="1" applyProtection="1">
      <alignment horizontal="left" vertical="center" wrapText="1"/>
    </xf>
    <xf numFmtId="0" fontId="45" fillId="19" borderId="13" xfId="0" applyFont="1" applyFill="1" applyBorder="1" applyAlignment="1" applyProtection="1">
      <alignment horizontal="left" vertical="center" wrapText="1"/>
    </xf>
    <xf numFmtId="0" fontId="31" fillId="0" borderId="14" xfId="0" applyFont="1" applyFill="1" applyBorder="1" applyAlignment="1" applyProtection="1">
      <alignment horizontal="left" vertical="center" wrapText="1"/>
    </xf>
    <xf numFmtId="0" fontId="31" fillId="0" borderId="30"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31" fillId="0" borderId="32" xfId="0" applyFont="1" applyFill="1" applyBorder="1" applyAlignment="1" applyProtection="1">
      <alignment horizontal="left" vertical="center" wrapText="1"/>
    </xf>
    <xf numFmtId="0" fontId="31" fillId="0" borderId="13" xfId="24" applyFont="1" applyFill="1" applyBorder="1" applyAlignment="1" applyProtection="1">
      <alignment horizontal="left" vertical="center"/>
    </xf>
    <xf numFmtId="0" fontId="31" fillId="0" borderId="30" xfId="24" applyFont="1" applyFill="1" applyBorder="1" applyAlignment="1" applyProtection="1">
      <alignment horizontal="left" vertical="center"/>
    </xf>
    <xf numFmtId="0" fontId="31" fillId="0" borderId="31" xfId="24" applyFont="1" applyFill="1" applyBorder="1" applyAlignment="1" applyProtection="1">
      <alignment horizontal="left" vertical="center"/>
    </xf>
    <xf numFmtId="0" fontId="31" fillId="0" borderId="32" xfId="24" applyFont="1" applyFill="1" applyBorder="1" applyAlignment="1" applyProtection="1">
      <alignment horizontal="left" vertical="center"/>
    </xf>
    <xf numFmtId="0" fontId="32" fillId="0" borderId="69" xfId="0" applyFont="1" applyFill="1" applyBorder="1" applyAlignment="1" applyProtection="1">
      <alignment horizontal="center"/>
    </xf>
    <xf numFmtId="0" fontId="32" fillId="0" borderId="4" xfId="0" applyFont="1" applyFill="1" applyBorder="1" applyAlignment="1" applyProtection="1">
      <alignment horizontal="center" vertical="center"/>
    </xf>
    <xf numFmtId="0" fontId="32" fillId="0" borderId="67" xfId="0" applyFont="1" applyFill="1" applyBorder="1" applyAlignment="1" applyProtection="1">
      <alignment horizontal="center" vertical="center"/>
    </xf>
    <xf numFmtId="0" fontId="31" fillId="14" borderId="1" xfId="0" applyFont="1" applyFill="1" applyBorder="1" applyAlignment="1">
      <alignment horizontal="left" vertical="center" wrapText="1"/>
    </xf>
    <xf numFmtId="0" fontId="31" fillId="14" borderId="3" xfId="0" applyFont="1" applyFill="1" applyBorder="1" applyAlignment="1">
      <alignment horizontal="left" vertical="center" wrapText="1"/>
    </xf>
    <xf numFmtId="0" fontId="45" fillId="19" borderId="9" xfId="24" applyFont="1" applyFill="1" applyBorder="1" applyAlignment="1" applyProtection="1">
      <alignment horizontal="center" vertical="center"/>
    </xf>
    <xf numFmtId="3" fontId="45" fillId="19" borderId="9" xfId="24" applyNumberFormat="1" applyFont="1" applyFill="1" applyBorder="1" applyAlignment="1" applyProtection="1">
      <alignment horizontal="center" vertical="center" wrapText="1"/>
    </xf>
    <xf numFmtId="1" fontId="45" fillId="19" borderId="9" xfId="24" applyNumberFormat="1" applyFont="1" applyFill="1" applyBorder="1" applyAlignment="1" applyProtection="1">
      <alignment horizontal="center" vertical="center" wrapText="1"/>
    </xf>
    <xf numFmtId="0" fontId="42" fillId="13" borderId="6" xfId="24" applyFont="1" applyFill="1" applyBorder="1" applyAlignment="1" applyProtection="1">
      <alignment horizontal="left" vertical="center"/>
    </xf>
    <xf numFmtId="0" fontId="42" fillId="13" borderId="0" xfId="24" applyFont="1" applyFill="1" applyBorder="1" applyAlignment="1" applyProtection="1">
      <alignment horizontal="left" vertical="center"/>
    </xf>
    <xf numFmtId="0" fontId="42" fillId="13" borderId="7" xfId="24" applyFont="1" applyFill="1" applyBorder="1" applyAlignment="1" applyProtection="1">
      <alignment horizontal="left" vertical="center"/>
    </xf>
    <xf numFmtId="0" fontId="45" fillId="19" borderId="33" xfId="0" applyFont="1" applyFill="1" applyBorder="1" applyAlignment="1" applyProtection="1">
      <alignment horizontal="left" vertical="center" wrapText="1"/>
    </xf>
    <xf numFmtId="164" fontId="45" fillId="19" borderId="80" xfId="0" applyNumberFormat="1" applyFont="1" applyFill="1" applyBorder="1" applyAlignment="1">
      <alignment horizontal="center" vertical="center" wrapText="1"/>
    </xf>
    <xf numFmtId="164" fontId="45" fillId="19" borderId="81" xfId="0" applyNumberFormat="1" applyFont="1" applyFill="1" applyBorder="1" applyAlignment="1">
      <alignment horizontal="center" vertical="center" wrapText="1"/>
    </xf>
    <xf numFmtId="0" fontId="51" fillId="0" borderId="86" xfId="0" applyFont="1" applyFill="1" applyBorder="1" applyAlignment="1">
      <alignment horizontal="center" vertical="top" wrapText="1"/>
    </xf>
    <xf numFmtId="0" fontId="51" fillId="0" borderId="29" xfId="0" applyFont="1" applyFill="1" applyBorder="1" applyAlignment="1">
      <alignment horizontal="center" vertical="top"/>
    </xf>
    <xf numFmtId="0" fontId="51" fillId="0" borderId="87" xfId="0" applyFont="1" applyFill="1" applyBorder="1" applyAlignment="1">
      <alignment horizontal="center" vertical="top"/>
    </xf>
    <xf numFmtId="0" fontId="34" fillId="0" borderId="2" xfId="0" applyFont="1" applyFill="1" applyBorder="1" applyAlignment="1">
      <alignment horizontal="left"/>
    </xf>
    <xf numFmtId="0" fontId="34" fillId="0" borderId="1" xfId="0" applyFont="1" applyFill="1" applyBorder="1" applyAlignment="1">
      <alignment horizontal="left"/>
    </xf>
    <xf numFmtId="0" fontId="34" fillId="0" borderId="3" xfId="0" applyFont="1" applyFill="1" applyBorder="1" applyAlignment="1">
      <alignment horizontal="left"/>
    </xf>
    <xf numFmtId="41" fontId="45" fillId="19" borderId="84" xfId="0" applyNumberFormat="1" applyFont="1" applyFill="1" applyBorder="1" applyAlignment="1">
      <alignment horizontal="center" vertical="center" wrapText="1"/>
    </xf>
    <xf numFmtId="41" fontId="45" fillId="19" borderId="88" xfId="0" applyNumberFormat="1" applyFont="1" applyFill="1" applyBorder="1" applyAlignment="1">
      <alignment horizontal="center" vertical="center" wrapText="1"/>
    </xf>
    <xf numFmtId="41" fontId="45" fillId="19" borderId="89" xfId="0" applyNumberFormat="1" applyFont="1" applyFill="1" applyBorder="1" applyAlignment="1">
      <alignment horizontal="center" vertical="center" wrapText="1"/>
    </xf>
    <xf numFmtId="0" fontId="45" fillId="19" borderId="90" xfId="0" applyFont="1" applyFill="1" applyBorder="1" applyAlignment="1">
      <alignment horizontal="center" vertical="center" wrapText="1"/>
    </xf>
    <xf numFmtId="0" fontId="45" fillId="19" borderId="91" xfId="0" applyFont="1" applyFill="1" applyBorder="1" applyAlignment="1">
      <alignment horizontal="center" vertical="center" wrapText="1"/>
    </xf>
    <xf numFmtId="0" fontId="45" fillId="19" borderId="78" xfId="0" applyFont="1" applyFill="1" applyBorder="1" applyAlignment="1">
      <alignment horizontal="center" vertical="center" wrapText="1"/>
    </xf>
    <xf numFmtId="0" fontId="45" fillId="19" borderId="79" xfId="0" applyFont="1" applyFill="1" applyBorder="1" applyAlignment="1">
      <alignment horizontal="center" vertical="center" wrapText="1"/>
    </xf>
    <xf numFmtId="41" fontId="45" fillId="19" borderId="82" xfId="0" applyNumberFormat="1" applyFont="1" applyFill="1" applyBorder="1" applyAlignment="1">
      <alignment horizontal="center" vertical="center" wrapText="1"/>
    </xf>
    <xf numFmtId="41" fontId="45" fillId="19" borderId="0" xfId="0" applyNumberFormat="1" applyFont="1" applyFill="1" applyBorder="1" applyAlignment="1">
      <alignment horizontal="center" vertical="center" wrapText="1"/>
    </xf>
    <xf numFmtId="0" fontId="25" fillId="19" borderId="0" xfId="0" applyFont="1" applyFill="1" applyBorder="1"/>
    <xf numFmtId="41" fontId="45" fillId="19" borderId="83" xfId="0" applyNumberFormat="1" applyFont="1" applyFill="1" applyBorder="1" applyAlignment="1">
      <alignment horizontal="center" vertical="center" wrapText="1"/>
    </xf>
    <xf numFmtId="41" fontId="45" fillId="19" borderId="85" xfId="0" applyNumberFormat="1" applyFont="1" applyFill="1" applyBorder="1" applyAlignment="1">
      <alignment horizontal="center" vertical="center" wrapText="1"/>
    </xf>
    <xf numFmtId="0" fontId="0" fillId="13" borderId="0" xfId="0" applyFont="1" applyFill="1" applyAlignment="1">
      <alignment horizontal="center" vertical="center"/>
    </xf>
    <xf numFmtId="0" fontId="36" fillId="18" borderId="95" xfId="31" applyFont="1" applyFill="1" applyBorder="1" applyAlignment="1">
      <alignment horizontal="center" vertical="center" wrapText="1"/>
    </xf>
    <xf numFmtId="0" fontId="36" fillId="18" borderId="96" xfId="31" applyFont="1" applyFill="1" applyBorder="1" applyAlignment="1">
      <alignment horizontal="center" vertical="center" wrapText="1"/>
    </xf>
    <xf numFmtId="0" fontId="36" fillId="18" borderId="92" xfId="31" applyFont="1" applyFill="1" applyBorder="1" applyAlignment="1">
      <alignment horizontal="center" vertical="center" wrapText="1"/>
    </xf>
    <xf numFmtId="0" fontId="36" fillId="18" borderId="97" xfId="31" applyFont="1" applyFill="1" applyBorder="1" applyAlignment="1">
      <alignment horizontal="center" vertical="center" wrapText="1"/>
    </xf>
    <xf numFmtId="44" fontId="36" fillId="18" borderId="93" xfId="31" applyNumberFormat="1" applyFont="1" applyFill="1" applyBorder="1" applyAlignment="1">
      <alignment horizontal="center" vertical="center"/>
    </xf>
    <xf numFmtId="44" fontId="36" fillId="18" borderId="94" xfId="31" applyNumberFormat="1" applyFont="1" applyFill="1" applyBorder="1" applyAlignment="1">
      <alignment horizontal="center" vertical="center"/>
    </xf>
    <xf numFmtId="44" fontId="36" fillId="18" borderId="99" xfId="31" applyNumberFormat="1" applyFont="1" applyFill="1" applyBorder="1" applyAlignment="1">
      <alignment horizontal="center" vertical="center"/>
    </xf>
    <xf numFmtId="44" fontId="36" fillId="18" borderId="96" xfId="31" applyNumberFormat="1" applyFont="1" applyFill="1" applyBorder="1" applyAlignment="1">
      <alignment horizontal="center" vertical="center" wrapText="1"/>
    </xf>
    <xf numFmtId="0" fontId="53" fillId="13" borderId="9" xfId="0" applyFont="1" applyFill="1" applyBorder="1" applyAlignment="1">
      <alignment horizontal="center" vertical="center"/>
    </xf>
    <xf numFmtId="0" fontId="34" fillId="18" borderId="0" xfId="32" applyFont="1" applyFill="1" applyBorder="1" applyAlignment="1">
      <alignment horizontal="center" vertical="center"/>
    </xf>
    <xf numFmtId="0" fontId="34" fillId="18" borderId="7" xfId="32" applyFont="1" applyFill="1" applyBorder="1" applyAlignment="1">
      <alignment horizontal="center" vertical="center"/>
    </xf>
    <xf numFmtId="0" fontId="34" fillId="18" borderId="11" xfId="32" applyFont="1" applyFill="1" applyBorder="1" applyAlignment="1">
      <alignment horizontal="center" vertical="center"/>
    </xf>
    <xf numFmtId="0" fontId="34" fillId="18" borderId="8" xfId="32" applyFont="1" applyFill="1" applyBorder="1" applyAlignment="1">
      <alignment horizontal="center" vertical="center"/>
    </xf>
    <xf numFmtId="44" fontId="36" fillId="18" borderId="95" xfId="31" applyNumberFormat="1" applyFont="1" applyFill="1" applyBorder="1" applyAlignment="1">
      <alignment horizontal="center" vertical="center" wrapText="1"/>
    </xf>
    <xf numFmtId="0" fontId="53" fillId="13" borderId="9" xfId="0" applyFont="1" applyFill="1" applyBorder="1" applyAlignment="1">
      <alignment horizontal="center" vertical="center" wrapText="1"/>
    </xf>
    <xf numFmtId="0" fontId="25" fillId="13" borderId="0" xfId="30" applyFont="1" applyFill="1" applyAlignment="1">
      <alignment horizontal="center" vertical="center" wrapText="1"/>
    </xf>
  </cellXfs>
  <cellStyles count="34">
    <cellStyle name="40% - Énfasis6" xfId="32" builtinId="51"/>
    <cellStyle name="Énfasis 1" xfId="1"/>
    <cellStyle name="Énfasis 2" xfId="2"/>
    <cellStyle name="Énfasis 3" xfId="3"/>
    <cellStyle name="Énfasis1 - 20%" xfId="4"/>
    <cellStyle name="Énfasis1 - 40%" xfId="5"/>
    <cellStyle name="Énfasis1 - 60%" xfId="6"/>
    <cellStyle name="Énfasis2" xfId="30" builtinId="33"/>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xfId="31" builtinId="49"/>
    <cellStyle name="Énfasis6 - 20%" xfId="19"/>
    <cellStyle name="Énfasis6 - 40%" xfId="20"/>
    <cellStyle name="Énfasis6 - 60%" xfId="21"/>
    <cellStyle name="Euro" xfId="22"/>
    <cellStyle name="Moneda" xfId="23" builtinId="4"/>
    <cellStyle name="Normal" xfId="0" builtinId="0"/>
    <cellStyle name="Normal 2" xfId="24"/>
    <cellStyle name="Normal 3" xfId="25"/>
    <cellStyle name="Normal 4" xfId="26"/>
    <cellStyle name="Normal_PLANTILLA AL 04 DE OCTUBRE 07 (2)" xfId="33"/>
    <cellStyle name="Porcentaje" xfId="27" builtinId="5"/>
    <cellStyle name="Porcentual 2" xfId="28"/>
    <cellStyle name="Título de hoja" xfId="29"/>
  </cellStyles>
  <dxfs count="1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0-B4BD-4C7A-94D7-F55A22D85AC2}"/>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B4BD-4C7A-94D7-F55A22D85AC2}"/>
              </c:ext>
            </c:extLst>
          </c:dPt>
          <c:val>
            <c:numRef>
              <c:f>'S.H-INGRESOS'!$C$67:$C$69</c:f>
              <c:numCache>
                <c:formatCode>#,##0</c:formatCode>
                <c:ptCount val="3"/>
                <c:pt idx="0">
                  <c:v>22320164</c:v>
                </c:pt>
                <c:pt idx="1">
                  <c:v>38391350</c:v>
                </c:pt>
                <c:pt idx="2">
                  <c:v>10000</c:v>
                </c:pt>
              </c:numCache>
            </c:numRef>
          </c:val>
          <c:extLst xmlns:c16r2="http://schemas.microsoft.com/office/drawing/2015/06/chart">
            <c:ext xmlns:c16="http://schemas.microsoft.com/office/drawing/2014/chart" uri="{C3380CC4-5D6E-409C-BE32-E72D297353CC}">
              <c16:uniqueId val="{00000002-B4BD-4C7A-94D7-F55A22D85AC2}"/>
            </c:ext>
          </c:extLst>
        </c:ser>
        <c:dLbls>
          <c:showLegendKey val="0"/>
          <c:showVal val="0"/>
          <c:showCatName val="0"/>
          <c:showSerName val="0"/>
          <c:showPercent val="0"/>
          <c:showBubbleSize val="0"/>
        </c:dLbls>
        <c:gapWidth val="18"/>
        <c:overlap val="90"/>
        <c:axId val="180130352"/>
        <c:axId val="180131136"/>
      </c:barChart>
      <c:catAx>
        <c:axId val="180130352"/>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80131136"/>
        <c:crosses val="autoZero"/>
        <c:auto val="1"/>
        <c:lblAlgn val="ctr"/>
        <c:lblOffset val="100"/>
        <c:noMultiLvlLbl val="0"/>
      </c:catAx>
      <c:valAx>
        <c:axId val="180131136"/>
        <c:scaling>
          <c:orientation val="minMax"/>
        </c:scaling>
        <c:delete val="1"/>
        <c:axPos val="l"/>
        <c:majorGridlines/>
        <c:numFmt formatCode="#,##0" sourceLinked="1"/>
        <c:majorTickMark val="out"/>
        <c:minorTickMark val="none"/>
        <c:tickLblPos val="none"/>
        <c:crossAx val="180130352"/>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0"/>
      <c:hPercent val="289"/>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0-0B64-4C63-9CB5-56A1D5AD3A9E}"/>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0B64-4C63-9CB5-56A1D5AD3A9E}"/>
              </c:ext>
            </c:extLst>
          </c:dPt>
          <c:dPt>
            <c:idx val="3"/>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2-0B64-4C63-9CB5-56A1D5AD3A9E}"/>
              </c:ext>
            </c:extLst>
          </c:dPt>
          <c:dPt>
            <c:idx val="4"/>
            <c:invertIfNegative val="0"/>
            <c:bubble3D val="0"/>
            <c:spPr>
              <a:solidFill>
                <a:srgbClr val="7030A0"/>
              </a:solidFill>
            </c:spPr>
            <c:extLst xmlns:c16r2="http://schemas.microsoft.com/office/drawing/2015/06/chart">
              <c:ext xmlns:c16="http://schemas.microsoft.com/office/drawing/2014/chart" uri="{C3380CC4-5D6E-409C-BE32-E72D297353CC}">
                <c16:uniqueId val="{00000003-0B64-4C63-9CB5-56A1D5AD3A9E}"/>
              </c:ext>
            </c:extLst>
          </c:dPt>
          <c:cat>
            <c:numRef>
              <c:f>'S.H-INGRESOS'!$A$73:$A$78</c:f>
              <c:numCache>
                <c:formatCode>General</c:formatCode>
                <c:ptCount val="6"/>
                <c:pt idx="0">
                  <c:v>100</c:v>
                </c:pt>
                <c:pt idx="1">
                  <c:v>200</c:v>
                </c:pt>
                <c:pt idx="2">
                  <c:v>400</c:v>
                </c:pt>
                <c:pt idx="3">
                  <c:v>500</c:v>
                </c:pt>
                <c:pt idx="4">
                  <c:v>600</c:v>
                </c:pt>
                <c:pt idx="5">
                  <c:v>700</c:v>
                </c:pt>
              </c:numCache>
            </c:numRef>
          </c:cat>
          <c:val>
            <c:numRef>
              <c:f>'S.H-INGRESOS'!$C$73:$C$78</c:f>
              <c:numCache>
                <c:formatCode>_(* #,##0_);_(* \(#,##0\);_(* "-"_);_(@_)</c:formatCode>
                <c:ptCount val="6"/>
                <c:pt idx="0">
                  <c:v>22365164</c:v>
                </c:pt>
                <c:pt idx="1">
                  <c:v>0</c:v>
                </c:pt>
                <c:pt idx="2">
                  <c:v>0</c:v>
                </c:pt>
                <c:pt idx="3">
                  <c:v>37056350</c:v>
                </c:pt>
                <c:pt idx="4">
                  <c:v>1290000</c:v>
                </c:pt>
                <c:pt idx="5">
                  <c:v>10000</c:v>
                </c:pt>
              </c:numCache>
            </c:numRef>
          </c:val>
          <c:extLst xmlns:c16r2="http://schemas.microsoft.com/office/drawing/2015/06/chart">
            <c:ext xmlns:c16="http://schemas.microsoft.com/office/drawing/2014/chart" uri="{C3380CC4-5D6E-409C-BE32-E72D297353CC}">
              <c16:uniqueId val="{00000004-0B64-4C63-9CB5-56A1D5AD3A9E}"/>
            </c:ext>
          </c:extLst>
        </c:ser>
        <c:dLbls>
          <c:showLegendKey val="0"/>
          <c:showVal val="0"/>
          <c:showCatName val="0"/>
          <c:showSerName val="0"/>
          <c:showPercent val="0"/>
          <c:showBubbleSize val="0"/>
        </c:dLbls>
        <c:gapWidth val="23"/>
        <c:shape val="cylinder"/>
        <c:axId val="180129568"/>
        <c:axId val="221900632"/>
        <c:axId val="0"/>
      </c:bar3DChart>
      <c:catAx>
        <c:axId val="180129568"/>
        <c:scaling>
          <c:orientation val="minMax"/>
        </c:scaling>
        <c:delete val="0"/>
        <c:axPos val="l"/>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221900632"/>
        <c:crosses val="autoZero"/>
        <c:auto val="1"/>
        <c:lblAlgn val="ctr"/>
        <c:lblOffset val="100"/>
        <c:noMultiLvlLbl val="0"/>
      </c:catAx>
      <c:valAx>
        <c:axId val="221900632"/>
        <c:scaling>
          <c:orientation val="minMax"/>
        </c:scaling>
        <c:delete val="1"/>
        <c:axPos val="b"/>
        <c:majorGridlines/>
        <c:numFmt formatCode="_(* #,##0_);_(* \(#,##0\);_(* &quot;-&quot;_);_(@_)" sourceLinked="1"/>
        <c:majorTickMark val="out"/>
        <c:minorTickMark val="none"/>
        <c:tickLblPos val="none"/>
        <c:crossAx val="180129568"/>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0-BEA8-410B-8371-2DF84F48F4AE}"/>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BEA8-410B-8371-2DF84F48F4AE}"/>
              </c:ext>
            </c:extLst>
          </c:dPt>
          <c:val>
            <c:numRef>
              <c:f>'S.H. EGRESOS'!$C$79:$C$83</c:f>
              <c:numCache>
                <c:formatCode>#,##0</c:formatCode>
                <c:ptCount val="5"/>
                <c:pt idx="0">
                  <c:v>52833319.799999997</c:v>
                </c:pt>
                <c:pt idx="1">
                  <c:v>2027713</c:v>
                </c:pt>
                <c:pt idx="2">
                  <c:v>5860481</c:v>
                </c:pt>
                <c:pt idx="3">
                  <c:v>0</c:v>
                </c:pt>
                <c:pt idx="4">
                  <c:v>0</c:v>
                </c:pt>
              </c:numCache>
            </c:numRef>
          </c:val>
          <c:extLst xmlns:c16r2="http://schemas.microsoft.com/office/drawing/2015/06/chart">
            <c:ext xmlns:c16="http://schemas.microsoft.com/office/drawing/2014/chart" uri="{C3380CC4-5D6E-409C-BE32-E72D297353CC}">
              <c16:uniqueId val="{00000002-BEA8-410B-8371-2DF84F48F4AE}"/>
            </c:ext>
          </c:extLst>
        </c:ser>
        <c:dLbls>
          <c:showLegendKey val="0"/>
          <c:showVal val="0"/>
          <c:showCatName val="0"/>
          <c:showSerName val="0"/>
          <c:showPercent val="0"/>
          <c:showBubbleSize val="0"/>
        </c:dLbls>
        <c:gapWidth val="18"/>
        <c:overlap val="90"/>
        <c:axId val="221901024"/>
        <c:axId val="221898280"/>
      </c:barChart>
      <c:catAx>
        <c:axId val="22190102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221898280"/>
        <c:crosses val="autoZero"/>
        <c:auto val="1"/>
        <c:lblAlgn val="ctr"/>
        <c:lblOffset val="100"/>
        <c:noMultiLvlLbl val="0"/>
      </c:catAx>
      <c:valAx>
        <c:axId val="221898280"/>
        <c:scaling>
          <c:orientation val="minMax"/>
        </c:scaling>
        <c:delete val="1"/>
        <c:axPos val="l"/>
        <c:majorGridlines/>
        <c:numFmt formatCode="#,##0" sourceLinked="1"/>
        <c:majorTickMark val="out"/>
        <c:minorTickMark val="none"/>
        <c:tickLblPos val="none"/>
        <c:crossAx val="22190102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0"/>
      <c:hPercent val="140"/>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0-5BBA-4B1B-8328-33E644E5108F}"/>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5BBA-4B1B-8328-33E644E5108F}"/>
              </c:ext>
            </c:extLst>
          </c:dPt>
          <c:dPt>
            <c:idx val="3"/>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2-5BBA-4B1B-8328-33E644E5108F}"/>
              </c:ext>
            </c:extLst>
          </c:dPt>
          <c:dPt>
            <c:idx val="4"/>
            <c:invertIfNegative val="0"/>
            <c:bubble3D val="0"/>
            <c:spPr>
              <a:solidFill>
                <a:srgbClr val="7030A0"/>
              </a:solidFill>
            </c:spPr>
            <c:extLst xmlns:c16r2="http://schemas.microsoft.com/office/drawing/2015/06/chart">
              <c:ext xmlns:c16="http://schemas.microsoft.com/office/drawing/2014/chart" uri="{C3380CC4-5D6E-409C-BE32-E72D297353CC}">
                <c16:uniqueId val="{00000003-5BBA-4B1B-8328-33E644E5108F}"/>
              </c:ext>
            </c:extLst>
          </c:dPt>
          <c:cat>
            <c:numRef>
              <c:f>'S.H. EGRESOS'!$A$88:$A$92</c:f>
              <c:numCache>
                <c:formatCode>General</c:formatCode>
                <c:ptCount val="5"/>
                <c:pt idx="0">
                  <c:v>100</c:v>
                </c:pt>
                <c:pt idx="1">
                  <c:v>200</c:v>
                </c:pt>
                <c:pt idx="2">
                  <c:v>400</c:v>
                </c:pt>
                <c:pt idx="3">
                  <c:v>500</c:v>
                </c:pt>
                <c:pt idx="4">
                  <c:v>600</c:v>
                </c:pt>
              </c:numCache>
            </c:numRef>
          </c:cat>
          <c:val>
            <c:numRef>
              <c:f>'S.H. EGRESOS'!$C$88:$C$92</c:f>
              <c:numCache>
                <c:formatCode>_(* #,##0_);_(* \(#,##0\);_(* "-"_);_(@_)</c:formatCode>
                <c:ptCount val="5"/>
                <c:pt idx="0">
                  <c:v>0</c:v>
                </c:pt>
                <c:pt idx="1">
                  <c:v>0</c:v>
                </c:pt>
                <c:pt idx="2">
                  <c:v>22375163.819999997</c:v>
                </c:pt>
                <c:pt idx="3">
                  <c:v>37656349.980000004</c:v>
                </c:pt>
                <c:pt idx="4">
                  <c:v>690000</c:v>
                </c:pt>
              </c:numCache>
            </c:numRef>
          </c:val>
          <c:extLst xmlns:c16r2="http://schemas.microsoft.com/office/drawing/2015/06/chart">
            <c:ext xmlns:c16="http://schemas.microsoft.com/office/drawing/2014/chart" uri="{C3380CC4-5D6E-409C-BE32-E72D297353CC}">
              <c16:uniqueId val="{00000004-5BBA-4B1B-8328-33E644E5108F}"/>
            </c:ext>
          </c:extLst>
        </c:ser>
        <c:dLbls>
          <c:showLegendKey val="0"/>
          <c:showVal val="0"/>
          <c:showCatName val="0"/>
          <c:showSerName val="0"/>
          <c:showPercent val="0"/>
          <c:showBubbleSize val="0"/>
        </c:dLbls>
        <c:gapWidth val="23"/>
        <c:shape val="cylinder"/>
        <c:axId val="221901416"/>
        <c:axId val="221905336"/>
        <c:axId val="0"/>
      </c:bar3DChart>
      <c:catAx>
        <c:axId val="221901416"/>
        <c:scaling>
          <c:orientation val="minMax"/>
        </c:scaling>
        <c:delete val="0"/>
        <c:axPos val="l"/>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221905336"/>
        <c:crosses val="autoZero"/>
        <c:auto val="1"/>
        <c:lblAlgn val="ctr"/>
        <c:lblOffset val="100"/>
        <c:noMultiLvlLbl val="0"/>
      </c:catAx>
      <c:valAx>
        <c:axId val="221905336"/>
        <c:scaling>
          <c:orientation val="minMax"/>
        </c:scaling>
        <c:delete val="1"/>
        <c:axPos val="b"/>
        <c:majorGridlines/>
        <c:numFmt formatCode="_(* #,##0_);_(* \(#,##0\);_(* &quot;-&quot;_);_(@_)" sourceLinked="1"/>
        <c:majorTickMark val="out"/>
        <c:minorTickMark val="none"/>
        <c:tickLblPos val="none"/>
        <c:crossAx val="221901416"/>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38100</xdr:colOff>
      <xdr:row>65</xdr:row>
      <xdr:rowOff>0</xdr:rowOff>
    </xdr:from>
    <xdr:to>
      <xdr:col>6</xdr:col>
      <xdr:colOff>857250</xdr:colOff>
      <xdr:row>70</xdr:row>
      <xdr:rowOff>0</xdr:rowOff>
    </xdr:to>
    <xdr:graphicFrame macro="">
      <xdr:nvGraphicFramePr>
        <xdr:cNvPr id="9109"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xdr:colOff>
      <xdr:row>71</xdr:row>
      <xdr:rowOff>0</xdr:rowOff>
    </xdr:from>
    <xdr:to>
      <xdr:col>6</xdr:col>
      <xdr:colOff>857250</xdr:colOff>
      <xdr:row>79</xdr:row>
      <xdr:rowOff>0</xdr:rowOff>
    </xdr:to>
    <xdr:graphicFrame macro="">
      <xdr:nvGraphicFramePr>
        <xdr:cNvPr id="9110"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3152775</xdr:colOff>
      <xdr:row>2</xdr:row>
      <xdr:rowOff>247650</xdr:rowOff>
    </xdr:from>
    <xdr:to>
      <xdr:col>1</xdr:col>
      <xdr:colOff>3152775</xdr:colOff>
      <xdr:row>5</xdr:row>
      <xdr:rowOff>75141</xdr:rowOff>
    </xdr:to>
    <xdr:pic>
      <xdr:nvPicPr>
        <xdr:cNvPr id="2" name="Picture 3" descr="C:\Documents and Settings\mfv-dt\Configuración local\Archivos temporales de Internet\Content.IE5\G9YBWLQB\MC900434750[2].png"/>
        <xdr:cNvPicPr>
          <a:picLocks noChangeAspect="1" noChangeArrowheads="1"/>
        </xdr:cNvPicPr>
      </xdr:nvPicPr>
      <xdr:blipFill>
        <a:blip xmlns:r="http://schemas.openxmlformats.org/officeDocument/2006/relationships" r:embed="rId1" cstate="print"/>
        <a:srcRect/>
        <a:stretch>
          <a:fillRect/>
        </a:stretch>
      </xdr:blipFill>
      <xdr:spPr bwMode="auto">
        <a:xfrm>
          <a:off x="3619500" y="247650"/>
          <a:ext cx="0" cy="351366"/>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77</xdr:row>
      <xdr:rowOff>0</xdr:rowOff>
    </xdr:from>
    <xdr:to>
      <xdr:col>6</xdr:col>
      <xdr:colOff>1704975</xdr:colOff>
      <xdr:row>84</xdr:row>
      <xdr:rowOff>0</xdr:rowOff>
    </xdr:to>
    <xdr:graphicFrame macro="">
      <xdr:nvGraphicFramePr>
        <xdr:cNvPr id="1011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85</xdr:row>
      <xdr:rowOff>85725</xdr:rowOff>
    </xdr:from>
    <xdr:to>
      <xdr:col>6</xdr:col>
      <xdr:colOff>1676400</xdr:colOff>
      <xdr:row>94</xdr:row>
      <xdr:rowOff>9525</xdr:rowOff>
    </xdr:to>
    <xdr:graphicFrame macro="">
      <xdr:nvGraphicFramePr>
        <xdr:cNvPr id="1011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1</xdr:col>
      <xdr:colOff>606359</xdr:colOff>
      <xdr:row>4</xdr:row>
      <xdr:rowOff>142875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8100"/>
          <a:ext cx="1349309"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00736F"/>
  </sheetPr>
  <dimension ref="A1:H79"/>
  <sheetViews>
    <sheetView showGridLines="0" topLeftCell="A34" zoomScale="110" zoomScaleNormal="110" workbookViewId="0">
      <selection activeCell="F46" sqref="F46"/>
    </sheetView>
  </sheetViews>
  <sheetFormatPr baseColWidth="10" defaultRowHeight="12.75" customHeight="1" x14ac:dyDescent="0.2"/>
  <cols>
    <col min="1" max="1" width="4.85546875" style="5" customWidth="1"/>
    <col min="2" max="2" width="32.85546875" style="1" customWidth="1"/>
    <col min="3" max="3" width="14.28515625" style="12" customWidth="1"/>
    <col min="4" max="4" width="25" style="13" customWidth="1"/>
    <col min="5" max="5" width="17.85546875" style="1" customWidth="1"/>
    <col min="6" max="6" width="19.28515625" style="1" customWidth="1"/>
    <col min="7" max="7" width="13" style="1" customWidth="1"/>
    <col min="8" max="8" width="11.42578125" style="38" customWidth="1"/>
    <col min="9" max="16384" width="11.42578125" style="38"/>
  </cols>
  <sheetData>
    <row r="1" spans="1:7" ht="30" customHeight="1" x14ac:dyDescent="0.2">
      <c r="A1" s="310" t="s">
        <v>1031</v>
      </c>
      <c r="B1" s="311"/>
      <c r="C1" s="311"/>
      <c r="D1" s="311"/>
      <c r="E1" s="311"/>
      <c r="F1" s="311"/>
      <c r="G1" s="312"/>
    </row>
    <row r="2" spans="1:7" ht="27.75" customHeight="1" x14ac:dyDescent="0.2">
      <c r="A2" s="313" t="e">
        <f>#REF!</f>
        <v>#REF!</v>
      </c>
      <c r="B2" s="314"/>
      <c r="C2" s="314"/>
      <c r="D2" s="314"/>
      <c r="E2" s="314"/>
      <c r="F2" s="314"/>
      <c r="G2" s="315"/>
    </row>
    <row r="3" spans="1:7" ht="17.25" customHeight="1" x14ac:dyDescent="0.2">
      <c r="A3" s="325" t="s">
        <v>3</v>
      </c>
      <c r="B3" s="325"/>
      <c r="C3" s="325"/>
      <c r="D3" s="325"/>
      <c r="E3" s="327" t="s">
        <v>1032</v>
      </c>
      <c r="F3" s="327" t="s">
        <v>1033</v>
      </c>
      <c r="G3" s="316" t="s">
        <v>1034</v>
      </c>
    </row>
    <row r="4" spans="1:7" ht="15" customHeight="1" x14ac:dyDescent="0.2">
      <c r="A4" s="326"/>
      <c r="B4" s="326"/>
      <c r="C4" s="326"/>
      <c r="D4" s="326"/>
      <c r="E4" s="328"/>
      <c r="F4" s="328"/>
      <c r="G4" s="317"/>
    </row>
    <row r="5" spans="1:7" ht="21.75" customHeight="1" x14ac:dyDescent="0.2">
      <c r="A5" s="318" t="s">
        <v>4</v>
      </c>
      <c r="B5" s="319"/>
      <c r="C5" s="319"/>
      <c r="D5" s="319"/>
      <c r="E5" s="319"/>
      <c r="F5" s="319"/>
      <c r="G5" s="320"/>
    </row>
    <row r="6" spans="1:7" ht="15" customHeight="1" x14ac:dyDescent="0.2">
      <c r="A6" s="163">
        <v>1</v>
      </c>
      <c r="B6" s="321" t="s">
        <v>5</v>
      </c>
      <c r="C6" s="321"/>
      <c r="D6" s="321"/>
      <c r="E6" s="126">
        <f>SUM(E7:E14)</f>
        <v>11546337</v>
      </c>
      <c r="F6" s="126">
        <f>SUM(F7:F14)</f>
        <v>7301500</v>
      </c>
      <c r="G6" s="164">
        <f>F6/E6-1</f>
        <v>-0.3676349477760783</v>
      </c>
    </row>
    <row r="7" spans="1:7" ht="15" customHeight="1" x14ac:dyDescent="0.2">
      <c r="A7" s="165">
        <v>1.1000000000000001</v>
      </c>
      <c r="B7" s="329" t="s">
        <v>6</v>
      </c>
      <c r="C7" s="329"/>
      <c r="D7" s="329"/>
      <c r="E7" s="2">
        <v>27100</v>
      </c>
      <c r="F7" s="50">
        <f>'ESTIMACION DE INGRESOS'!$C$7</f>
        <v>37000</v>
      </c>
      <c r="G7" s="166">
        <f>F7/E7-1</f>
        <v>0.3653136531365313</v>
      </c>
    </row>
    <row r="8" spans="1:7" ht="15" customHeight="1" x14ac:dyDescent="0.2">
      <c r="A8" s="165">
        <v>1.2</v>
      </c>
      <c r="B8" s="329" t="s">
        <v>7</v>
      </c>
      <c r="C8" s="329"/>
      <c r="D8" s="329"/>
      <c r="E8" s="2">
        <v>11326237</v>
      </c>
      <c r="F8" s="50">
        <f>'ESTIMACION DE INGRESOS'!$C$16</f>
        <v>7050000</v>
      </c>
      <c r="G8" s="166">
        <f t="shared" ref="G8:G26" si="0">F8/E8-1</f>
        <v>-0.37755143213054787</v>
      </c>
    </row>
    <row r="9" spans="1:7" ht="15" customHeight="1" x14ac:dyDescent="0.2">
      <c r="A9" s="165">
        <v>1.3</v>
      </c>
      <c r="B9" s="329" t="s">
        <v>8</v>
      </c>
      <c r="C9" s="329"/>
      <c r="D9" s="329"/>
      <c r="E9" s="3">
        <v>0</v>
      </c>
      <c r="F9" s="50">
        <f>'ESTIMACION DE INGRESOS'!$C$27</f>
        <v>0</v>
      </c>
      <c r="G9" s="166" t="e">
        <f t="shared" si="0"/>
        <v>#DIV/0!</v>
      </c>
    </row>
    <row r="10" spans="1:7" ht="15" customHeight="1" x14ac:dyDescent="0.2">
      <c r="A10" s="165">
        <v>1.4</v>
      </c>
      <c r="B10" s="329" t="s">
        <v>9</v>
      </c>
      <c r="C10" s="329"/>
      <c r="D10" s="329"/>
      <c r="E10" s="3">
        <v>0</v>
      </c>
      <c r="F10" s="50">
        <f>'ESTIMACION DE INGRESOS'!$C$28</f>
        <v>0</v>
      </c>
      <c r="G10" s="166" t="e">
        <f t="shared" si="0"/>
        <v>#DIV/0!</v>
      </c>
    </row>
    <row r="11" spans="1:7" ht="15" customHeight="1" x14ac:dyDescent="0.2">
      <c r="A11" s="165">
        <v>1.5</v>
      </c>
      <c r="B11" s="329" t="s">
        <v>10</v>
      </c>
      <c r="C11" s="329"/>
      <c r="D11" s="329"/>
      <c r="E11" s="3">
        <v>0</v>
      </c>
      <c r="F11" s="50">
        <f>'ESTIMACION DE INGRESOS'!$C$29</f>
        <v>0</v>
      </c>
      <c r="G11" s="166" t="e">
        <f t="shared" si="0"/>
        <v>#DIV/0!</v>
      </c>
    </row>
    <row r="12" spans="1:7" ht="15" customHeight="1" x14ac:dyDescent="0.2">
      <c r="A12" s="165">
        <v>1.6</v>
      </c>
      <c r="B12" s="329" t="s">
        <v>11</v>
      </c>
      <c r="C12" s="329"/>
      <c r="D12" s="329"/>
      <c r="E12" s="3">
        <v>0</v>
      </c>
      <c r="F12" s="50">
        <f>'ESTIMACION DE INGRESOS'!$C$30</f>
        <v>0</v>
      </c>
      <c r="G12" s="166" t="e">
        <f t="shared" si="0"/>
        <v>#DIV/0!</v>
      </c>
    </row>
    <row r="13" spans="1:7" ht="15" customHeight="1" x14ac:dyDescent="0.2">
      <c r="A13" s="165">
        <v>1.7</v>
      </c>
      <c r="B13" s="303" t="s">
        <v>12</v>
      </c>
      <c r="C13" s="304"/>
      <c r="D13" s="305"/>
      <c r="E13" s="2">
        <v>193000</v>
      </c>
      <c r="F13" s="50">
        <f>'ESTIMACION DE INGRESOS'!$C$31</f>
        <v>214500</v>
      </c>
      <c r="G13" s="166">
        <f t="shared" si="0"/>
        <v>0.1113989637305699</v>
      </c>
    </row>
    <row r="14" spans="1:7" ht="15" customHeight="1" x14ac:dyDescent="0.2">
      <c r="A14" s="165">
        <v>1.8</v>
      </c>
      <c r="B14" s="303" t="s">
        <v>13</v>
      </c>
      <c r="C14" s="304"/>
      <c r="D14" s="305"/>
      <c r="E14" s="2">
        <v>0</v>
      </c>
      <c r="F14" s="50">
        <f>'ESTIMACION DE INGRESOS'!$C$44</f>
        <v>0</v>
      </c>
      <c r="G14" s="167" t="e">
        <f t="shared" si="0"/>
        <v>#DIV/0!</v>
      </c>
    </row>
    <row r="15" spans="1:7" ht="15" customHeight="1" x14ac:dyDescent="0.2">
      <c r="A15" s="168">
        <v>2</v>
      </c>
      <c r="B15" s="307" t="s">
        <v>14</v>
      </c>
      <c r="C15" s="307"/>
      <c r="D15" s="307"/>
      <c r="E15" s="127">
        <f>SUM(E16:E20)</f>
        <v>0</v>
      </c>
      <c r="F15" s="127">
        <f>SUM(F16:F20)</f>
        <v>0</v>
      </c>
      <c r="G15" s="169" t="e">
        <f t="shared" si="0"/>
        <v>#DIV/0!</v>
      </c>
    </row>
    <row r="16" spans="1:7" x14ac:dyDescent="0.2">
      <c r="A16" s="165">
        <v>2.1</v>
      </c>
      <c r="B16" s="303" t="s">
        <v>1024</v>
      </c>
      <c r="C16" s="304"/>
      <c r="D16" s="305"/>
      <c r="E16" s="2">
        <v>0</v>
      </c>
      <c r="F16" s="50">
        <f>'ESTIMACION DE INGRESOS'!C49</f>
        <v>0</v>
      </c>
      <c r="G16" s="166" t="e">
        <f>F16/E16-1</f>
        <v>#DIV/0!</v>
      </c>
    </row>
    <row r="17" spans="1:7" ht="15" customHeight="1" x14ac:dyDescent="0.2">
      <c r="A17" s="165">
        <v>2.2000000000000002</v>
      </c>
      <c r="B17" s="303" t="s">
        <v>1025</v>
      </c>
      <c r="C17" s="304"/>
      <c r="D17" s="305"/>
      <c r="E17" s="3">
        <v>0</v>
      </c>
      <c r="F17" s="50">
        <f>'ESTIMACION DE INGRESOS'!C50</f>
        <v>0</v>
      </c>
      <c r="G17" s="166" t="e">
        <f>F17/E17-1</f>
        <v>#DIV/0!</v>
      </c>
    </row>
    <row r="18" spans="1:7" ht="15" customHeight="1" x14ac:dyDescent="0.2">
      <c r="A18" s="165">
        <v>2.2999999999999998</v>
      </c>
      <c r="B18" s="303" t="s">
        <v>1026</v>
      </c>
      <c r="C18" s="304"/>
      <c r="D18" s="305"/>
      <c r="E18" s="3">
        <v>0</v>
      </c>
      <c r="F18" s="50">
        <f>'ESTIMACION DE INGRESOS'!C51</f>
        <v>0</v>
      </c>
      <c r="G18" s="166" t="e">
        <f>F18/E18-1</f>
        <v>#DIV/0!</v>
      </c>
    </row>
    <row r="19" spans="1:7" ht="15" customHeight="1" x14ac:dyDescent="0.2">
      <c r="A19" s="165">
        <v>2.4</v>
      </c>
      <c r="B19" s="303" t="s">
        <v>1027</v>
      </c>
      <c r="C19" s="304"/>
      <c r="D19" s="305"/>
      <c r="E19" s="2">
        <v>0</v>
      </c>
      <c r="F19" s="50">
        <f>'ESTIMACION DE INGRESOS'!C52</f>
        <v>0</v>
      </c>
      <c r="G19" s="166" t="e">
        <f>F19/E19-1</f>
        <v>#DIV/0!</v>
      </c>
    </row>
    <row r="20" spans="1:7" ht="15" customHeight="1" x14ac:dyDescent="0.2">
      <c r="A20" s="165">
        <v>2.5</v>
      </c>
      <c r="B20" s="303" t="s">
        <v>12</v>
      </c>
      <c r="C20" s="304"/>
      <c r="D20" s="305"/>
      <c r="E20" s="2">
        <v>0</v>
      </c>
      <c r="F20" s="50">
        <f>'ESTIMACION DE INGRESOS'!C53</f>
        <v>0</v>
      </c>
      <c r="G20" s="166" t="e">
        <f>F20/E20-1</f>
        <v>#DIV/0!</v>
      </c>
    </row>
    <row r="21" spans="1:7" ht="15" customHeight="1" x14ac:dyDescent="0.2">
      <c r="A21" s="168">
        <v>3</v>
      </c>
      <c r="B21" s="307" t="s">
        <v>15</v>
      </c>
      <c r="C21" s="307"/>
      <c r="D21" s="307"/>
      <c r="E21" s="127">
        <f>SUM(E22)</f>
        <v>0</v>
      </c>
      <c r="F21" s="127">
        <f>SUM(F22)</f>
        <v>0</v>
      </c>
      <c r="G21" s="170" t="e">
        <f t="shared" si="0"/>
        <v>#DIV/0!</v>
      </c>
    </row>
    <row r="22" spans="1:7" ht="15" customHeight="1" x14ac:dyDescent="0.2">
      <c r="A22" s="165">
        <v>3.1</v>
      </c>
      <c r="B22" s="329" t="s">
        <v>16</v>
      </c>
      <c r="C22" s="329"/>
      <c r="D22" s="329"/>
      <c r="E22" s="3">
        <v>0</v>
      </c>
      <c r="F22" s="50">
        <f>'ESTIMACION DE INGRESOS'!C55</f>
        <v>0</v>
      </c>
      <c r="G22" s="167" t="e">
        <f t="shared" si="0"/>
        <v>#DIV/0!</v>
      </c>
    </row>
    <row r="23" spans="1:7" ht="15" customHeight="1" x14ac:dyDescent="0.2">
      <c r="A23" s="168">
        <v>4</v>
      </c>
      <c r="B23" s="307" t="s">
        <v>17</v>
      </c>
      <c r="C23" s="307"/>
      <c r="D23" s="307"/>
      <c r="E23" s="127">
        <f>SUM(E24:E28)</f>
        <v>8552500</v>
      </c>
      <c r="F23" s="127">
        <f>SUM(F24:F28)</f>
        <v>14739664</v>
      </c>
      <c r="G23" s="170">
        <f t="shared" si="0"/>
        <v>0.72343338205203156</v>
      </c>
    </row>
    <row r="24" spans="1:7" x14ac:dyDescent="0.2">
      <c r="A24" s="165">
        <v>4.0999999999999996</v>
      </c>
      <c r="B24" s="306" t="s">
        <v>999</v>
      </c>
      <c r="C24" s="306"/>
      <c r="D24" s="306"/>
      <c r="E24" s="2">
        <v>246000</v>
      </c>
      <c r="F24" s="50">
        <f>'ESTIMACION DE INGRESOS'!C59</f>
        <v>399500</v>
      </c>
      <c r="G24" s="166">
        <f t="shared" si="0"/>
        <v>0.62398373983739841</v>
      </c>
    </row>
    <row r="25" spans="1:7" ht="15" customHeight="1" x14ac:dyDescent="0.2">
      <c r="A25" s="165">
        <v>4.2</v>
      </c>
      <c r="B25" s="306" t="s">
        <v>1000</v>
      </c>
      <c r="C25" s="306"/>
      <c r="D25" s="306"/>
      <c r="E25" s="3">
        <v>0</v>
      </c>
      <c r="F25" s="50">
        <f>'ESTIMACION DE INGRESOS'!$C$79</f>
        <v>0</v>
      </c>
      <c r="G25" s="166" t="e">
        <f t="shared" si="0"/>
        <v>#DIV/0!</v>
      </c>
    </row>
    <row r="26" spans="1:7" ht="15" customHeight="1" x14ac:dyDescent="0.2">
      <c r="A26" s="165">
        <v>4.3</v>
      </c>
      <c r="B26" s="322" t="s">
        <v>1001</v>
      </c>
      <c r="C26" s="323"/>
      <c r="D26" s="324"/>
      <c r="E26" s="3">
        <v>7638500</v>
      </c>
      <c r="F26" s="50">
        <f>'ESTIMACION DE INGRESOS'!$C$80</f>
        <v>13952664</v>
      </c>
      <c r="G26" s="166">
        <f t="shared" si="0"/>
        <v>0.82662355174445246</v>
      </c>
    </row>
    <row r="27" spans="1:7" ht="15" customHeight="1" x14ac:dyDescent="0.2">
      <c r="A27" s="165">
        <v>4.4000000000000004</v>
      </c>
      <c r="B27" s="306" t="s">
        <v>1002</v>
      </c>
      <c r="C27" s="306"/>
      <c r="D27" s="306"/>
      <c r="E27" s="2">
        <v>580000</v>
      </c>
      <c r="F27" s="50">
        <f>'ESTIMACION DE INGRESOS'!$C$160</f>
        <v>300500</v>
      </c>
      <c r="G27" s="166">
        <f t="shared" ref="G27:G58" si="1">F27/E27-1</f>
        <v>-0.48189655172413792</v>
      </c>
    </row>
    <row r="28" spans="1:7" ht="15" customHeight="1" x14ac:dyDescent="0.2">
      <c r="A28" s="165">
        <v>4.5</v>
      </c>
      <c r="B28" s="306" t="s">
        <v>12</v>
      </c>
      <c r="C28" s="306"/>
      <c r="D28" s="306"/>
      <c r="E28" s="2">
        <v>88000</v>
      </c>
      <c r="F28" s="50">
        <f>'ESTIMACION DE INGRESOS'!$C$167</f>
        <v>87000</v>
      </c>
      <c r="G28" s="166">
        <f t="shared" si="1"/>
        <v>-1.1363636363636354E-2</v>
      </c>
    </row>
    <row r="29" spans="1:7" ht="15" customHeight="1" x14ac:dyDescent="0.2">
      <c r="A29" s="168">
        <v>5</v>
      </c>
      <c r="B29" s="307" t="s">
        <v>18</v>
      </c>
      <c r="C29" s="307"/>
      <c r="D29" s="307"/>
      <c r="E29" s="127">
        <f>SUM(E30:E32)</f>
        <v>420000</v>
      </c>
      <c r="F29" s="127">
        <f>SUM(F30:F32)</f>
        <v>124000</v>
      </c>
      <c r="G29" s="170">
        <f t="shared" si="1"/>
        <v>-0.7047619047619047</v>
      </c>
    </row>
    <row r="30" spans="1:7" ht="15" customHeight="1" x14ac:dyDescent="0.2">
      <c r="A30" s="165">
        <v>5.0999999999999996</v>
      </c>
      <c r="B30" s="306" t="s">
        <v>1003</v>
      </c>
      <c r="C30" s="306"/>
      <c r="D30" s="306"/>
      <c r="E30" s="2">
        <v>420000</v>
      </c>
      <c r="F30" s="50">
        <f>'ESTIMACION DE INGRESOS'!C181</f>
        <v>124000</v>
      </c>
      <c r="G30" s="166">
        <f t="shared" si="1"/>
        <v>-0.7047619047619047</v>
      </c>
    </row>
    <row r="31" spans="1:7" ht="15" customHeight="1" x14ac:dyDescent="0.2">
      <c r="A31" s="165">
        <v>5.2</v>
      </c>
      <c r="B31" s="306" t="s">
        <v>1004</v>
      </c>
      <c r="C31" s="306"/>
      <c r="D31" s="306"/>
      <c r="E31" s="2">
        <v>0</v>
      </c>
      <c r="F31" s="50">
        <f>'ESTIMACION DE INGRESOS'!$C$203</f>
        <v>0</v>
      </c>
      <c r="G31" s="166" t="e">
        <f t="shared" si="1"/>
        <v>#DIV/0!</v>
      </c>
    </row>
    <row r="32" spans="1:7" ht="15" customHeight="1" x14ac:dyDescent="0.2">
      <c r="A32" s="165">
        <v>5.3</v>
      </c>
      <c r="B32" s="306" t="s">
        <v>12</v>
      </c>
      <c r="C32" s="306"/>
      <c r="D32" s="306"/>
      <c r="E32" s="2">
        <v>0</v>
      </c>
      <c r="F32" s="50">
        <f>'ESTIMACION DE INGRESOS'!$C$206</f>
        <v>0</v>
      </c>
      <c r="G32" s="166" t="e">
        <f t="shared" si="1"/>
        <v>#DIV/0!</v>
      </c>
    </row>
    <row r="33" spans="1:8" ht="15" customHeight="1" x14ac:dyDescent="0.2">
      <c r="A33" s="168">
        <v>6</v>
      </c>
      <c r="B33" s="307" t="s">
        <v>20</v>
      </c>
      <c r="C33" s="307"/>
      <c r="D33" s="307"/>
      <c r="E33" s="127">
        <f>SUM(E34:E37)</f>
        <v>295000</v>
      </c>
      <c r="F33" s="127">
        <f>SUM(F34:F37)</f>
        <v>155000</v>
      </c>
      <c r="G33" s="170">
        <f t="shared" si="1"/>
        <v>-0.47457627118644063</v>
      </c>
    </row>
    <row r="34" spans="1:8" ht="15" customHeight="1" x14ac:dyDescent="0.2">
      <c r="A34" s="165">
        <v>6.1</v>
      </c>
      <c r="B34" s="306" t="s">
        <v>1005</v>
      </c>
      <c r="C34" s="306"/>
      <c r="D34" s="306"/>
      <c r="E34" s="2">
        <v>170000</v>
      </c>
      <c r="F34" s="50">
        <f>'ESTIMACION DE INGRESOS'!C210</f>
        <v>130000</v>
      </c>
      <c r="G34" s="166">
        <f t="shared" si="1"/>
        <v>-0.23529411764705888</v>
      </c>
    </row>
    <row r="35" spans="1:8" ht="15" customHeight="1" x14ac:dyDescent="0.2">
      <c r="A35" s="165">
        <v>6.2</v>
      </c>
      <c r="B35" s="306" t="s">
        <v>1006</v>
      </c>
      <c r="C35" s="306"/>
      <c r="D35" s="306"/>
      <c r="E35" s="2">
        <v>0</v>
      </c>
      <c r="F35" s="50">
        <f>'ESTIMACION DE INGRESOS'!$C$225</f>
        <v>0</v>
      </c>
      <c r="G35" s="166" t="e">
        <f t="shared" si="1"/>
        <v>#DIV/0!</v>
      </c>
    </row>
    <row r="36" spans="1:8" ht="15" customHeight="1" x14ac:dyDescent="0.2">
      <c r="A36" s="165">
        <v>6.3</v>
      </c>
      <c r="B36" s="306" t="s">
        <v>1007</v>
      </c>
      <c r="C36" s="306"/>
      <c r="D36" s="306"/>
      <c r="E36" s="2">
        <v>125000</v>
      </c>
      <c r="F36" s="50">
        <f>'ESTIMACION DE INGRESOS'!$C$226</f>
        <v>25000</v>
      </c>
      <c r="G36" s="166">
        <f t="shared" si="1"/>
        <v>-0.8</v>
      </c>
    </row>
    <row r="37" spans="1:8" ht="15" customHeight="1" x14ac:dyDescent="0.2">
      <c r="A37" s="165">
        <v>6.4</v>
      </c>
      <c r="B37" s="306" t="s">
        <v>12</v>
      </c>
      <c r="C37" s="306"/>
      <c r="D37" s="306"/>
      <c r="E37" s="2">
        <v>0</v>
      </c>
      <c r="F37" s="50">
        <f>'ESTIMACION DE INGRESOS'!$C$229</f>
        <v>0</v>
      </c>
      <c r="G37" s="166" t="e">
        <f t="shared" si="1"/>
        <v>#DIV/0!</v>
      </c>
    </row>
    <row r="38" spans="1:8" x14ac:dyDescent="0.2">
      <c r="A38" s="168">
        <v>7</v>
      </c>
      <c r="B38" s="307" t="s">
        <v>22</v>
      </c>
      <c r="C38" s="307"/>
      <c r="D38" s="307"/>
      <c r="E38" s="127">
        <f>SUM(E39:E42)</f>
        <v>0</v>
      </c>
      <c r="F38" s="127">
        <f>SUM(F39:F43)</f>
        <v>0</v>
      </c>
      <c r="G38" s="170" t="e">
        <f t="shared" si="1"/>
        <v>#DIV/0!</v>
      </c>
    </row>
    <row r="39" spans="1:8" x14ac:dyDescent="0.2">
      <c r="A39" s="165">
        <v>7.1</v>
      </c>
      <c r="B39" s="306" t="s">
        <v>1008</v>
      </c>
      <c r="C39" s="306"/>
      <c r="D39" s="306"/>
      <c r="E39" s="32">
        <v>0</v>
      </c>
      <c r="F39" s="50">
        <f>'ESTIMACION DE INGRESOS'!C233</f>
        <v>0</v>
      </c>
      <c r="G39" s="166" t="e">
        <f t="shared" si="1"/>
        <v>#DIV/0!</v>
      </c>
      <c r="H39" s="39"/>
    </row>
    <row r="40" spans="1:8" x14ac:dyDescent="0.2">
      <c r="A40" s="165">
        <v>7.2</v>
      </c>
      <c r="B40" s="306" t="s">
        <v>1009</v>
      </c>
      <c r="C40" s="306"/>
      <c r="D40" s="306"/>
      <c r="E40" s="32">
        <v>0</v>
      </c>
      <c r="F40" s="50">
        <f>'ESTIMACION DE INGRESOS'!$C$234</f>
        <v>0</v>
      </c>
      <c r="G40" s="166" t="e">
        <f t="shared" si="1"/>
        <v>#DIV/0!</v>
      </c>
      <c r="H40" s="39"/>
    </row>
    <row r="41" spans="1:8" x14ac:dyDescent="0.2">
      <c r="A41" s="165">
        <v>7.3</v>
      </c>
      <c r="B41" s="306" t="s">
        <v>1010</v>
      </c>
      <c r="C41" s="306"/>
      <c r="D41" s="306"/>
      <c r="E41" s="32">
        <v>0</v>
      </c>
      <c r="F41" s="50">
        <f>'ESTIMACION DE INGRESOS'!$C$236</f>
        <v>0</v>
      </c>
      <c r="G41" s="166" t="e">
        <f t="shared" si="1"/>
        <v>#DIV/0!</v>
      </c>
      <c r="H41" s="39"/>
    </row>
    <row r="42" spans="1:8" x14ac:dyDescent="0.2">
      <c r="A42" s="165">
        <v>7.4</v>
      </c>
      <c r="B42" s="306" t="s">
        <v>1011</v>
      </c>
      <c r="C42" s="306"/>
      <c r="D42" s="306"/>
      <c r="E42" s="32">
        <v>0</v>
      </c>
      <c r="F42" s="50">
        <f>'ESTIMACION DE INGRESOS'!$C$238</f>
        <v>0</v>
      </c>
      <c r="G42" s="166" t="e">
        <f t="shared" si="1"/>
        <v>#DIV/0!</v>
      </c>
      <c r="H42" s="39"/>
    </row>
    <row r="43" spans="1:8" ht="30" customHeight="1" x14ac:dyDescent="0.2">
      <c r="A43" s="165">
        <v>7.9</v>
      </c>
      <c r="B43" s="322" t="s">
        <v>1012</v>
      </c>
      <c r="C43" s="323"/>
      <c r="D43" s="324"/>
      <c r="E43" s="32">
        <v>0</v>
      </c>
      <c r="F43" s="50">
        <f>'ESTIMACION DE INGRESOS'!$C$240</f>
        <v>0</v>
      </c>
      <c r="G43" s="166" t="e">
        <f t="shared" si="1"/>
        <v>#DIV/0!</v>
      </c>
      <c r="H43" s="39"/>
    </row>
    <row r="44" spans="1:8" x14ac:dyDescent="0.2">
      <c r="A44" s="168">
        <v>8</v>
      </c>
      <c r="B44" s="307" t="s">
        <v>23</v>
      </c>
      <c r="C44" s="307"/>
      <c r="D44" s="307"/>
      <c r="E44" s="127">
        <f>SUM(E45:E47)</f>
        <v>39072104</v>
      </c>
      <c r="F44" s="127">
        <f>SUM(F45:F47)</f>
        <v>38346350</v>
      </c>
      <c r="G44" s="170">
        <f t="shared" si="1"/>
        <v>-1.8574735570933143E-2</v>
      </c>
    </row>
    <row r="45" spans="1:8" x14ac:dyDescent="0.2">
      <c r="A45" s="165">
        <v>8.1</v>
      </c>
      <c r="B45" s="306" t="s">
        <v>24</v>
      </c>
      <c r="C45" s="306"/>
      <c r="D45" s="306"/>
      <c r="E45" s="2">
        <v>21006100</v>
      </c>
      <c r="F45" s="50">
        <f>'ESTIMACION DE INGRESOS'!C244</f>
        <v>25600000</v>
      </c>
      <c r="G45" s="166">
        <f t="shared" si="1"/>
        <v>0.21869361756823014</v>
      </c>
    </row>
    <row r="46" spans="1:8" x14ac:dyDescent="0.2">
      <c r="A46" s="165">
        <v>8.1999999999999993</v>
      </c>
      <c r="B46" s="306" t="s">
        <v>25</v>
      </c>
      <c r="C46" s="306"/>
      <c r="D46" s="306"/>
      <c r="E46" s="2">
        <v>10934004</v>
      </c>
      <c r="F46" s="50">
        <f>'ESTIMACION DE INGRESOS'!$C$248</f>
        <v>12056350</v>
      </c>
      <c r="G46" s="166">
        <f t="shared" si="1"/>
        <v>0.10264730102531505</v>
      </c>
    </row>
    <row r="47" spans="1:8" x14ac:dyDescent="0.2">
      <c r="A47" s="165">
        <v>8.3000000000000007</v>
      </c>
      <c r="B47" s="306" t="s">
        <v>26</v>
      </c>
      <c r="C47" s="306"/>
      <c r="D47" s="306"/>
      <c r="E47" s="2">
        <v>7132000</v>
      </c>
      <c r="F47" s="50">
        <f>'ESTIMACION DE INGRESOS'!$C$254</f>
        <v>690000</v>
      </c>
      <c r="G47" s="166">
        <f t="shared" si="1"/>
        <v>-0.90325294447560289</v>
      </c>
    </row>
    <row r="48" spans="1:8" ht="12.75" customHeight="1" x14ac:dyDescent="0.2">
      <c r="A48" s="168">
        <v>9</v>
      </c>
      <c r="B48" s="307" t="s">
        <v>69</v>
      </c>
      <c r="C48" s="307"/>
      <c r="D48" s="307"/>
      <c r="E48" s="127">
        <f>SUM(E49:E54)</f>
        <v>90000</v>
      </c>
      <c r="F48" s="127">
        <f>SUM(F49:F54)</f>
        <v>45000</v>
      </c>
      <c r="G48" s="170">
        <f t="shared" si="1"/>
        <v>-0.5</v>
      </c>
    </row>
    <row r="49" spans="1:7" x14ac:dyDescent="0.2">
      <c r="A49" s="165">
        <v>9.1</v>
      </c>
      <c r="B49" s="306" t="s">
        <v>1013</v>
      </c>
      <c r="C49" s="306"/>
      <c r="D49" s="306"/>
      <c r="E49" s="2">
        <v>0</v>
      </c>
      <c r="F49" s="50">
        <f>'ESTIMACION DE INGRESOS'!C260</f>
        <v>0</v>
      </c>
      <c r="G49" s="166" t="e">
        <f t="shared" si="1"/>
        <v>#DIV/0!</v>
      </c>
    </row>
    <row r="50" spans="1:7" x14ac:dyDescent="0.2">
      <c r="A50" s="165">
        <v>9.1999999999999993</v>
      </c>
      <c r="B50" s="306" t="s">
        <v>71</v>
      </c>
      <c r="C50" s="306"/>
      <c r="D50" s="306"/>
      <c r="E50" s="3">
        <v>0</v>
      </c>
      <c r="F50" s="50">
        <f>'ESTIMACION DE INGRESOS'!$C$263</f>
        <v>0</v>
      </c>
      <c r="G50" s="166" t="e">
        <f t="shared" si="1"/>
        <v>#DIV/0!</v>
      </c>
    </row>
    <row r="51" spans="1:7" x14ac:dyDescent="0.2">
      <c r="A51" s="165">
        <v>9.3000000000000007</v>
      </c>
      <c r="B51" s="306" t="s">
        <v>1014</v>
      </c>
      <c r="C51" s="306"/>
      <c r="D51" s="306"/>
      <c r="E51" s="3">
        <v>0</v>
      </c>
      <c r="F51" s="50">
        <f>'ESTIMACION DE INGRESOS'!$C$264</f>
        <v>0</v>
      </c>
      <c r="G51" s="166" t="e">
        <f t="shared" si="1"/>
        <v>#DIV/0!</v>
      </c>
    </row>
    <row r="52" spans="1:7" x14ac:dyDescent="0.2">
      <c r="A52" s="165">
        <v>9.4</v>
      </c>
      <c r="B52" s="306" t="s">
        <v>73</v>
      </c>
      <c r="C52" s="306"/>
      <c r="D52" s="306"/>
      <c r="E52" s="3">
        <v>90000</v>
      </c>
      <c r="F52" s="50">
        <f>'ESTIMACION DE INGRESOS'!$C$269</f>
        <v>45000</v>
      </c>
      <c r="G52" s="166">
        <f t="shared" si="1"/>
        <v>-0.5</v>
      </c>
    </row>
    <row r="53" spans="1:7" x14ac:dyDescent="0.2">
      <c r="A53" s="165">
        <v>9.5</v>
      </c>
      <c r="B53" s="306" t="s">
        <v>74</v>
      </c>
      <c r="C53" s="306"/>
      <c r="D53" s="306"/>
      <c r="E53" s="3">
        <v>0</v>
      </c>
      <c r="F53" s="50">
        <f>'ESTIMACION DE INGRESOS'!$C$273</f>
        <v>0</v>
      </c>
      <c r="G53" s="166" t="e">
        <f t="shared" si="1"/>
        <v>#DIV/0!</v>
      </c>
    </row>
    <row r="54" spans="1:7" x14ac:dyDescent="0.2">
      <c r="A54" s="165">
        <v>9.6</v>
      </c>
      <c r="B54" s="306" t="s">
        <v>75</v>
      </c>
      <c r="C54" s="306"/>
      <c r="D54" s="306"/>
      <c r="E54" s="3">
        <v>0</v>
      </c>
      <c r="F54" s="50">
        <f>'ESTIMACION DE INGRESOS'!$C$274</f>
        <v>0</v>
      </c>
      <c r="G54" s="171" t="e">
        <f t="shared" si="1"/>
        <v>#DIV/0!</v>
      </c>
    </row>
    <row r="55" spans="1:7" x14ac:dyDescent="0.2">
      <c r="A55" s="168" t="s">
        <v>757</v>
      </c>
      <c r="B55" s="307" t="s">
        <v>27</v>
      </c>
      <c r="C55" s="307"/>
      <c r="D55" s="307"/>
      <c r="E55" s="127">
        <f>SUM(E56:E58)</f>
        <v>0</v>
      </c>
      <c r="F55" s="127">
        <f>SUM(F56:F58)</f>
        <v>10000</v>
      </c>
      <c r="G55" s="170" t="e">
        <f>F55/E55-1</f>
        <v>#DIV/0!</v>
      </c>
    </row>
    <row r="56" spans="1:7" ht="12.75" customHeight="1" x14ac:dyDescent="0.2">
      <c r="A56" s="165">
        <v>10.1</v>
      </c>
      <c r="B56" s="322" t="s">
        <v>1015</v>
      </c>
      <c r="C56" s="323"/>
      <c r="D56" s="324"/>
      <c r="E56" s="49">
        <v>0</v>
      </c>
      <c r="F56" s="51">
        <f>'ESTIMACION DE INGRESOS'!C280</f>
        <v>10000</v>
      </c>
      <c r="G56" s="171" t="e">
        <f t="shared" si="1"/>
        <v>#DIV/0!</v>
      </c>
    </row>
    <row r="57" spans="1:7" x14ac:dyDescent="0.2">
      <c r="A57" s="165">
        <v>10.199999999999999</v>
      </c>
      <c r="B57" s="322" t="s">
        <v>1016</v>
      </c>
      <c r="C57" s="323"/>
      <c r="D57" s="324"/>
      <c r="E57" s="49">
        <v>0</v>
      </c>
      <c r="F57" s="51">
        <f>'ESTIMACION DE INGRESOS'!C283</f>
        <v>0</v>
      </c>
      <c r="G57" s="171" t="e">
        <f t="shared" si="1"/>
        <v>#DIV/0!</v>
      </c>
    </row>
    <row r="58" spans="1:7" x14ac:dyDescent="0.2">
      <c r="A58" s="165">
        <v>10.3</v>
      </c>
      <c r="B58" s="123" t="s">
        <v>1017</v>
      </c>
      <c r="C58" s="124"/>
      <c r="D58" s="125"/>
      <c r="E58" s="49">
        <v>0</v>
      </c>
      <c r="F58" s="51">
        <f>'ESTIMACION DE INGRESOS'!C285</f>
        <v>0</v>
      </c>
      <c r="G58" s="171" t="e">
        <f t="shared" si="1"/>
        <v>#DIV/0!</v>
      </c>
    </row>
    <row r="59" spans="1:7" x14ac:dyDescent="0.2">
      <c r="A59" s="172" t="s">
        <v>758</v>
      </c>
      <c r="B59" s="307" t="s">
        <v>28</v>
      </c>
      <c r="C59" s="307"/>
      <c r="D59" s="307"/>
      <c r="E59" s="128">
        <f>SUM(E60)</f>
        <v>0</v>
      </c>
      <c r="F59" s="128">
        <f>SUM(F60)</f>
        <v>0</v>
      </c>
      <c r="G59" s="173" t="e">
        <f>F59/E59-1</f>
        <v>#DIV/0!</v>
      </c>
    </row>
    <row r="60" spans="1:7" x14ac:dyDescent="0.2">
      <c r="A60" s="165">
        <v>11.1</v>
      </c>
      <c r="B60" s="322" t="s">
        <v>1018</v>
      </c>
      <c r="C60" s="323"/>
      <c r="D60" s="324"/>
      <c r="E60" s="4">
        <v>0</v>
      </c>
      <c r="F60" s="50">
        <f>'ESTIMACION DE INGRESOS'!C288</f>
        <v>0</v>
      </c>
      <c r="G60" s="174" t="e">
        <f>F60/E60-1</f>
        <v>#DIV/0!</v>
      </c>
    </row>
    <row r="61" spans="1:7" x14ac:dyDescent="0.2">
      <c r="A61" s="308" t="s">
        <v>339</v>
      </c>
      <c r="B61" s="309"/>
      <c r="C61" s="309"/>
      <c r="D61" s="309"/>
      <c r="E61" s="175">
        <f>E6+E15+E21+E23+E29+E33+E38+E44+E48+E55+E59</f>
        <v>59975941</v>
      </c>
      <c r="F61" s="175">
        <f>F6+F15+F21+F23+F29+F33+F38+F44+F48+F55+F59</f>
        <v>60721514</v>
      </c>
      <c r="G61" s="176">
        <f>F61/E61-1</f>
        <v>1.2431201371229772E-2</v>
      </c>
    </row>
    <row r="62" spans="1:7" ht="12" customHeight="1" x14ac:dyDescent="0.2">
      <c r="A62" s="302"/>
      <c r="B62" s="302"/>
      <c r="C62" s="302"/>
      <c r="D62" s="302"/>
      <c r="E62" s="302"/>
      <c r="F62" s="302"/>
      <c r="G62" s="302"/>
    </row>
    <row r="63" spans="1:7" ht="12" customHeight="1" x14ac:dyDescent="0.2">
      <c r="A63" s="59"/>
      <c r="B63" s="59"/>
      <c r="C63" s="59"/>
      <c r="D63" s="59"/>
      <c r="E63" s="59"/>
      <c r="F63" s="59"/>
      <c r="G63" s="59"/>
    </row>
    <row r="64" spans="1:7" ht="15" customHeight="1" x14ac:dyDescent="0.2">
      <c r="A64" s="59"/>
      <c r="B64" s="59"/>
      <c r="C64" s="59"/>
      <c r="D64" s="59"/>
      <c r="E64" s="59"/>
      <c r="F64" s="59"/>
      <c r="G64" s="59"/>
    </row>
    <row r="65" spans="1:7" ht="46.5" customHeight="1" x14ac:dyDescent="0.2">
      <c r="A65" s="301" t="s">
        <v>1023</v>
      </c>
      <c r="B65" s="301"/>
      <c r="C65" s="301"/>
      <c r="D65" s="301"/>
      <c r="E65" s="48"/>
      <c r="F65" s="48"/>
      <c r="G65" s="48"/>
    </row>
    <row r="66" spans="1:7" x14ac:dyDescent="0.2">
      <c r="A66" s="129" t="s">
        <v>29</v>
      </c>
      <c r="B66" s="130" t="s">
        <v>2</v>
      </c>
      <c r="C66" s="131" t="s">
        <v>998</v>
      </c>
      <c r="D66" s="132" t="s">
        <v>30</v>
      </c>
      <c r="E66" s="5"/>
      <c r="F66" s="5"/>
      <c r="G66" s="5"/>
    </row>
    <row r="67" spans="1:7" ht="18.75" customHeight="1" x14ac:dyDescent="0.2">
      <c r="A67" s="6">
        <v>1</v>
      </c>
      <c r="B67" s="7" t="s">
        <v>31</v>
      </c>
      <c r="C67" s="8">
        <f>F6+F15+F21+F23+F29+F33+F38</f>
        <v>22320164</v>
      </c>
      <c r="D67" s="9">
        <f>C67/C70</f>
        <v>0.36758246838179959</v>
      </c>
    </row>
    <row r="68" spans="1:7" ht="38.25" x14ac:dyDescent="0.2">
      <c r="A68" s="6">
        <v>2</v>
      </c>
      <c r="B68" s="7" t="s">
        <v>32</v>
      </c>
      <c r="C68" s="8">
        <f>F44+F48</f>
        <v>38391350</v>
      </c>
      <c r="D68" s="9">
        <f>C68/C70</f>
        <v>0.63225284534242676</v>
      </c>
    </row>
    <row r="69" spans="1:7" x14ac:dyDescent="0.2">
      <c r="A69" s="6">
        <v>3</v>
      </c>
      <c r="B69" s="7" t="s">
        <v>33</v>
      </c>
      <c r="C69" s="8">
        <f>F55+F59</f>
        <v>10000</v>
      </c>
      <c r="D69" s="9">
        <f>C69/C70</f>
        <v>1.6468627577369036E-4</v>
      </c>
    </row>
    <row r="70" spans="1:7" x14ac:dyDescent="0.2">
      <c r="A70" s="133"/>
      <c r="B70" s="134" t="s">
        <v>997</v>
      </c>
      <c r="C70" s="135">
        <f>SUM(C67:C69)</f>
        <v>60721514</v>
      </c>
      <c r="D70" s="136">
        <f>SUM(D67:D69)</f>
        <v>1</v>
      </c>
    </row>
    <row r="71" spans="1:7" ht="33" customHeight="1" x14ac:dyDescent="0.2">
      <c r="A71" s="300" t="s">
        <v>1022</v>
      </c>
      <c r="B71" s="300"/>
      <c r="C71" s="300"/>
      <c r="D71" s="300"/>
      <c r="E71" s="48"/>
      <c r="F71" s="48"/>
      <c r="G71" s="48"/>
    </row>
    <row r="72" spans="1:7" x14ac:dyDescent="0.2">
      <c r="A72" s="137" t="s">
        <v>34</v>
      </c>
      <c r="B72" s="137" t="s">
        <v>2</v>
      </c>
      <c r="C72" s="138" t="s">
        <v>998</v>
      </c>
      <c r="D72" s="139" t="s">
        <v>30</v>
      </c>
      <c r="E72" s="5"/>
      <c r="F72" s="5"/>
      <c r="G72" s="5"/>
    </row>
    <row r="73" spans="1:7" x14ac:dyDescent="0.2">
      <c r="A73" s="6">
        <v>100</v>
      </c>
      <c r="B73" s="57" t="s">
        <v>756</v>
      </c>
      <c r="C73" s="11">
        <f>F6+F15+F21+F23+F29+F33+F48</f>
        <v>22365164</v>
      </c>
      <c r="D73" s="9">
        <f>C73/C79</f>
        <v>0.36832355662278116</v>
      </c>
    </row>
    <row r="74" spans="1:7" x14ac:dyDescent="0.2">
      <c r="A74" s="6">
        <v>200</v>
      </c>
      <c r="B74" s="10" t="s">
        <v>35</v>
      </c>
      <c r="C74" s="11">
        <f>F59</f>
        <v>0</v>
      </c>
      <c r="D74" s="9">
        <f>C74/C79</f>
        <v>0</v>
      </c>
    </row>
    <row r="75" spans="1:7" x14ac:dyDescent="0.2">
      <c r="A75" s="6">
        <v>400</v>
      </c>
      <c r="B75" s="10" t="s">
        <v>36</v>
      </c>
      <c r="C75" s="11">
        <f>F38</f>
        <v>0</v>
      </c>
      <c r="D75" s="9">
        <f>C75/C79</f>
        <v>0</v>
      </c>
    </row>
    <row r="76" spans="1:7" x14ac:dyDescent="0.2">
      <c r="A76" s="6">
        <v>500</v>
      </c>
      <c r="B76" s="10" t="s">
        <v>37</v>
      </c>
      <c r="C76" s="11">
        <f>'ESTIMACION DE INGRESOS'!C246+'ESTIMACION DE INGRESOS'!C248+'ESTIMACION DE INGRESOS'!C256</f>
        <v>37056350</v>
      </c>
      <c r="D76" s="9">
        <f>C76/C79</f>
        <v>0.61026722752663909</v>
      </c>
    </row>
    <row r="77" spans="1:7" x14ac:dyDescent="0.2">
      <c r="A77" s="6">
        <v>600</v>
      </c>
      <c r="B77" s="10" t="s">
        <v>38</v>
      </c>
      <c r="C77" s="11">
        <f>'ESTIMACION DE INGRESOS'!C247+'ESTIMACION DE INGRESOS'!C257</f>
        <v>1290000</v>
      </c>
      <c r="D77" s="9">
        <f>C77/C79</f>
        <v>2.1244529574806055E-2</v>
      </c>
    </row>
    <row r="78" spans="1:7" x14ac:dyDescent="0.2">
      <c r="A78" s="6">
        <v>700</v>
      </c>
      <c r="B78" s="10" t="s">
        <v>39</v>
      </c>
      <c r="C78" s="11">
        <f>'ESTIMACION DE INGRESOS'!C258+'S.H-INGRESOS'!F55</f>
        <v>10000</v>
      </c>
      <c r="D78" s="9">
        <f>C78/C79</f>
        <v>1.6468627577369036E-4</v>
      </c>
    </row>
    <row r="79" spans="1:7" x14ac:dyDescent="0.2">
      <c r="A79" s="133"/>
      <c r="B79" s="134" t="s">
        <v>997</v>
      </c>
      <c r="C79" s="135">
        <f>SUM(C73:C78)</f>
        <v>60721514</v>
      </c>
      <c r="D79" s="140">
        <f>SUM(D73:D78)</f>
        <v>1</v>
      </c>
    </row>
  </sheetData>
  <autoFilter ref="A6:G6">
    <filterColumn colId="1" showButton="0"/>
    <filterColumn colId="2" showButton="0"/>
  </autoFilter>
  <mergeCells count="65">
    <mergeCell ref="B25:D25"/>
    <mergeCell ref="B7:D7"/>
    <mergeCell ref="B8:D8"/>
    <mergeCell ref="B9:D9"/>
    <mergeCell ref="B10:D10"/>
    <mergeCell ref="B11:D11"/>
    <mergeCell ref="B12:D12"/>
    <mergeCell ref="B15:D15"/>
    <mergeCell ref="B21:D21"/>
    <mergeCell ref="B22:D22"/>
    <mergeCell ref="B23:D23"/>
    <mergeCell ref="B24:D24"/>
    <mergeCell ref="B56:D56"/>
    <mergeCell ref="B54:D54"/>
    <mergeCell ref="B49:D49"/>
    <mergeCell ref="B50:D50"/>
    <mergeCell ref="B51:D51"/>
    <mergeCell ref="B60:D60"/>
    <mergeCell ref="B44:D44"/>
    <mergeCell ref="B45:D45"/>
    <mergeCell ref="B57:D57"/>
    <mergeCell ref="B13:D13"/>
    <mergeCell ref="B14:D14"/>
    <mergeCell ref="B43:D43"/>
    <mergeCell ref="B30:D30"/>
    <mergeCell ref="B32:D32"/>
    <mergeCell ref="B33:D33"/>
    <mergeCell ref="B34:D34"/>
    <mergeCell ref="B35:D35"/>
    <mergeCell ref="B37:D37"/>
    <mergeCell ref="B38:D38"/>
    <mergeCell ref="B31:D31"/>
    <mergeCell ref="B36:D36"/>
    <mergeCell ref="A1:G1"/>
    <mergeCell ref="A2:G2"/>
    <mergeCell ref="B40:D40"/>
    <mergeCell ref="B41:D41"/>
    <mergeCell ref="B42:D42"/>
    <mergeCell ref="G3:G4"/>
    <mergeCell ref="A5:G5"/>
    <mergeCell ref="B6:D6"/>
    <mergeCell ref="B39:D39"/>
    <mergeCell ref="B26:D26"/>
    <mergeCell ref="B27:D27"/>
    <mergeCell ref="B28:D28"/>
    <mergeCell ref="B29:D29"/>
    <mergeCell ref="A3:D4"/>
    <mergeCell ref="E3:E4"/>
    <mergeCell ref="F3:F4"/>
    <mergeCell ref="A71:D71"/>
    <mergeCell ref="A65:D65"/>
    <mergeCell ref="A62:G62"/>
    <mergeCell ref="B16:D16"/>
    <mergeCell ref="B17:D17"/>
    <mergeCell ref="B18:D18"/>
    <mergeCell ref="B19:D19"/>
    <mergeCell ref="B20:D20"/>
    <mergeCell ref="B53:D53"/>
    <mergeCell ref="B55:D55"/>
    <mergeCell ref="B52:D52"/>
    <mergeCell ref="B59:D59"/>
    <mergeCell ref="A61:D61"/>
    <mergeCell ref="B46:D46"/>
    <mergeCell ref="B47:D47"/>
    <mergeCell ref="B48:D48"/>
  </mergeCells>
  <dataValidations count="1">
    <dataValidation type="whole" operator="greaterThanOrEqual" allowBlank="1" showInputMessage="1" showErrorMessage="1" sqref="F55:F59 E49:E60 E45:E47 E44:F44 E48:F48 F52 E34:E37 E6:F6 E38:F38 E33:F33 E29:F29 E23:F23 E21:F21 E7:E14 E22 E24:E28 E30:E32 E16:E20">
      <formula1>0</formula1>
    </dataValidation>
  </dataValidations>
  <printOptions horizontalCentered="1"/>
  <pageMargins left="0.39370078740157483" right="0.35433070866141736" top="0.55118110236220474" bottom="1.0236220472440944" header="0.35433070866141736" footer="0.59055118110236227"/>
  <pageSetup scale="75" orientation="portrait" horizontalDpi="4294967295" verticalDpi="4294967295" r:id="rId1"/>
  <headerFooter>
    <oddFooter xml:space="preserve">&amp;L&amp;"-,Cursiva"&amp;10       Ejercicio Fiscal 2018&amp;R&amp;10Página &amp;P de &amp;N&amp;K00+000--&amp;11---------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00736F"/>
  </sheetPr>
  <dimension ref="A1:D944"/>
  <sheetViews>
    <sheetView topLeftCell="A190" zoomScaleNormal="100" zoomScalePageLayoutView="90" workbookViewId="0">
      <selection activeCell="B949" sqref="B949"/>
    </sheetView>
  </sheetViews>
  <sheetFormatPr baseColWidth="10" defaultColWidth="0" defaultRowHeight="36.75" customHeight="1" x14ac:dyDescent="0.25"/>
  <cols>
    <col min="1" max="1" width="7.5703125" style="36" customWidth="1"/>
    <col min="2" max="2" width="121" style="37" customWidth="1"/>
    <col min="3" max="3" width="21.7109375" style="58" customWidth="1"/>
    <col min="4" max="16384" width="0" style="35" hidden="1"/>
  </cols>
  <sheetData>
    <row r="1" spans="1:4" ht="53.25" customHeight="1" x14ac:dyDescent="0.25">
      <c r="A1" s="338" t="s">
        <v>1039</v>
      </c>
      <c r="B1" s="339"/>
      <c r="C1" s="339"/>
    </row>
    <row r="2" spans="1:4" s="64" customFormat="1" ht="28.5" customHeight="1" x14ac:dyDescent="0.25">
      <c r="A2" s="340" t="e">
        <f>#REF!</f>
        <v>#REF!</v>
      </c>
      <c r="B2" s="341"/>
      <c r="C2" s="342"/>
      <c r="D2" s="177"/>
    </row>
    <row r="3" spans="1:4" s="69" customFormat="1" ht="22.5" customHeight="1" x14ac:dyDescent="0.25">
      <c r="A3" s="332" t="s">
        <v>112</v>
      </c>
      <c r="B3" s="334" t="s">
        <v>2</v>
      </c>
      <c r="C3" s="336" t="s">
        <v>113</v>
      </c>
      <c r="D3" s="178"/>
    </row>
    <row r="4" spans="1:4" s="69" customFormat="1" ht="15" customHeight="1" x14ac:dyDescent="0.25">
      <c r="A4" s="333"/>
      <c r="B4" s="335"/>
      <c r="C4" s="337"/>
      <c r="D4" s="178"/>
    </row>
    <row r="5" spans="1:4" s="69" customFormat="1" ht="3.75" customHeight="1" x14ac:dyDescent="0.25">
      <c r="A5" s="213"/>
      <c r="B5" s="214"/>
      <c r="C5" s="215"/>
      <c r="D5" s="178"/>
    </row>
    <row r="6" spans="1:4" s="70" customFormat="1" ht="25.5" customHeight="1" x14ac:dyDescent="0.25">
      <c r="A6" s="216">
        <v>1</v>
      </c>
      <c r="B6" s="217" t="s">
        <v>5</v>
      </c>
      <c r="C6" s="218">
        <f>C7+C16+C27+C28+C29+C30+C31+C44</f>
        <v>7301500</v>
      </c>
      <c r="D6" s="179"/>
    </row>
    <row r="7" spans="1:4" s="71" customFormat="1" ht="25.5" customHeight="1" x14ac:dyDescent="0.25">
      <c r="A7" s="196">
        <v>1.1000000000000001</v>
      </c>
      <c r="B7" s="60" t="s">
        <v>114</v>
      </c>
      <c r="C7" s="197">
        <f>SUM(C8)</f>
        <v>37000</v>
      </c>
      <c r="D7" s="180"/>
    </row>
    <row r="8" spans="1:4" s="71" customFormat="1" ht="25.5" customHeight="1" x14ac:dyDescent="0.25">
      <c r="A8" s="196" t="s">
        <v>759</v>
      </c>
      <c r="B8" s="212" t="s">
        <v>115</v>
      </c>
      <c r="C8" s="208">
        <f>SUM(C9:C15)</f>
        <v>37000</v>
      </c>
      <c r="D8" s="180"/>
    </row>
    <row r="9" spans="1:4" s="72" customFormat="1" ht="25.5" customHeight="1" x14ac:dyDescent="0.25">
      <c r="A9" s="200" t="s">
        <v>760</v>
      </c>
      <c r="B9" s="62" t="s">
        <v>116</v>
      </c>
      <c r="C9" s="201">
        <v>0</v>
      </c>
      <c r="D9" s="181"/>
    </row>
    <row r="10" spans="1:4" s="72" customFormat="1" ht="42.75" customHeight="1" x14ac:dyDescent="0.25">
      <c r="A10" s="200" t="s">
        <v>761</v>
      </c>
      <c r="B10" s="62" t="s">
        <v>117</v>
      </c>
      <c r="C10" s="201">
        <v>0</v>
      </c>
      <c r="D10" s="181"/>
    </row>
    <row r="11" spans="1:4" s="72" customFormat="1" ht="25.5" customHeight="1" x14ac:dyDescent="0.25">
      <c r="A11" s="200" t="s">
        <v>762</v>
      </c>
      <c r="B11" s="62" t="s">
        <v>118</v>
      </c>
      <c r="C11" s="201">
        <v>28000</v>
      </c>
      <c r="D11" s="181"/>
    </row>
    <row r="12" spans="1:4" s="72" customFormat="1" ht="25.5" customHeight="1" x14ac:dyDescent="0.25">
      <c r="A12" s="200" t="s">
        <v>763</v>
      </c>
      <c r="B12" s="62" t="s">
        <v>119</v>
      </c>
      <c r="C12" s="201">
        <v>0</v>
      </c>
      <c r="D12" s="181"/>
    </row>
    <row r="13" spans="1:4" s="72" customFormat="1" ht="25.5" customHeight="1" x14ac:dyDescent="0.25">
      <c r="A13" s="200" t="s">
        <v>764</v>
      </c>
      <c r="B13" s="62" t="s">
        <v>120</v>
      </c>
      <c r="C13" s="201">
        <v>0</v>
      </c>
      <c r="D13" s="181"/>
    </row>
    <row r="14" spans="1:4" s="72" customFormat="1" ht="25.5" customHeight="1" x14ac:dyDescent="0.25">
      <c r="A14" s="200" t="s">
        <v>765</v>
      </c>
      <c r="B14" s="62" t="s">
        <v>121</v>
      </c>
      <c r="C14" s="201">
        <v>0</v>
      </c>
      <c r="D14" s="181"/>
    </row>
    <row r="15" spans="1:4" s="72" customFormat="1" ht="25.5" customHeight="1" x14ac:dyDescent="0.25">
      <c r="A15" s="200" t="s">
        <v>766</v>
      </c>
      <c r="B15" s="62" t="s">
        <v>122</v>
      </c>
      <c r="C15" s="201">
        <v>9000</v>
      </c>
      <c r="D15" s="181"/>
    </row>
    <row r="16" spans="1:4" s="63" customFormat="1" ht="25.5" customHeight="1" x14ac:dyDescent="0.25">
      <c r="A16" s="198">
        <v>1.2</v>
      </c>
      <c r="B16" s="211" t="s">
        <v>123</v>
      </c>
      <c r="C16" s="210">
        <f>C17+C20+C23</f>
        <v>7050000</v>
      </c>
      <c r="D16" s="182"/>
    </row>
    <row r="17" spans="1:4" s="73" customFormat="1" ht="25.5" customHeight="1" x14ac:dyDescent="0.25">
      <c r="A17" s="196" t="s">
        <v>767</v>
      </c>
      <c r="B17" s="212" t="s">
        <v>124</v>
      </c>
      <c r="C17" s="208">
        <f>SUM(C18:C19)</f>
        <v>3600000</v>
      </c>
      <c r="D17" s="183"/>
    </row>
    <row r="18" spans="1:4" s="72" customFormat="1" ht="25.5" customHeight="1" x14ac:dyDescent="0.25">
      <c r="A18" s="200" t="s">
        <v>768</v>
      </c>
      <c r="B18" s="62" t="s">
        <v>125</v>
      </c>
      <c r="C18" s="255">
        <v>600000</v>
      </c>
      <c r="D18" s="181"/>
    </row>
    <row r="19" spans="1:4" s="72" customFormat="1" ht="25.5" customHeight="1" x14ac:dyDescent="0.25">
      <c r="A19" s="200" t="s">
        <v>769</v>
      </c>
      <c r="B19" s="62" t="s">
        <v>126</v>
      </c>
      <c r="C19" s="255">
        <v>3000000</v>
      </c>
      <c r="D19" s="181"/>
    </row>
    <row r="20" spans="1:4" s="71" customFormat="1" ht="25.5" customHeight="1" x14ac:dyDescent="0.25">
      <c r="A20" s="196" t="s">
        <v>770</v>
      </c>
      <c r="B20" s="212" t="s">
        <v>127</v>
      </c>
      <c r="C20" s="208">
        <f>SUM(C21:C22)</f>
        <v>3450000</v>
      </c>
      <c r="D20" s="180"/>
    </row>
    <row r="21" spans="1:4" s="72" customFormat="1" ht="25.5" customHeight="1" x14ac:dyDescent="0.25">
      <c r="A21" s="200" t="s">
        <v>771</v>
      </c>
      <c r="B21" s="62" t="s">
        <v>128</v>
      </c>
      <c r="C21" s="255">
        <v>3300000</v>
      </c>
      <c r="D21" s="181"/>
    </row>
    <row r="22" spans="1:4" s="72" customFormat="1" ht="25.5" customHeight="1" x14ac:dyDescent="0.25">
      <c r="A22" s="200" t="s">
        <v>772</v>
      </c>
      <c r="B22" s="62" t="s">
        <v>129</v>
      </c>
      <c r="C22" s="255">
        <v>150000</v>
      </c>
      <c r="D22" s="181"/>
    </row>
    <row r="23" spans="1:4" s="71" customFormat="1" ht="25.5" customHeight="1" x14ac:dyDescent="0.25">
      <c r="A23" s="196" t="s">
        <v>773</v>
      </c>
      <c r="B23" s="212" t="s">
        <v>130</v>
      </c>
      <c r="C23" s="208">
        <f>SUM(C24:C26)</f>
        <v>0</v>
      </c>
      <c r="D23" s="180"/>
    </row>
    <row r="24" spans="1:4" s="72" customFormat="1" ht="25.5" customHeight="1" x14ac:dyDescent="0.25">
      <c r="A24" s="200" t="s">
        <v>774</v>
      </c>
      <c r="B24" s="62" t="s">
        <v>131</v>
      </c>
      <c r="C24" s="201">
        <v>0</v>
      </c>
      <c r="D24" s="181"/>
    </row>
    <row r="25" spans="1:4" s="72" customFormat="1" ht="25.5" customHeight="1" x14ac:dyDescent="0.25">
      <c r="A25" s="200" t="s">
        <v>775</v>
      </c>
      <c r="B25" s="62" t="s">
        <v>132</v>
      </c>
      <c r="C25" s="201">
        <v>0</v>
      </c>
      <c r="D25" s="181"/>
    </row>
    <row r="26" spans="1:4" s="72" customFormat="1" ht="25.5" customHeight="1" x14ac:dyDescent="0.25">
      <c r="A26" s="200" t="s">
        <v>776</v>
      </c>
      <c r="B26" s="62" t="s">
        <v>133</v>
      </c>
      <c r="C26" s="201">
        <v>0</v>
      </c>
      <c r="D26" s="181"/>
    </row>
    <row r="27" spans="1:4" s="76" customFormat="1" ht="30" customHeight="1" x14ac:dyDescent="0.25">
      <c r="A27" s="196">
        <v>1.3</v>
      </c>
      <c r="B27" s="60" t="s">
        <v>134</v>
      </c>
      <c r="C27" s="197">
        <v>0</v>
      </c>
      <c r="D27" s="184"/>
    </row>
    <row r="28" spans="1:4" s="76" customFormat="1" ht="25.5" customHeight="1" x14ac:dyDescent="0.25">
      <c r="A28" s="196">
        <v>1.4</v>
      </c>
      <c r="B28" s="60" t="s">
        <v>135</v>
      </c>
      <c r="C28" s="197">
        <v>0</v>
      </c>
      <c r="D28" s="184"/>
    </row>
    <row r="29" spans="1:4" s="76" customFormat="1" ht="25.5" customHeight="1" x14ac:dyDescent="0.25">
      <c r="A29" s="196">
        <v>1.5</v>
      </c>
      <c r="B29" s="60" t="s">
        <v>136</v>
      </c>
      <c r="C29" s="197">
        <v>0</v>
      </c>
      <c r="D29" s="184"/>
    </row>
    <row r="30" spans="1:4" s="76" customFormat="1" ht="25.5" customHeight="1" x14ac:dyDescent="0.25">
      <c r="A30" s="196">
        <v>1.6</v>
      </c>
      <c r="B30" s="60" t="s">
        <v>137</v>
      </c>
      <c r="C30" s="197">
        <v>0</v>
      </c>
      <c r="D30" s="184"/>
    </row>
    <row r="31" spans="1:4" s="78" customFormat="1" ht="25.5" customHeight="1" x14ac:dyDescent="0.25">
      <c r="A31" s="196">
        <v>1.7</v>
      </c>
      <c r="B31" s="77" t="s">
        <v>138</v>
      </c>
      <c r="C31" s="197">
        <f>C32+C34+C36+C38+C42</f>
        <v>214500</v>
      </c>
      <c r="D31" s="185"/>
    </row>
    <row r="32" spans="1:4" s="71" customFormat="1" ht="25.5" customHeight="1" x14ac:dyDescent="0.25">
      <c r="A32" s="198" t="s">
        <v>777</v>
      </c>
      <c r="B32" s="80" t="s">
        <v>139</v>
      </c>
      <c r="C32" s="199">
        <f>SUM(C33)</f>
        <v>120000</v>
      </c>
      <c r="D32" s="180"/>
    </row>
    <row r="33" spans="1:4" s="74" customFormat="1" ht="25.5" customHeight="1" x14ac:dyDescent="0.25">
      <c r="A33" s="200" t="s">
        <v>778</v>
      </c>
      <c r="B33" s="62" t="s">
        <v>140</v>
      </c>
      <c r="C33" s="201">
        <v>120000</v>
      </c>
      <c r="D33" s="186"/>
    </row>
    <row r="34" spans="1:4" s="71" customFormat="1" ht="25.5" customHeight="1" x14ac:dyDescent="0.25">
      <c r="A34" s="198" t="s">
        <v>779</v>
      </c>
      <c r="B34" s="122" t="s">
        <v>141</v>
      </c>
      <c r="C34" s="202">
        <f>SUM(C35)</f>
        <v>70000</v>
      </c>
      <c r="D34" s="180"/>
    </row>
    <row r="35" spans="1:4" s="74" customFormat="1" ht="25.5" customHeight="1" x14ac:dyDescent="0.25">
      <c r="A35" s="200" t="s">
        <v>780</v>
      </c>
      <c r="B35" s="62" t="s">
        <v>142</v>
      </c>
      <c r="C35" s="201">
        <v>70000</v>
      </c>
      <c r="D35" s="186"/>
    </row>
    <row r="36" spans="1:4" s="71" customFormat="1" ht="25.5" customHeight="1" x14ac:dyDescent="0.25">
      <c r="A36" s="198" t="s">
        <v>781</v>
      </c>
      <c r="B36" s="80" t="s">
        <v>143</v>
      </c>
      <c r="C36" s="199">
        <f>SUM(C37)</f>
        <v>0</v>
      </c>
      <c r="D36" s="180"/>
    </row>
    <row r="37" spans="1:4" s="74" customFormat="1" ht="25.5" customHeight="1" x14ac:dyDescent="0.25">
      <c r="A37" s="200" t="s">
        <v>782</v>
      </c>
      <c r="B37" s="62" t="s">
        <v>144</v>
      </c>
      <c r="C37" s="201">
        <v>0</v>
      </c>
      <c r="D37" s="186"/>
    </row>
    <row r="38" spans="1:4" s="71" customFormat="1" ht="25.5" customHeight="1" x14ac:dyDescent="0.25">
      <c r="A38" s="198" t="s">
        <v>783</v>
      </c>
      <c r="B38" s="80" t="s">
        <v>145</v>
      </c>
      <c r="C38" s="199">
        <f>SUM(C39:C41)</f>
        <v>24500</v>
      </c>
      <c r="D38" s="180"/>
    </row>
    <row r="39" spans="1:4" s="74" customFormat="1" ht="25.5" customHeight="1" x14ac:dyDescent="0.25">
      <c r="A39" s="200" t="s">
        <v>784</v>
      </c>
      <c r="B39" s="62" t="s">
        <v>146</v>
      </c>
      <c r="C39" s="201">
        <v>24500</v>
      </c>
      <c r="D39" s="186"/>
    </row>
    <row r="40" spans="1:4" s="74" customFormat="1" ht="25.5" customHeight="1" x14ac:dyDescent="0.25">
      <c r="A40" s="200" t="s">
        <v>785</v>
      </c>
      <c r="B40" s="62" t="s">
        <v>147</v>
      </c>
      <c r="C40" s="201">
        <v>0</v>
      </c>
      <c r="D40" s="186"/>
    </row>
    <row r="41" spans="1:4" s="74" customFormat="1" ht="25.5" customHeight="1" x14ac:dyDescent="0.25">
      <c r="A41" s="200" t="s">
        <v>786</v>
      </c>
      <c r="B41" s="62" t="s">
        <v>148</v>
      </c>
      <c r="C41" s="201">
        <v>0</v>
      </c>
      <c r="D41" s="186"/>
    </row>
    <row r="42" spans="1:4" s="71" customFormat="1" ht="25.5" customHeight="1" x14ac:dyDescent="0.25">
      <c r="A42" s="198" t="s">
        <v>787</v>
      </c>
      <c r="B42" s="80" t="s">
        <v>149</v>
      </c>
      <c r="C42" s="199">
        <f>SUM(C43)</f>
        <v>0</v>
      </c>
      <c r="D42" s="180"/>
    </row>
    <row r="43" spans="1:4" s="74" customFormat="1" ht="25.5" customHeight="1" x14ac:dyDescent="0.25">
      <c r="A43" s="200" t="s">
        <v>788</v>
      </c>
      <c r="B43" s="62" t="s">
        <v>150</v>
      </c>
      <c r="C43" s="201">
        <v>0</v>
      </c>
      <c r="D43" s="186"/>
    </row>
    <row r="44" spans="1:4" s="71" customFormat="1" ht="25.5" customHeight="1" x14ac:dyDescent="0.25">
      <c r="A44" s="196">
        <v>1.8</v>
      </c>
      <c r="B44" s="60" t="s">
        <v>151</v>
      </c>
      <c r="C44" s="197">
        <f>C45</f>
        <v>0</v>
      </c>
      <c r="D44" s="180"/>
    </row>
    <row r="45" spans="1:4" s="71" customFormat="1" ht="25.5" customHeight="1" x14ac:dyDescent="0.25">
      <c r="A45" s="198" t="s">
        <v>789</v>
      </c>
      <c r="B45" s="80" t="s">
        <v>152</v>
      </c>
      <c r="C45" s="199">
        <f>SUM(C46:C47)</f>
        <v>0</v>
      </c>
      <c r="D45" s="180"/>
    </row>
    <row r="46" spans="1:4" s="74" customFormat="1" ht="25.5" customHeight="1" x14ac:dyDescent="0.25">
      <c r="A46" s="200" t="s">
        <v>790</v>
      </c>
      <c r="B46" s="62" t="s">
        <v>152</v>
      </c>
      <c r="C46" s="201">
        <v>0</v>
      </c>
      <c r="D46" s="186"/>
    </row>
    <row r="47" spans="1:4" s="74" customFormat="1" ht="25.5" customHeight="1" x14ac:dyDescent="0.25">
      <c r="A47" s="200" t="s">
        <v>791</v>
      </c>
      <c r="B47" s="62" t="s">
        <v>13</v>
      </c>
      <c r="C47" s="201">
        <v>0</v>
      </c>
      <c r="D47" s="186"/>
    </row>
    <row r="48" spans="1:4" s="81" customFormat="1" ht="25.5" customHeight="1" x14ac:dyDescent="0.25">
      <c r="A48" s="216">
        <v>2</v>
      </c>
      <c r="B48" s="219" t="s">
        <v>14</v>
      </c>
      <c r="C48" s="220">
        <f>SUM(C49+C50+C51+C52+C53)</f>
        <v>0</v>
      </c>
      <c r="D48" s="187"/>
    </row>
    <row r="49" spans="1:4" s="63" customFormat="1" ht="25.5" customHeight="1" x14ac:dyDescent="0.25">
      <c r="A49" s="196">
        <v>2.1</v>
      </c>
      <c r="B49" s="60" t="s">
        <v>153</v>
      </c>
      <c r="C49" s="203">
        <v>0</v>
      </c>
      <c r="D49" s="182"/>
    </row>
    <row r="50" spans="1:4" s="63" customFormat="1" ht="25.5" customHeight="1" x14ac:dyDescent="0.25">
      <c r="A50" s="196">
        <v>2.2000000000000002</v>
      </c>
      <c r="B50" s="60" t="s">
        <v>154</v>
      </c>
      <c r="C50" s="203">
        <v>0</v>
      </c>
      <c r="D50" s="182"/>
    </row>
    <row r="51" spans="1:4" s="63" customFormat="1" ht="25.5" customHeight="1" x14ac:dyDescent="0.25">
      <c r="A51" s="196">
        <v>2.2999999999999998</v>
      </c>
      <c r="B51" s="60" t="s">
        <v>155</v>
      </c>
      <c r="C51" s="203">
        <v>0</v>
      </c>
      <c r="D51" s="182"/>
    </row>
    <row r="52" spans="1:4" s="63" customFormat="1" ht="33" customHeight="1" x14ac:dyDescent="0.25">
      <c r="A52" s="196">
        <v>2.4</v>
      </c>
      <c r="B52" s="60" t="s">
        <v>156</v>
      </c>
      <c r="C52" s="203">
        <v>0</v>
      </c>
      <c r="D52" s="182"/>
    </row>
    <row r="53" spans="1:4" s="63" customFormat="1" ht="25.5" customHeight="1" x14ac:dyDescent="0.25">
      <c r="A53" s="196">
        <v>2.5</v>
      </c>
      <c r="B53" s="60" t="s">
        <v>157</v>
      </c>
      <c r="C53" s="203">
        <v>0</v>
      </c>
      <c r="D53" s="182"/>
    </row>
    <row r="54" spans="1:4" s="81" customFormat="1" ht="25.5" customHeight="1" x14ac:dyDescent="0.25">
      <c r="A54" s="216">
        <v>3</v>
      </c>
      <c r="B54" s="221" t="s">
        <v>15</v>
      </c>
      <c r="C54" s="220">
        <f>C55</f>
        <v>0</v>
      </c>
      <c r="D54" s="187"/>
    </row>
    <row r="55" spans="1:4" s="71" customFormat="1" ht="25.5" customHeight="1" x14ac:dyDescent="0.25">
      <c r="A55" s="196">
        <v>3.1</v>
      </c>
      <c r="B55" s="60" t="s">
        <v>158</v>
      </c>
      <c r="C55" s="197">
        <f>SUM(C56)</f>
        <v>0</v>
      </c>
      <c r="D55" s="180"/>
    </row>
    <row r="56" spans="1:4" s="71" customFormat="1" ht="25.5" customHeight="1" x14ac:dyDescent="0.25">
      <c r="A56" s="198" t="s">
        <v>792</v>
      </c>
      <c r="B56" s="80" t="s">
        <v>1</v>
      </c>
      <c r="C56" s="199">
        <f>SUM(C57)</f>
        <v>0</v>
      </c>
      <c r="D56" s="180"/>
    </row>
    <row r="57" spans="1:4" s="74" customFormat="1" ht="25.5" customHeight="1" x14ac:dyDescent="0.25">
      <c r="A57" s="200" t="s">
        <v>793</v>
      </c>
      <c r="B57" s="62" t="s">
        <v>159</v>
      </c>
      <c r="C57" s="204">
        <v>0</v>
      </c>
      <c r="D57" s="186"/>
    </row>
    <row r="58" spans="1:4" s="224" customFormat="1" ht="25.5" customHeight="1" x14ac:dyDescent="0.25">
      <c r="A58" s="216">
        <v>4</v>
      </c>
      <c r="B58" s="222" t="s">
        <v>160</v>
      </c>
      <c r="C58" s="220">
        <f>C59+C79+C80+C160+C167</f>
        <v>14739664</v>
      </c>
      <c r="D58" s="223"/>
    </row>
    <row r="59" spans="1:4" s="83" customFormat="1" ht="47.25" customHeight="1" x14ac:dyDescent="0.25">
      <c r="A59" s="196">
        <v>4.0999999999999996</v>
      </c>
      <c r="B59" s="82" t="s">
        <v>161</v>
      </c>
      <c r="C59" s="197">
        <f>C60+C66+C68+C73</f>
        <v>399500</v>
      </c>
      <c r="D59" s="188"/>
    </row>
    <row r="60" spans="1:4" s="83" customFormat="1" ht="25.5" customHeight="1" x14ac:dyDescent="0.25">
      <c r="A60" s="198" t="s">
        <v>794</v>
      </c>
      <c r="B60" s="80" t="s">
        <v>162</v>
      </c>
      <c r="C60" s="199">
        <f>SUM(C61:C65)</f>
        <v>136500</v>
      </c>
      <c r="D60" s="188"/>
    </row>
    <row r="61" spans="1:4" s="74" customFormat="1" ht="25.5" customHeight="1" x14ac:dyDescent="0.25">
      <c r="A61" s="200" t="s">
        <v>795</v>
      </c>
      <c r="B61" s="62" t="s">
        <v>163</v>
      </c>
      <c r="C61" s="204">
        <v>1500</v>
      </c>
      <c r="D61" s="186"/>
    </row>
    <row r="62" spans="1:4" s="74" customFormat="1" ht="25.5" customHeight="1" x14ac:dyDescent="0.25">
      <c r="A62" s="200" t="s">
        <v>796</v>
      </c>
      <c r="B62" s="62" t="s">
        <v>164</v>
      </c>
      <c r="C62" s="204">
        <v>135000</v>
      </c>
      <c r="D62" s="186"/>
    </row>
    <row r="63" spans="1:4" s="74" customFormat="1" ht="25.5" customHeight="1" x14ac:dyDescent="0.25">
      <c r="A63" s="200" t="s">
        <v>797</v>
      </c>
      <c r="B63" s="62" t="s">
        <v>165</v>
      </c>
      <c r="C63" s="204">
        <v>0</v>
      </c>
      <c r="D63" s="186"/>
    </row>
    <row r="64" spans="1:4" s="74" customFormat="1" ht="25.5" customHeight="1" x14ac:dyDescent="0.25">
      <c r="A64" s="200" t="s">
        <v>798</v>
      </c>
      <c r="B64" s="62" t="s">
        <v>166</v>
      </c>
      <c r="C64" s="204">
        <v>0</v>
      </c>
      <c r="D64" s="186"/>
    </row>
    <row r="65" spans="1:4" s="74" customFormat="1" ht="25.5" customHeight="1" x14ac:dyDescent="0.25">
      <c r="A65" s="200" t="s">
        <v>799</v>
      </c>
      <c r="B65" s="62" t="s">
        <v>167</v>
      </c>
      <c r="C65" s="204">
        <v>0</v>
      </c>
      <c r="D65" s="186"/>
    </row>
    <row r="66" spans="1:4" s="83" customFormat="1" ht="25.5" customHeight="1" x14ac:dyDescent="0.25">
      <c r="A66" s="198" t="s">
        <v>800</v>
      </c>
      <c r="B66" s="80" t="s">
        <v>168</v>
      </c>
      <c r="C66" s="199">
        <f>C67</f>
        <v>0</v>
      </c>
      <c r="D66" s="188"/>
    </row>
    <row r="67" spans="1:4" s="74" customFormat="1" ht="25.5" customHeight="1" x14ac:dyDescent="0.25">
      <c r="A67" s="200" t="s">
        <v>801</v>
      </c>
      <c r="B67" s="62" t="s">
        <v>169</v>
      </c>
      <c r="C67" s="204">
        <v>0</v>
      </c>
      <c r="D67" s="186"/>
    </row>
    <row r="68" spans="1:4" s="83" customFormat="1" ht="25.5" customHeight="1" x14ac:dyDescent="0.25">
      <c r="A68" s="198" t="s">
        <v>802</v>
      </c>
      <c r="B68" s="80" t="s">
        <v>170</v>
      </c>
      <c r="C68" s="205">
        <f>SUM(C69:C72)</f>
        <v>250000</v>
      </c>
      <c r="D68" s="188"/>
    </row>
    <row r="69" spans="1:4" s="74" customFormat="1" ht="25.5" customHeight="1" x14ac:dyDescent="0.25">
      <c r="A69" s="200" t="s">
        <v>803</v>
      </c>
      <c r="B69" s="62" t="s">
        <v>171</v>
      </c>
      <c r="C69" s="204">
        <v>0</v>
      </c>
      <c r="D69" s="186"/>
    </row>
    <row r="70" spans="1:4" s="74" customFormat="1" ht="25.5" customHeight="1" x14ac:dyDescent="0.25">
      <c r="A70" s="200" t="s">
        <v>804</v>
      </c>
      <c r="B70" s="84" t="s">
        <v>172</v>
      </c>
      <c r="C70" s="204">
        <v>200000</v>
      </c>
      <c r="D70" s="186"/>
    </row>
    <row r="71" spans="1:4" s="74" customFormat="1" ht="25.5" customHeight="1" x14ac:dyDescent="0.25">
      <c r="A71" s="200" t="s">
        <v>805</v>
      </c>
      <c r="B71" s="62" t="s">
        <v>173</v>
      </c>
      <c r="C71" s="204">
        <v>50000</v>
      </c>
      <c r="D71" s="186"/>
    </row>
    <row r="72" spans="1:4" s="74" customFormat="1" ht="25.5" customHeight="1" x14ac:dyDescent="0.25">
      <c r="A72" s="200" t="s">
        <v>806</v>
      </c>
      <c r="B72" s="62" t="s">
        <v>174</v>
      </c>
      <c r="C72" s="204">
        <v>0</v>
      </c>
      <c r="D72" s="186"/>
    </row>
    <row r="73" spans="1:4" s="83" customFormat="1" ht="35.25" customHeight="1" x14ac:dyDescent="0.25">
      <c r="A73" s="198" t="s">
        <v>807</v>
      </c>
      <c r="B73" s="80" t="s">
        <v>175</v>
      </c>
      <c r="C73" s="199">
        <f>SUM(C74:C78)</f>
        <v>13000</v>
      </c>
      <c r="D73" s="188"/>
    </row>
    <row r="74" spans="1:4" s="74" customFormat="1" ht="25.5" customHeight="1" x14ac:dyDescent="0.25">
      <c r="A74" s="200" t="s">
        <v>808</v>
      </c>
      <c r="B74" s="62" t="s">
        <v>176</v>
      </c>
      <c r="C74" s="204">
        <v>13000</v>
      </c>
      <c r="D74" s="186"/>
    </row>
    <row r="75" spans="1:4" s="74" customFormat="1" ht="25.5" customHeight="1" x14ac:dyDescent="0.25">
      <c r="A75" s="200" t="s">
        <v>809</v>
      </c>
      <c r="B75" s="62" t="s">
        <v>177</v>
      </c>
      <c r="C75" s="204">
        <v>0</v>
      </c>
      <c r="D75" s="186"/>
    </row>
    <row r="76" spans="1:4" s="74" customFormat="1" ht="25.5" customHeight="1" x14ac:dyDescent="0.25">
      <c r="A76" s="200" t="s">
        <v>810</v>
      </c>
      <c r="B76" s="62" t="s">
        <v>178</v>
      </c>
      <c r="C76" s="204">
        <v>0</v>
      </c>
      <c r="D76" s="186"/>
    </row>
    <row r="77" spans="1:4" s="74" customFormat="1" ht="25.5" customHeight="1" x14ac:dyDescent="0.25">
      <c r="A77" s="200" t="s">
        <v>811</v>
      </c>
      <c r="B77" s="62" t="s">
        <v>179</v>
      </c>
      <c r="C77" s="204">
        <v>0</v>
      </c>
      <c r="D77" s="186"/>
    </row>
    <row r="78" spans="1:4" s="74" customFormat="1" ht="25.5" customHeight="1" x14ac:dyDescent="0.25">
      <c r="A78" s="200" t="s">
        <v>812</v>
      </c>
      <c r="B78" s="62" t="s">
        <v>180</v>
      </c>
      <c r="C78" s="204">
        <v>0</v>
      </c>
      <c r="D78" s="186"/>
    </row>
    <row r="79" spans="1:4" s="74" customFormat="1" ht="25.5" customHeight="1" x14ac:dyDescent="0.25">
      <c r="A79" s="196">
        <v>4.2</v>
      </c>
      <c r="B79" s="60" t="s">
        <v>181</v>
      </c>
      <c r="C79" s="197">
        <v>0</v>
      </c>
      <c r="D79" s="186"/>
    </row>
    <row r="80" spans="1:4" s="83" customFormat="1" ht="25.5" customHeight="1" x14ac:dyDescent="0.25">
      <c r="A80" s="196">
        <v>4.3</v>
      </c>
      <c r="B80" s="60" t="s">
        <v>182</v>
      </c>
      <c r="C80" s="197">
        <f>C81+C86+C90+C98+C103+C107+C111+C115+C120+C127+C136+C145+C149+C153</f>
        <v>13952664</v>
      </c>
      <c r="D80" s="188"/>
    </row>
    <row r="81" spans="1:4" s="83" customFormat="1" ht="25.5" customHeight="1" x14ac:dyDescent="0.25">
      <c r="A81" s="198" t="s">
        <v>813</v>
      </c>
      <c r="B81" s="80" t="s">
        <v>183</v>
      </c>
      <c r="C81" s="199">
        <f>SUM(C82:C85)</f>
        <v>670000</v>
      </c>
      <c r="D81" s="188"/>
    </row>
    <row r="82" spans="1:4" s="74" customFormat="1" ht="25.5" customHeight="1" x14ac:dyDescent="0.25">
      <c r="A82" s="200" t="s">
        <v>814</v>
      </c>
      <c r="B82" s="62" t="s">
        <v>184</v>
      </c>
      <c r="C82" s="204">
        <v>0</v>
      </c>
      <c r="D82" s="186"/>
    </row>
    <row r="83" spans="1:4" s="74" customFormat="1" ht="25.5" customHeight="1" x14ac:dyDescent="0.25">
      <c r="A83" s="200" t="s">
        <v>815</v>
      </c>
      <c r="B83" s="62" t="s">
        <v>185</v>
      </c>
      <c r="C83" s="204">
        <v>455000</v>
      </c>
      <c r="D83" s="186"/>
    </row>
    <row r="84" spans="1:4" s="74" customFormat="1" ht="25.5" customHeight="1" x14ac:dyDescent="0.25">
      <c r="A84" s="200" t="s">
        <v>816</v>
      </c>
      <c r="B84" s="62" t="s">
        <v>186</v>
      </c>
      <c r="C84" s="204">
        <v>0</v>
      </c>
      <c r="D84" s="186"/>
    </row>
    <row r="85" spans="1:4" s="74" customFormat="1" ht="25.5" customHeight="1" x14ac:dyDescent="0.25">
      <c r="A85" s="200" t="s">
        <v>817</v>
      </c>
      <c r="B85" s="62" t="s">
        <v>187</v>
      </c>
      <c r="C85" s="204">
        <v>215000</v>
      </c>
      <c r="D85" s="186"/>
    </row>
    <row r="86" spans="1:4" s="83" customFormat="1" ht="25.5" customHeight="1" x14ac:dyDescent="0.25">
      <c r="A86" s="198" t="s">
        <v>818</v>
      </c>
      <c r="B86" s="80" t="s">
        <v>188</v>
      </c>
      <c r="C86" s="206">
        <f>SUM(C87:C89)</f>
        <v>121000</v>
      </c>
      <c r="D86" s="188"/>
    </row>
    <row r="87" spans="1:4" s="75" customFormat="1" ht="25.5" customHeight="1" x14ac:dyDescent="0.25">
      <c r="A87" s="200" t="s">
        <v>819</v>
      </c>
      <c r="B87" s="85" t="s">
        <v>189</v>
      </c>
      <c r="C87" s="204">
        <v>8000</v>
      </c>
      <c r="D87" s="189"/>
    </row>
    <row r="88" spans="1:4" s="75" customFormat="1" ht="25.5" customHeight="1" x14ac:dyDescent="0.25">
      <c r="A88" s="200" t="s">
        <v>820</v>
      </c>
      <c r="B88" s="85" t="s">
        <v>190</v>
      </c>
      <c r="C88" s="204">
        <v>113000</v>
      </c>
      <c r="D88" s="189"/>
    </row>
    <row r="89" spans="1:4" s="75" customFormat="1" ht="25.5" customHeight="1" x14ac:dyDescent="0.25">
      <c r="A89" s="200" t="s">
        <v>821</v>
      </c>
      <c r="B89" s="85" t="s">
        <v>191</v>
      </c>
      <c r="C89" s="204">
        <v>0</v>
      </c>
      <c r="D89" s="189"/>
    </row>
    <row r="90" spans="1:4" s="71" customFormat="1" ht="32.25" customHeight="1" x14ac:dyDescent="0.25">
      <c r="A90" s="198" t="s">
        <v>822</v>
      </c>
      <c r="B90" s="80" t="s">
        <v>192</v>
      </c>
      <c r="C90" s="199">
        <f>SUM(C91:C97)</f>
        <v>6313564</v>
      </c>
      <c r="D90" s="180"/>
    </row>
    <row r="91" spans="1:4" s="75" customFormat="1" ht="25.5" customHeight="1" x14ac:dyDescent="0.25">
      <c r="A91" s="200" t="s">
        <v>823</v>
      </c>
      <c r="B91" s="85" t="s">
        <v>193</v>
      </c>
      <c r="C91" s="204">
        <v>255000</v>
      </c>
      <c r="D91" s="189"/>
    </row>
    <row r="92" spans="1:4" s="75" customFormat="1" ht="25.5" customHeight="1" x14ac:dyDescent="0.25">
      <c r="A92" s="200" t="s">
        <v>824</v>
      </c>
      <c r="B92" s="85" t="s">
        <v>194</v>
      </c>
      <c r="C92" s="204">
        <v>564</v>
      </c>
      <c r="D92" s="189"/>
    </row>
    <row r="93" spans="1:4" s="75" customFormat="1" ht="25.5" customHeight="1" x14ac:dyDescent="0.25">
      <c r="A93" s="200" t="s">
        <v>990</v>
      </c>
      <c r="B93" s="85" t="s">
        <v>195</v>
      </c>
      <c r="C93" s="204">
        <v>0</v>
      </c>
      <c r="D93" s="189"/>
    </row>
    <row r="94" spans="1:4" s="75" customFormat="1" ht="25.5" customHeight="1" x14ac:dyDescent="0.25">
      <c r="A94" s="200" t="s">
        <v>825</v>
      </c>
      <c r="B94" s="85" t="s">
        <v>196</v>
      </c>
      <c r="C94" s="204">
        <v>0</v>
      </c>
      <c r="D94" s="189"/>
    </row>
    <row r="95" spans="1:4" s="75" customFormat="1" ht="25.5" customHeight="1" x14ac:dyDescent="0.25">
      <c r="A95" s="200" t="s">
        <v>826</v>
      </c>
      <c r="B95" s="85" t="s">
        <v>197</v>
      </c>
      <c r="C95" s="204">
        <v>0</v>
      </c>
      <c r="D95" s="189"/>
    </row>
    <row r="96" spans="1:4" s="75" customFormat="1" ht="25.5" customHeight="1" x14ac:dyDescent="0.25">
      <c r="A96" s="200" t="s">
        <v>827</v>
      </c>
      <c r="B96" s="85" t="s">
        <v>198</v>
      </c>
      <c r="C96" s="204">
        <v>0</v>
      </c>
      <c r="D96" s="189"/>
    </row>
    <row r="97" spans="1:4" s="75" customFormat="1" ht="25.5" customHeight="1" x14ac:dyDescent="0.25">
      <c r="A97" s="200" t="s">
        <v>828</v>
      </c>
      <c r="B97" s="85" t="s">
        <v>199</v>
      </c>
      <c r="C97" s="204">
        <v>6058000</v>
      </c>
      <c r="D97" s="189"/>
    </row>
    <row r="98" spans="1:4" s="86" customFormat="1" ht="25.5" customHeight="1" x14ac:dyDescent="0.25">
      <c r="A98" s="198" t="s">
        <v>829</v>
      </c>
      <c r="B98" s="80" t="s">
        <v>200</v>
      </c>
      <c r="C98" s="199">
        <f>SUM(C99:C102)</f>
        <v>19000</v>
      </c>
      <c r="D98" s="190"/>
    </row>
    <row r="99" spans="1:4" s="75" customFormat="1" ht="25.5" customHeight="1" x14ac:dyDescent="0.25">
      <c r="A99" s="200" t="s">
        <v>830</v>
      </c>
      <c r="B99" s="85" t="s">
        <v>201</v>
      </c>
      <c r="C99" s="204">
        <v>0</v>
      </c>
      <c r="D99" s="189"/>
    </row>
    <row r="100" spans="1:4" s="75" customFormat="1" ht="25.5" customHeight="1" x14ac:dyDescent="0.25">
      <c r="A100" s="200" t="s">
        <v>831</v>
      </c>
      <c r="B100" s="85" t="s">
        <v>202</v>
      </c>
      <c r="C100" s="204">
        <v>19000</v>
      </c>
      <c r="D100" s="189"/>
    </row>
    <row r="101" spans="1:4" s="75" customFormat="1" ht="25.5" customHeight="1" x14ac:dyDescent="0.25">
      <c r="A101" s="200" t="s">
        <v>832</v>
      </c>
      <c r="B101" s="85" t="s">
        <v>203</v>
      </c>
      <c r="C101" s="204">
        <v>0</v>
      </c>
      <c r="D101" s="189"/>
    </row>
    <row r="102" spans="1:4" s="75" customFormat="1" ht="25.5" customHeight="1" x14ac:dyDescent="0.25">
      <c r="A102" s="200" t="s">
        <v>833</v>
      </c>
      <c r="B102" s="85" t="s">
        <v>204</v>
      </c>
      <c r="C102" s="204">
        <v>0</v>
      </c>
      <c r="D102" s="189"/>
    </row>
    <row r="103" spans="1:4" s="83" customFormat="1" ht="25.5" customHeight="1" x14ac:dyDescent="0.25">
      <c r="A103" s="198" t="s">
        <v>834</v>
      </c>
      <c r="B103" s="80" t="s">
        <v>205</v>
      </c>
      <c r="C103" s="199">
        <f>SUM(C104:C106)</f>
        <v>515000</v>
      </c>
      <c r="D103" s="188"/>
    </row>
    <row r="104" spans="1:4" s="74" customFormat="1" ht="25.5" customHeight="1" x14ac:dyDescent="0.25">
      <c r="A104" s="200" t="s">
        <v>991</v>
      </c>
      <c r="B104" s="87" t="s">
        <v>206</v>
      </c>
      <c r="C104" s="204">
        <v>0</v>
      </c>
      <c r="D104" s="186"/>
    </row>
    <row r="105" spans="1:4" s="74" customFormat="1" ht="25.5" customHeight="1" x14ac:dyDescent="0.25">
      <c r="A105" s="200" t="s">
        <v>992</v>
      </c>
      <c r="B105" s="87" t="s">
        <v>207</v>
      </c>
      <c r="C105" s="204">
        <v>515000</v>
      </c>
      <c r="D105" s="186"/>
    </row>
    <row r="106" spans="1:4" s="74" customFormat="1" ht="25.5" customHeight="1" x14ac:dyDescent="0.25">
      <c r="A106" s="200" t="s">
        <v>993</v>
      </c>
      <c r="B106" s="87" t="s">
        <v>208</v>
      </c>
      <c r="C106" s="204">
        <v>0</v>
      </c>
      <c r="D106" s="186"/>
    </row>
    <row r="107" spans="1:4" s="83" customFormat="1" ht="25.5" customHeight="1" x14ac:dyDescent="0.25">
      <c r="A107" s="198" t="s">
        <v>835</v>
      </c>
      <c r="B107" s="80" t="s">
        <v>970</v>
      </c>
      <c r="C107" s="199">
        <f>SUM(C108:C110)</f>
        <v>0</v>
      </c>
      <c r="D107" s="188"/>
    </row>
    <row r="108" spans="1:4" s="74" customFormat="1" ht="25.5" customHeight="1" x14ac:dyDescent="0.25">
      <c r="A108" s="200" t="s">
        <v>836</v>
      </c>
      <c r="B108" s="87" t="s">
        <v>209</v>
      </c>
      <c r="C108" s="204">
        <v>0</v>
      </c>
      <c r="D108" s="186"/>
    </row>
    <row r="109" spans="1:4" s="74" customFormat="1" ht="25.5" customHeight="1" x14ac:dyDescent="0.25">
      <c r="A109" s="200" t="s">
        <v>837</v>
      </c>
      <c r="B109" s="87" t="s">
        <v>210</v>
      </c>
      <c r="C109" s="204">
        <v>0</v>
      </c>
      <c r="D109" s="186"/>
    </row>
    <row r="110" spans="1:4" s="74" customFormat="1" ht="25.5" customHeight="1" x14ac:dyDescent="0.25">
      <c r="A110" s="200" t="s">
        <v>838</v>
      </c>
      <c r="B110" s="87" t="s">
        <v>211</v>
      </c>
      <c r="C110" s="204">
        <v>0</v>
      </c>
      <c r="D110" s="186"/>
    </row>
    <row r="111" spans="1:4" s="83" customFormat="1" ht="25.5" customHeight="1" x14ac:dyDescent="0.25">
      <c r="A111" s="198" t="s">
        <v>839</v>
      </c>
      <c r="B111" s="80" t="s">
        <v>972</v>
      </c>
      <c r="C111" s="199">
        <f>SUM(C112:C114)</f>
        <v>0</v>
      </c>
      <c r="D111" s="188"/>
    </row>
    <row r="112" spans="1:4" s="74" customFormat="1" ht="25.5" customHeight="1" x14ac:dyDescent="0.25">
      <c r="A112" s="200" t="s">
        <v>840</v>
      </c>
      <c r="B112" s="87" t="s">
        <v>973</v>
      </c>
      <c r="C112" s="204">
        <v>0</v>
      </c>
      <c r="D112" s="186"/>
    </row>
    <row r="113" spans="1:4" s="74" customFormat="1" ht="38.25" customHeight="1" x14ac:dyDescent="0.25">
      <c r="A113" s="200" t="s">
        <v>841</v>
      </c>
      <c r="B113" s="87" t="s">
        <v>975</v>
      </c>
      <c r="C113" s="204">
        <v>0</v>
      </c>
      <c r="D113" s="186"/>
    </row>
    <row r="114" spans="1:4" s="74" customFormat="1" ht="35.25" customHeight="1" x14ac:dyDescent="0.25">
      <c r="A114" s="200" t="s">
        <v>842</v>
      </c>
      <c r="B114" s="87" t="s">
        <v>974</v>
      </c>
      <c r="C114" s="204">
        <v>0</v>
      </c>
      <c r="D114" s="186"/>
    </row>
    <row r="115" spans="1:4" s="83" customFormat="1" ht="25.5" customHeight="1" x14ac:dyDescent="0.25">
      <c r="A115" s="198" t="s">
        <v>843</v>
      </c>
      <c r="B115" s="80" t="s">
        <v>212</v>
      </c>
      <c r="C115" s="199">
        <f>SUM(C116:C119)</f>
        <v>9100</v>
      </c>
      <c r="D115" s="188"/>
    </row>
    <row r="116" spans="1:4" s="74" customFormat="1" ht="25.5" customHeight="1" x14ac:dyDescent="0.25">
      <c r="A116" s="200" t="s">
        <v>844</v>
      </c>
      <c r="B116" s="62" t="s">
        <v>213</v>
      </c>
      <c r="C116" s="204">
        <v>8000</v>
      </c>
      <c r="D116" s="186"/>
    </row>
    <row r="117" spans="1:4" s="74" customFormat="1" ht="25.5" customHeight="1" x14ac:dyDescent="0.25">
      <c r="A117" s="200" t="s">
        <v>845</v>
      </c>
      <c r="B117" s="62" t="s">
        <v>214</v>
      </c>
      <c r="C117" s="204">
        <v>500</v>
      </c>
      <c r="D117" s="186"/>
    </row>
    <row r="118" spans="1:4" s="74" customFormat="1" ht="25.5" customHeight="1" x14ac:dyDescent="0.25">
      <c r="A118" s="200" t="s">
        <v>846</v>
      </c>
      <c r="B118" s="62" t="s">
        <v>215</v>
      </c>
      <c r="C118" s="204">
        <v>0</v>
      </c>
      <c r="D118" s="186"/>
    </row>
    <row r="119" spans="1:4" s="74" customFormat="1" ht="25.5" customHeight="1" x14ac:dyDescent="0.25">
      <c r="A119" s="200" t="s">
        <v>847</v>
      </c>
      <c r="B119" s="62" t="s">
        <v>216</v>
      </c>
      <c r="C119" s="204">
        <v>600</v>
      </c>
      <c r="D119" s="186"/>
    </row>
    <row r="120" spans="1:4" s="83" customFormat="1" ht="33.75" customHeight="1" x14ac:dyDescent="0.25">
      <c r="A120" s="198" t="s">
        <v>848</v>
      </c>
      <c r="B120" s="80" t="s">
        <v>217</v>
      </c>
      <c r="C120" s="199">
        <f>SUM(C121:C126)</f>
        <v>10500</v>
      </c>
      <c r="D120" s="188"/>
    </row>
    <row r="121" spans="1:4" s="74" customFormat="1" ht="25.5" customHeight="1" x14ac:dyDescent="0.25">
      <c r="A121" s="200" t="s">
        <v>849</v>
      </c>
      <c r="B121" s="62" t="s">
        <v>218</v>
      </c>
      <c r="C121" s="204">
        <v>10500</v>
      </c>
      <c r="D121" s="186"/>
    </row>
    <row r="122" spans="1:4" s="74" customFormat="1" ht="25.5" customHeight="1" x14ac:dyDescent="0.25">
      <c r="A122" s="200" t="s">
        <v>850</v>
      </c>
      <c r="B122" s="62" t="s">
        <v>219</v>
      </c>
      <c r="C122" s="204">
        <v>0</v>
      </c>
      <c r="D122" s="186"/>
    </row>
    <row r="123" spans="1:4" s="74" customFormat="1" ht="25.5" customHeight="1" x14ac:dyDescent="0.25">
      <c r="A123" s="200" t="s">
        <v>851</v>
      </c>
      <c r="B123" s="62" t="s">
        <v>220</v>
      </c>
      <c r="C123" s="204">
        <v>0</v>
      </c>
      <c r="D123" s="186"/>
    </row>
    <row r="124" spans="1:4" s="74" customFormat="1" ht="25.5" customHeight="1" x14ac:dyDescent="0.25">
      <c r="A124" s="200" t="s">
        <v>852</v>
      </c>
      <c r="B124" s="62" t="s">
        <v>221</v>
      </c>
      <c r="C124" s="204">
        <v>0</v>
      </c>
      <c r="D124" s="186"/>
    </row>
    <row r="125" spans="1:4" s="74" customFormat="1" ht="25.5" customHeight="1" x14ac:dyDescent="0.25">
      <c r="A125" s="200" t="s">
        <v>853</v>
      </c>
      <c r="B125" s="62" t="s">
        <v>222</v>
      </c>
      <c r="C125" s="204">
        <v>0</v>
      </c>
      <c r="D125" s="186"/>
    </row>
    <row r="126" spans="1:4" s="74" customFormat="1" ht="25.5" customHeight="1" x14ac:dyDescent="0.25">
      <c r="A126" s="200" t="s">
        <v>976</v>
      </c>
      <c r="B126" s="62" t="s">
        <v>204</v>
      </c>
      <c r="C126" s="204">
        <v>0</v>
      </c>
      <c r="D126" s="186"/>
    </row>
    <row r="127" spans="1:4" s="83" customFormat="1" ht="25.5" customHeight="1" x14ac:dyDescent="0.25">
      <c r="A127" s="198" t="s">
        <v>854</v>
      </c>
      <c r="B127" s="80" t="s">
        <v>971</v>
      </c>
      <c r="C127" s="199">
        <f>SUM(C128:C135)</f>
        <v>5160000</v>
      </c>
      <c r="D127" s="188"/>
    </row>
    <row r="128" spans="1:4" s="74" customFormat="1" ht="25.5" customHeight="1" x14ac:dyDescent="0.25">
      <c r="A128" s="200" t="s">
        <v>855</v>
      </c>
      <c r="B128" s="62" t="s">
        <v>223</v>
      </c>
      <c r="C128" s="204">
        <v>4000000</v>
      </c>
      <c r="D128" s="186"/>
    </row>
    <row r="129" spans="1:4" s="74" customFormat="1" ht="25.5" customHeight="1" x14ac:dyDescent="0.25">
      <c r="A129" s="200" t="s">
        <v>856</v>
      </c>
      <c r="B129" s="62" t="s">
        <v>224</v>
      </c>
      <c r="C129" s="204">
        <v>0</v>
      </c>
      <c r="D129" s="186"/>
    </row>
    <row r="130" spans="1:4" s="74" customFormat="1" ht="25.5" customHeight="1" x14ac:dyDescent="0.25">
      <c r="A130" s="200" t="s">
        <v>857</v>
      </c>
      <c r="B130" s="62" t="s">
        <v>225</v>
      </c>
      <c r="C130" s="204">
        <v>0</v>
      </c>
      <c r="D130" s="186"/>
    </row>
    <row r="131" spans="1:4" s="74" customFormat="1" ht="25.5" customHeight="1" x14ac:dyDescent="0.25">
      <c r="A131" s="200" t="s">
        <v>858</v>
      </c>
      <c r="B131" s="62" t="s">
        <v>226</v>
      </c>
      <c r="C131" s="204"/>
      <c r="D131" s="186"/>
    </row>
    <row r="132" spans="1:4" s="74" customFormat="1" ht="25.5" customHeight="1" x14ac:dyDescent="0.25">
      <c r="A132" s="200" t="s">
        <v>859</v>
      </c>
      <c r="B132" s="62" t="s">
        <v>227</v>
      </c>
      <c r="C132" s="204">
        <f>C128*0.2</f>
        <v>800000</v>
      </c>
      <c r="D132" s="186"/>
    </row>
    <row r="133" spans="1:4" s="74" customFormat="1" ht="25.5" customHeight="1" x14ac:dyDescent="0.25">
      <c r="A133" s="200" t="s">
        <v>860</v>
      </c>
      <c r="B133" s="62" t="s">
        <v>228</v>
      </c>
      <c r="C133" s="204">
        <f>C128*0.03</f>
        <v>120000</v>
      </c>
      <c r="D133" s="186"/>
    </row>
    <row r="134" spans="1:4" s="74" customFormat="1" ht="25.5" customHeight="1" x14ac:dyDescent="0.25">
      <c r="A134" s="200" t="s">
        <v>861</v>
      </c>
      <c r="B134" s="62" t="s">
        <v>229</v>
      </c>
      <c r="C134" s="204">
        <v>0</v>
      </c>
      <c r="D134" s="186"/>
    </row>
    <row r="135" spans="1:4" s="74" customFormat="1" ht="25.5" customHeight="1" x14ac:dyDescent="0.25">
      <c r="A135" s="200" t="s">
        <v>977</v>
      </c>
      <c r="B135" s="62" t="s">
        <v>230</v>
      </c>
      <c r="C135" s="204">
        <v>240000</v>
      </c>
      <c r="D135" s="186"/>
    </row>
    <row r="136" spans="1:4" s="83" customFormat="1" ht="25.5" customHeight="1" x14ac:dyDescent="0.25">
      <c r="A136" s="198" t="s">
        <v>862</v>
      </c>
      <c r="B136" s="80" t="s">
        <v>231</v>
      </c>
      <c r="C136" s="199">
        <f>SUM(C137:C144)</f>
        <v>33500</v>
      </c>
      <c r="D136" s="188"/>
    </row>
    <row r="137" spans="1:4" s="74" customFormat="1" ht="25.5" customHeight="1" x14ac:dyDescent="0.25">
      <c r="A137" s="200" t="s">
        <v>863</v>
      </c>
      <c r="B137" s="62" t="s">
        <v>232</v>
      </c>
      <c r="C137" s="204">
        <v>0</v>
      </c>
      <c r="D137" s="186"/>
    </row>
    <row r="138" spans="1:4" s="74" customFormat="1" ht="25.5" customHeight="1" x14ac:dyDescent="0.25">
      <c r="A138" s="200" t="s">
        <v>864</v>
      </c>
      <c r="B138" s="62" t="s">
        <v>233</v>
      </c>
      <c r="C138" s="204">
        <v>0</v>
      </c>
      <c r="D138" s="186"/>
    </row>
    <row r="139" spans="1:4" s="74" customFormat="1" ht="25.5" customHeight="1" x14ac:dyDescent="0.25">
      <c r="A139" s="200" t="s">
        <v>865</v>
      </c>
      <c r="B139" s="62" t="s">
        <v>234</v>
      </c>
      <c r="C139" s="204">
        <v>0</v>
      </c>
      <c r="D139" s="186"/>
    </row>
    <row r="140" spans="1:4" s="74" customFormat="1" ht="25.5" customHeight="1" x14ac:dyDescent="0.25">
      <c r="A140" s="200" t="s">
        <v>978</v>
      </c>
      <c r="B140" s="62" t="s">
        <v>235</v>
      </c>
      <c r="C140" s="204">
        <v>3500</v>
      </c>
      <c r="D140" s="186"/>
    </row>
    <row r="141" spans="1:4" s="74" customFormat="1" ht="25.5" customHeight="1" x14ac:dyDescent="0.25">
      <c r="A141" s="200" t="s">
        <v>979</v>
      </c>
      <c r="B141" s="62" t="s">
        <v>236</v>
      </c>
      <c r="C141" s="204">
        <v>0</v>
      </c>
      <c r="D141" s="186"/>
    </row>
    <row r="142" spans="1:4" s="74" customFormat="1" ht="25.5" customHeight="1" x14ac:dyDescent="0.25">
      <c r="A142" s="200" t="s">
        <v>980</v>
      </c>
      <c r="B142" s="62" t="s">
        <v>237</v>
      </c>
      <c r="C142" s="204">
        <v>30000</v>
      </c>
      <c r="D142" s="186"/>
    </row>
    <row r="143" spans="1:4" s="74" customFormat="1" ht="25.5" customHeight="1" x14ac:dyDescent="0.25">
      <c r="A143" s="200" t="s">
        <v>981</v>
      </c>
      <c r="B143" s="62" t="s">
        <v>238</v>
      </c>
      <c r="C143" s="204">
        <v>0</v>
      </c>
      <c r="D143" s="186"/>
    </row>
    <row r="144" spans="1:4" s="74" customFormat="1" ht="25.5" customHeight="1" x14ac:dyDescent="0.25">
      <c r="A144" s="200" t="s">
        <v>982</v>
      </c>
      <c r="B144" s="62" t="s">
        <v>239</v>
      </c>
      <c r="C144" s="204">
        <v>0</v>
      </c>
      <c r="D144" s="186"/>
    </row>
    <row r="145" spans="1:4" s="83" customFormat="1" ht="25.5" customHeight="1" x14ac:dyDescent="0.25">
      <c r="A145" s="198" t="s">
        <v>866</v>
      </c>
      <c r="B145" s="80" t="s">
        <v>240</v>
      </c>
      <c r="C145" s="199">
        <f>SUM(C146:C148)</f>
        <v>65000</v>
      </c>
      <c r="D145" s="188"/>
    </row>
    <row r="146" spans="1:4" s="74" customFormat="1" ht="25.5" customHeight="1" x14ac:dyDescent="0.25">
      <c r="A146" s="200" t="s">
        <v>867</v>
      </c>
      <c r="B146" s="62" t="s">
        <v>241</v>
      </c>
      <c r="C146" s="204">
        <v>25000</v>
      </c>
      <c r="D146" s="186"/>
    </row>
    <row r="147" spans="1:4" s="74" customFormat="1" ht="25.5" customHeight="1" x14ac:dyDescent="0.25">
      <c r="A147" s="200" t="s">
        <v>994</v>
      </c>
      <c r="B147" s="62" t="s">
        <v>242</v>
      </c>
      <c r="C147" s="204">
        <v>25000</v>
      </c>
      <c r="D147" s="186"/>
    </row>
    <row r="148" spans="1:4" s="74" customFormat="1" ht="25.5" customHeight="1" x14ac:dyDescent="0.25">
      <c r="A148" s="200" t="s">
        <v>868</v>
      </c>
      <c r="B148" s="62" t="s">
        <v>243</v>
      </c>
      <c r="C148" s="204">
        <v>15000</v>
      </c>
      <c r="D148" s="186"/>
    </row>
    <row r="149" spans="1:4" s="83" customFormat="1" ht="25.5" customHeight="1" x14ac:dyDescent="0.25">
      <c r="A149" s="198" t="s">
        <v>869</v>
      </c>
      <c r="B149" s="80" t="s">
        <v>244</v>
      </c>
      <c r="C149" s="199">
        <f>SUM(C150:C152)</f>
        <v>715000</v>
      </c>
      <c r="D149" s="188"/>
    </row>
    <row r="150" spans="1:4" s="74" customFormat="1" ht="25.5" customHeight="1" x14ac:dyDescent="0.25">
      <c r="A150" s="200" t="s">
        <v>870</v>
      </c>
      <c r="B150" s="62" t="s">
        <v>245</v>
      </c>
      <c r="C150" s="204">
        <v>550000</v>
      </c>
      <c r="D150" s="186"/>
    </row>
    <row r="151" spans="1:4" s="74" customFormat="1" ht="25.5" customHeight="1" x14ac:dyDescent="0.25">
      <c r="A151" s="200" t="s">
        <v>871</v>
      </c>
      <c r="B151" s="62" t="s">
        <v>246</v>
      </c>
      <c r="C151" s="204">
        <v>165000</v>
      </c>
      <c r="D151" s="186"/>
    </row>
    <row r="152" spans="1:4" s="74" customFormat="1" ht="25.5" customHeight="1" x14ac:dyDescent="0.25">
      <c r="A152" s="200" t="s">
        <v>872</v>
      </c>
      <c r="B152" s="62" t="s">
        <v>247</v>
      </c>
      <c r="C152" s="204">
        <v>0</v>
      </c>
      <c r="D152" s="186"/>
    </row>
    <row r="153" spans="1:4" s="71" customFormat="1" ht="25.5" customHeight="1" x14ac:dyDescent="0.25">
      <c r="A153" s="198" t="s">
        <v>983</v>
      </c>
      <c r="B153" s="80" t="s">
        <v>248</v>
      </c>
      <c r="C153" s="199">
        <f>SUM(C154:C159)</f>
        <v>321000</v>
      </c>
      <c r="D153" s="180"/>
    </row>
    <row r="154" spans="1:4" s="74" customFormat="1" ht="25.5" customHeight="1" x14ac:dyDescent="0.25">
      <c r="A154" s="200" t="s">
        <v>984</v>
      </c>
      <c r="B154" s="62" t="s">
        <v>249</v>
      </c>
      <c r="C154" s="204">
        <v>0</v>
      </c>
      <c r="D154" s="186"/>
    </row>
    <row r="155" spans="1:4" s="74" customFormat="1" ht="25.5" customHeight="1" x14ac:dyDescent="0.25">
      <c r="A155" s="200" t="s">
        <v>985</v>
      </c>
      <c r="B155" s="62" t="s">
        <v>250</v>
      </c>
      <c r="C155" s="204">
        <v>32000</v>
      </c>
      <c r="D155" s="186"/>
    </row>
    <row r="156" spans="1:4" s="74" customFormat="1" ht="25.5" customHeight="1" x14ac:dyDescent="0.25">
      <c r="A156" s="200" t="s">
        <v>986</v>
      </c>
      <c r="B156" s="62" t="s">
        <v>251</v>
      </c>
      <c r="C156" s="204">
        <v>1000</v>
      </c>
      <c r="D156" s="186"/>
    </row>
    <row r="157" spans="1:4" s="74" customFormat="1" ht="25.5" customHeight="1" x14ac:dyDescent="0.25">
      <c r="A157" s="200" t="s">
        <v>987</v>
      </c>
      <c r="B157" s="62" t="s">
        <v>252</v>
      </c>
      <c r="C157" s="204">
        <v>0</v>
      </c>
      <c r="D157" s="186"/>
    </row>
    <row r="158" spans="1:4" s="74" customFormat="1" ht="25.5" customHeight="1" x14ac:dyDescent="0.25">
      <c r="A158" s="200" t="s">
        <v>988</v>
      </c>
      <c r="B158" s="62" t="s">
        <v>253</v>
      </c>
      <c r="C158" s="204">
        <v>193000</v>
      </c>
      <c r="D158" s="186"/>
    </row>
    <row r="159" spans="1:4" s="74" customFormat="1" ht="25.5" customHeight="1" x14ac:dyDescent="0.25">
      <c r="A159" s="200" t="s">
        <v>989</v>
      </c>
      <c r="B159" s="62" t="s">
        <v>254</v>
      </c>
      <c r="C159" s="204">
        <v>95000</v>
      </c>
      <c r="D159" s="186"/>
    </row>
    <row r="160" spans="1:4" s="71" customFormat="1" ht="25.5" customHeight="1" x14ac:dyDescent="0.25">
      <c r="A160" s="196">
        <v>4.4000000000000004</v>
      </c>
      <c r="B160" s="82" t="s">
        <v>255</v>
      </c>
      <c r="C160" s="197">
        <f>C161</f>
        <v>300500</v>
      </c>
      <c r="D160" s="180"/>
    </row>
    <row r="161" spans="1:4" s="71" customFormat="1" ht="25.5" customHeight="1" x14ac:dyDescent="0.25">
      <c r="A161" s="198" t="s">
        <v>873</v>
      </c>
      <c r="B161" s="80" t="s">
        <v>256</v>
      </c>
      <c r="C161" s="199">
        <f>SUM(C162:C166)</f>
        <v>300500</v>
      </c>
      <c r="D161" s="180"/>
    </row>
    <row r="162" spans="1:4" s="74" customFormat="1" ht="25.5" customHeight="1" x14ac:dyDescent="0.25">
      <c r="A162" s="200" t="s">
        <v>874</v>
      </c>
      <c r="B162" s="87" t="s">
        <v>257</v>
      </c>
      <c r="C162" s="204">
        <v>500</v>
      </c>
      <c r="D162" s="186"/>
    </row>
    <row r="163" spans="1:4" s="74" customFormat="1" ht="25.5" customHeight="1" x14ac:dyDescent="0.25">
      <c r="A163" s="200" t="s">
        <v>875</v>
      </c>
      <c r="B163" s="87" t="s">
        <v>258</v>
      </c>
      <c r="C163" s="204">
        <v>0</v>
      </c>
      <c r="D163" s="186"/>
    </row>
    <row r="164" spans="1:4" s="74" customFormat="1" ht="25.5" customHeight="1" x14ac:dyDescent="0.25">
      <c r="A164" s="200" t="s">
        <v>876</v>
      </c>
      <c r="B164" s="87" t="s">
        <v>259</v>
      </c>
      <c r="C164" s="204">
        <v>0</v>
      </c>
      <c r="D164" s="186"/>
    </row>
    <row r="165" spans="1:4" s="74" customFormat="1" ht="25.5" customHeight="1" x14ac:dyDescent="0.25">
      <c r="A165" s="200" t="s">
        <v>877</v>
      </c>
      <c r="B165" s="87" t="s">
        <v>260</v>
      </c>
      <c r="C165" s="204">
        <v>250000</v>
      </c>
      <c r="D165" s="186"/>
    </row>
    <row r="166" spans="1:4" s="74" customFormat="1" ht="25.5" customHeight="1" x14ac:dyDescent="0.25">
      <c r="A166" s="200" t="s">
        <v>878</v>
      </c>
      <c r="B166" s="87" t="s">
        <v>261</v>
      </c>
      <c r="C166" s="204">
        <v>50000</v>
      </c>
      <c r="D166" s="186"/>
    </row>
    <row r="167" spans="1:4" s="83" customFormat="1" ht="25.5" customHeight="1" x14ac:dyDescent="0.25">
      <c r="A167" s="196">
        <v>4.5</v>
      </c>
      <c r="B167" s="60" t="s">
        <v>262</v>
      </c>
      <c r="C167" s="197">
        <f>C168+C170+C172+C174+C178</f>
        <v>87000</v>
      </c>
      <c r="D167" s="188"/>
    </row>
    <row r="168" spans="1:4" s="83" customFormat="1" ht="25.5" customHeight="1" x14ac:dyDescent="0.25">
      <c r="A168" s="198" t="s">
        <v>879</v>
      </c>
      <c r="B168" s="79" t="s">
        <v>139</v>
      </c>
      <c r="C168" s="199">
        <f>SUM(C169)</f>
        <v>82000</v>
      </c>
      <c r="D168" s="188"/>
    </row>
    <row r="169" spans="1:4" s="74" customFormat="1" ht="25.5" customHeight="1" x14ac:dyDescent="0.25">
      <c r="A169" s="200" t="s">
        <v>880</v>
      </c>
      <c r="B169" s="62" t="s">
        <v>140</v>
      </c>
      <c r="C169" s="204">
        <v>82000</v>
      </c>
      <c r="D169" s="186"/>
    </row>
    <row r="170" spans="1:4" s="83" customFormat="1" ht="25.5" customHeight="1" x14ac:dyDescent="0.25">
      <c r="A170" s="198" t="s">
        <v>881</v>
      </c>
      <c r="B170" s="80" t="s">
        <v>141</v>
      </c>
      <c r="C170" s="199">
        <f>SUM(C171)</f>
        <v>5000</v>
      </c>
      <c r="D170" s="188"/>
    </row>
    <row r="171" spans="1:4" s="74" customFormat="1" ht="25.5" customHeight="1" x14ac:dyDescent="0.25">
      <c r="A171" s="200" t="s">
        <v>882</v>
      </c>
      <c r="B171" s="62" t="s">
        <v>142</v>
      </c>
      <c r="C171" s="204">
        <v>5000</v>
      </c>
      <c r="D171" s="186"/>
    </row>
    <row r="172" spans="1:4" s="83" customFormat="1" ht="25.5" customHeight="1" x14ac:dyDescent="0.25">
      <c r="A172" s="198" t="s">
        <v>883</v>
      </c>
      <c r="B172" s="80" t="s">
        <v>143</v>
      </c>
      <c r="C172" s="199">
        <f>SUM(C173)</f>
        <v>0</v>
      </c>
      <c r="D172" s="188"/>
    </row>
    <row r="173" spans="1:4" s="74" customFormat="1" ht="25.5" customHeight="1" x14ac:dyDescent="0.25">
      <c r="A173" s="200" t="s">
        <v>884</v>
      </c>
      <c r="B173" s="62" t="s">
        <v>144</v>
      </c>
      <c r="C173" s="204">
        <v>0</v>
      </c>
      <c r="D173" s="186"/>
    </row>
    <row r="174" spans="1:4" s="83" customFormat="1" ht="25.5" customHeight="1" x14ac:dyDescent="0.25">
      <c r="A174" s="198" t="s">
        <v>885</v>
      </c>
      <c r="B174" s="80" t="s">
        <v>145</v>
      </c>
      <c r="C174" s="199">
        <f>SUM(C175:C177)</f>
        <v>0</v>
      </c>
      <c r="D174" s="188"/>
    </row>
    <row r="175" spans="1:4" s="74" customFormat="1" ht="25.5" customHeight="1" x14ac:dyDescent="0.25">
      <c r="A175" s="200" t="s">
        <v>886</v>
      </c>
      <c r="B175" s="62" t="s">
        <v>146</v>
      </c>
      <c r="C175" s="204">
        <v>0</v>
      </c>
      <c r="D175" s="186"/>
    </row>
    <row r="176" spans="1:4" s="74" customFormat="1" ht="25.5" customHeight="1" x14ac:dyDescent="0.25">
      <c r="A176" s="200" t="s">
        <v>887</v>
      </c>
      <c r="B176" s="62" t="s">
        <v>147</v>
      </c>
      <c r="C176" s="204">
        <v>0</v>
      </c>
      <c r="D176" s="186"/>
    </row>
    <row r="177" spans="1:4" s="74" customFormat="1" ht="25.5" customHeight="1" x14ac:dyDescent="0.25">
      <c r="A177" s="200" t="s">
        <v>888</v>
      </c>
      <c r="B177" s="62" t="s">
        <v>148</v>
      </c>
      <c r="C177" s="204">
        <v>0</v>
      </c>
      <c r="D177" s="186"/>
    </row>
    <row r="178" spans="1:4" s="83" customFormat="1" ht="25.5" customHeight="1" x14ac:dyDescent="0.25">
      <c r="A178" s="198" t="s">
        <v>889</v>
      </c>
      <c r="B178" s="80" t="s">
        <v>149</v>
      </c>
      <c r="C178" s="199">
        <f>SUM(C179)</f>
        <v>0</v>
      </c>
      <c r="D178" s="188"/>
    </row>
    <row r="179" spans="1:4" s="74" customFormat="1" ht="25.5" customHeight="1" x14ac:dyDescent="0.25">
      <c r="A179" s="200" t="s">
        <v>890</v>
      </c>
      <c r="B179" s="62" t="s">
        <v>150</v>
      </c>
      <c r="C179" s="204">
        <v>0</v>
      </c>
      <c r="D179" s="186"/>
    </row>
    <row r="180" spans="1:4" s="83" customFormat="1" ht="25.5" customHeight="1" x14ac:dyDescent="0.25">
      <c r="A180" s="216">
        <v>5</v>
      </c>
      <c r="B180" s="219" t="s">
        <v>18</v>
      </c>
      <c r="C180" s="220">
        <f>C181+C203+C206</f>
        <v>124000</v>
      </c>
      <c r="D180" s="188"/>
    </row>
    <row r="181" spans="1:4" s="83" customFormat="1" ht="25.5" customHeight="1" x14ac:dyDescent="0.25">
      <c r="A181" s="196">
        <v>5.0999999999999996</v>
      </c>
      <c r="B181" s="82" t="s">
        <v>263</v>
      </c>
      <c r="C181" s="197">
        <f>C182+C188+C193</f>
        <v>124000</v>
      </c>
      <c r="D181" s="188"/>
    </row>
    <row r="182" spans="1:4" s="83" customFormat="1" ht="35.25" customHeight="1" x14ac:dyDescent="0.25">
      <c r="A182" s="198" t="s">
        <v>891</v>
      </c>
      <c r="B182" s="80" t="s">
        <v>264</v>
      </c>
      <c r="C182" s="199">
        <f>SUM(C183:C187)</f>
        <v>0</v>
      </c>
      <c r="D182" s="188"/>
    </row>
    <row r="183" spans="1:4" s="74" customFormat="1" ht="25.5" customHeight="1" x14ac:dyDescent="0.25">
      <c r="A183" s="200" t="s">
        <v>892</v>
      </c>
      <c r="B183" s="62" t="s">
        <v>176</v>
      </c>
      <c r="C183" s="204">
        <v>0</v>
      </c>
      <c r="D183" s="186"/>
    </row>
    <row r="184" spans="1:4" s="74" customFormat="1" ht="25.5" customHeight="1" x14ac:dyDescent="0.25">
      <c r="A184" s="200" t="s">
        <v>893</v>
      </c>
      <c r="B184" s="62" t="s">
        <v>177</v>
      </c>
      <c r="C184" s="204">
        <v>0</v>
      </c>
      <c r="D184" s="186"/>
    </row>
    <row r="185" spans="1:4" s="74" customFormat="1" ht="25.5" customHeight="1" x14ac:dyDescent="0.25">
      <c r="A185" s="200" t="s">
        <v>894</v>
      </c>
      <c r="B185" s="62" t="s">
        <v>178</v>
      </c>
      <c r="C185" s="204">
        <v>0</v>
      </c>
      <c r="D185" s="186"/>
    </row>
    <row r="186" spans="1:4" s="74" customFormat="1" ht="25.5" customHeight="1" x14ac:dyDescent="0.25">
      <c r="A186" s="200" t="s">
        <v>895</v>
      </c>
      <c r="B186" s="62" t="s">
        <v>179</v>
      </c>
      <c r="C186" s="204">
        <v>0</v>
      </c>
      <c r="D186" s="186"/>
    </row>
    <row r="187" spans="1:4" s="74" customFormat="1" ht="25.5" customHeight="1" x14ac:dyDescent="0.25">
      <c r="A187" s="200" t="s">
        <v>896</v>
      </c>
      <c r="B187" s="62" t="s">
        <v>180</v>
      </c>
      <c r="C187" s="204">
        <v>0</v>
      </c>
      <c r="D187" s="186"/>
    </row>
    <row r="188" spans="1:4" s="83" customFormat="1" ht="25.5" customHeight="1" x14ac:dyDescent="0.25">
      <c r="A188" s="198" t="s">
        <v>897</v>
      </c>
      <c r="B188" s="80" t="s">
        <v>265</v>
      </c>
      <c r="C188" s="207">
        <f>SUM(C189:C192)</f>
        <v>0</v>
      </c>
      <c r="D188" s="188"/>
    </row>
    <row r="189" spans="1:4" s="74" customFormat="1" ht="25.5" customHeight="1" x14ac:dyDescent="0.25">
      <c r="A189" s="200" t="s">
        <v>898</v>
      </c>
      <c r="B189" s="62" t="s">
        <v>171</v>
      </c>
      <c r="C189" s="204">
        <v>0</v>
      </c>
      <c r="D189" s="186"/>
    </row>
    <row r="190" spans="1:4" s="74" customFormat="1" ht="25.5" customHeight="1" x14ac:dyDescent="0.25">
      <c r="A190" s="200" t="s">
        <v>899</v>
      </c>
      <c r="B190" s="62" t="s">
        <v>172</v>
      </c>
      <c r="C190" s="204">
        <v>0</v>
      </c>
      <c r="D190" s="186"/>
    </row>
    <row r="191" spans="1:4" s="74" customFormat="1" ht="25.5" customHeight="1" x14ac:dyDescent="0.25">
      <c r="A191" s="200" t="s">
        <v>900</v>
      </c>
      <c r="B191" s="62" t="s">
        <v>173</v>
      </c>
      <c r="C191" s="204">
        <v>0</v>
      </c>
      <c r="D191" s="186"/>
    </row>
    <row r="192" spans="1:4" s="74" customFormat="1" ht="25.5" customHeight="1" x14ac:dyDescent="0.25">
      <c r="A192" s="200" t="s">
        <v>901</v>
      </c>
      <c r="B192" s="62" t="s">
        <v>174</v>
      </c>
      <c r="C192" s="204">
        <v>0</v>
      </c>
      <c r="D192" s="186"/>
    </row>
    <row r="193" spans="1:4" s="83" customFormat="1" ht="25.5" customHeight="1" x14ac:dyDescent="0.25">
      <c r="A193" s="198" t="s">
        <v>902</v>
      </c>
      <c r="B193" s="80" t="s">
        <v>266</v>
      </c>
      <c r="C193" s="199">
        <f>SUM(C194:C202)</f>
        <v>124000</v>
      </c>
      <c r="D193" s="188"/>
    </row>
    <row r="194" spans="1:4" s="74" customFormat="1" ht="25.5" customHeight="1" x14ac:dyDescent="0.25">
      <c r="A194" s="200" t="s">
        <v>903</v>
      </c>
      <c r="B194" s="87" t="s">
        <v>267</v>
      </c>
      <c r="C194" s="204">
        <v>120000</v>
      </c>
      <c r="D194" s="186"/>
    </row>
    <row r="195" spans="1:4" s="74" customFormat="1" ht="25.5" customHeight="1" x14ac:dyDescent="0.25">
      <c r="A195" s="200" t="s">
        <v>904</v>
      </c>
      <c r="B195" s="87" t="s">
        <v>268</v>
      </c>
      <c r="C195" s="204">
        <v>0</v>
      </c>
      <c r="D195" s="186"/>
    </row>
    <row r="196" spans="1:4" s="74" customFormat="1" ht="25.5" customHeight="1" x14ac:dyDescent="0.25">
      <c r="A196" s="200" t="s">
        <v>905</v>
      </c>
      <c r="B196" s="87" t="s">
        <v>269</v>
      </c>
      <c r="C196" s="204">
        <v>0</v>
      </c>
      <c r="D196" s="186"/>
    </row>
    <row r="197" spans="1:4" s="74" customFormat="1" ht="25.5" customHeight="1" x14ac:dyDescent="0.25">
      <c r="A197" s="200" t="s">
        <v>906</v>
      </c>
      <c r="B197" s="87" t="s">
        <v>270</v>
      </c>
      <c r="C197" s="204">
        <v>0</v>
      </c>
      <c r="D197" s="186"/>
    </row>
    <row r="198" spans="1:4" s="74" customFormat="1" ht="25.5" customHeight="1" x14ac:dyDescent="0.25">
      <c r="A198" s="200" t="s">
        <v>907</v>
      </c>
      <c r="B198" s="87" t="s">
        <v>271</v>
      </c>
      <c r="C198" s="204">
        <v>0</v>
      </c>
      <c r="D198" s="186"/>
    </row>
    <row r="199" spans="1:4" s="74" customFormat="1" ht="25.5" customHeight="1" x14ac:dyDescent="0.25">
      <c r="A199" s="200" t="s">
        <v>908</v>
      </c>
      <c r="B199" s="87" t="s">
        <v>272</v>
      </c>
      <c r="C199" s="204">
        <v>0</v>
      </c>
      <c r="D199" s="186"/>
    </row>
    <row r="200" spans="1:4" s="74" customFormat="1" ht="25.5" customHeight="1" x14ac:dyDescent="0.25">
      <c r="A200" s="200" t="s">
        <v>909</v>
      </c>
      <c r="B200" s="87" t="s">
        <v>273</v>
      </c>
      <c r="C200" s="204">
        <v>0</v>
      </c>
      <c r="D200" s="186"/>
    </row>
    <row r="201" spans="1:4" s="74" customFormat="1" ht="25.5" customHeight="1" x14ac:dyDescent="0.25">
      <c r="A201" s="200" t="s">
        <v>910</v>
      </c>
      <c r="B201" s="87" t="s">
        <v>274</v>
      </c>
      <c r="C201" s="204">
        <v>0</v>
      </c>
      <c r="D201" s="186"/>
    </row>
    <row r="202" spans="1:4" s="74" customFormat="1" ht="25.5" customHeight="1" x14ac:dyDescent="0.25">
      <c r="A202" s="200" t="s">
        <v>995</v>
      </c>
      <c r="B202" s="87" t="s">
        <v>275</v>
      </c>
      <c r="C202" s="204">
        <v>4000</v>
      </c>
      <c r="D202" s="186"/>
    </row>
    <row r="203" spans="1:4" s="83" customFormat="1" ht="25.5" customHeight="1" x14ac:dyDescent="0.25">
      <c r="A203" s="196">
        <v>5.2</v>
      </c>
      <c r="B203" s="82" t="s">
        <v>276</v>
      </c>
      <c r="C203" s="197">
        <f>C204</f>
        <v>0</v>
      </c>
      <c r="D203" s="188"/>
    </row>
    <row r="204" spans="1:4" s="83" customFormat="1" ht="25.5" customHeight="1" x14ac:dyDescent="0.25">
      <c r="A204" s="198" t="s">
        <v>911</v>
      </c>
      <c r="B204" s="80" t="s">
        <v>19</v>
      </c>
      <c r="C204" s="199">
        <f>SUM(C205)</f>
        <v>0</v>
      </c>
      <c r="D204" s="188"/>
    </row>
    <row r="205" spans="1:4" s="74" customFormat="1" ht="25.5" customHeight="1" x14ac:dyDescent="0.25">
      <c r="A205" s="200" t="s">
        <v>912</v>
      </c>
      <c r="B205" s="87" t="s">
        <v>149</v>
      </c>
      <c r="C205" s="204">
        <v>0</v>
      </c>
      <c r="D205" s="186"/>
    </row>
    <row r="206" spans="1:4" s="83" customFormat="1" ht="25.5" customHeight="1" x14ac:dyDescent="0.25">
      <c r="A206" s="196">
        <v>5.3</v>
      </c>
      <c r="B206" s="82" t="s">
        <v>277</v>
      </c>
      <c r="C206" s="197">
        <f>C207</f>
        <v>0</v>
      </c>
      <c r="D206" s="188"/>
    </row>
    <row r="207" spans="1:4" s="83" customFormat="1" ht="25.5" customHeight="1" x14ac:dyDescent="0.25">
      <c r="A207" s="198" t="s">
        <v>913</v>
      </c>
      <c r="B207" s="79" t="s">
        <v>149</v>
      </c>
      <c r="C207" s="199">
        <f>SUM(C208)</f>
        <v>0</v>
      </c>
      <c r="D207" s="188"/>
    </row>
    <row r="208" spans="1:4" s="74" customFormat="1" ht="25.5" customHeight="1" x14ac:dyDescent="0.25">
      <c r="A208" s="200" t="s">
        <v>914</v>
      </c>
      <c r="B208" s="62" t="s">
        <v>150</v>
      </c>
      <c r="C208" s="204">
        <v>0</v>
      </c>
      <c r="D208" s="186"/>
    </row>
    <row r="209" spans="1:4" s="83" customFormat="1" ht="25.5" customHeight="1" x14ac:dyDescent="0.25">
      <c r="A209" s="216">
        <v>6</v>
      </c>
      <c r="B209" s="219" t="s">
        <v>20</v>
      </c>
      <c r="C209" s="220">
        <f>C210+C225+C226+C229</f>
        <v>155000</v>
      </c>
      <c r="D209" s="188"/>
    </row>
    <row r="210" spans="1:4" s="83" customFormat="1" ht="25.5" customHeight="1" x14ac:dyDescent="0.25">
      <c r="A210" s="196">
        <v>6.1</v>
      </c>
      <c r="B210" s="82" t="s">
        <v>278</v>
      </c>
      <c r="C210" s="197">
        <f>C211+C213+C215+C217+C219+C221+C223</f>
        <v>130000</v>
      </c>
      <c r="D210" s="188"/>
    </row>
    <row r="211" spans="1:4" s="83" customFormat="1" ht="25.5" customHeight="1" x14ac:dyDescent="0.25">
      <c r="A211" s="198" t="s">
        <v>915</v>
      </c>
      <c r="B211" s="79" t="s">
        <v>279</v>
      </c>
      <c r="C211" s="199">
        <f>SUM(C212)</f>
        <v>0</v>
      </c>
      <c r="D211" s="188"/>
    </row>
    <row r="212" spans="1:4" s="74" customFormat="1" ht="25.5" customHeight="1" x14ac:dyDescent="0.25">
      <c r="A212" s="200" t="s">
        <v>916</v>
      </c>
      <c r="B212" s="62" t="s">
        <v>280</v>
      </c>
      <c r="C212" s="204">
        <v>0</v>
      </c>
      <c r="D212" s="186"/>
    </row>
    <row r="213" spans="1:4" s="83" customFormat="1" ht="25.5" customHeight="1" x14ac:dyDescent="0.25">
      <c r="A213" s="198" t="s">
        <v>917</v>
      </c>
      <c r="B213" s="80" t="s">
        <v>141</v>
      </c>
      <c r="C213" s="199">
        <f>SUM(C214)</f>
        <v>40000</v>
      </c>
      <c r="D213" s="188"/>
    </row>
    <row r="214" spans="1:4" s="74" customFormat="1" ht="25.5" customHeight="1" x14ac:dyDescent="0.25">
      <c r="A214" s="200" t="s">
        <v>918</v>
      </c>
      <c r="B214" s="62" t="s">
        <v>142</v>
      </c>
      <c r="C214" s="204">
        <v>40000</v>
      </c>
      <c r="D214" s="186"/>
    </row>
    <row r="215" spans="1:4" s="83" customFormat="1" ht="25.5" customHeight="1" x14ac:dyDescent="0.25">
      <c r="A215" s="198" t="s">
        <v>919</v>
      </c>
      <c r="B215" s="80" t="s">
        <v>281</v>
      </c>
      <c r="C215" s="199">
        <f>SUM(C216)</f>
        <v>0</v>
      </c>
      <c r="D215" s="188"/>
    </row>
    <row r="216" spans="1:4" s="74" customFormat="1" ht="25.5" customHeight="1" x14ac:dyDescent="0.25">
      <c r="A216" s="200" t="s">
        <v>920</v>
      </c>
      <c r="B216" s="62" t="s">
        <v>281</v>
      </c>
      <c r="C216" s="204">
        <v>0</v>
      </c>
      <c r="D216" s="186"/>
    </row>
    <row r="217" spans="1:4" s="83" customFormat="1" ht="25.5" customHeight="1" x14ac:dyDescent="0.25">
      <c r="A217" s="198" t="s">
        <v>921</v>
      </c>
      <c r="B217" s="80" t="s">
        <v>282</v>
      </c>
      <c r="C217" s="199">
        <f>SUM(C218)</f>
        <v>0</v>
      </c>
      <c r="D217" s="188"/>
    </row>
    <row r="218" spans="1:4" s="74" customFormat="1" ht="25.5" customHeight="1" x14ac:dyDescent="0.25">
      <c r="A218" s="200" t="s">
        <v>922</v>
      </c>
      <c r="B218" s="62" t="s">
        <v>282</v>
      </c>
      <c r="C218" s="204">
        <v>0</v>
      </c>
      <c r="D218" s="186"/>
    </row>
    <row r="219" spans="1:4" s="83" customFormat="1" ht="25.5" customHeight="1" x14ac:dyDescent="0.25">
      <c r="A219" s="198" t="s">
        <v>923</v>
      </c>
      <c r="B219" s="80" t="s">
        <v>283</v>
      </c>
      <c r="C219" s="199">
        <f>SUM(C220)</f>
        <v>0</v>
      </c>
      <c r="D219" s="188"/>
    </row>
    <row r="220" spans="1:4" s="74" customFormat="1" ht="25.5" customHeight="1" x14ac:dyDescent="0.25">
      <c r="A220" s="200" t="s">
        <v>924</v>
      </c>
      <c r="B220" s="62" t="s">
        <v>284</v>
      </c>
      <c r="C220" s="204">
        <v>0</v>
      </c>
      <c r="D220" s="186"/>
    </row>
    <row r="221" spans="1:4" s="83" customFormat="1" ht="34.5" customHeight="1" x14ac:dyDescent="0.25">
      <c r="A221" s="198" t="s">
        <v>925</v>
      </c>
      <c r="B221" s="80" t="s">
        <v>285</v>
      </c>
      <c r="C221" s="199">
        <f>SUM(C222)</f>
        <v>90000</v>
      </c>
      <c r="D221" s="188"/>
    </row>
    <row r="222" spans="1:4" s="74" customFormat="1" ht="25.5" customHeight="1" x14ac:dyDescent="0.25">
      <c r="A222" s="200" t="s">
        <v>926</v>
      </c>
      <c r="B222" s="62" t="s">
        <v>285</v>
      </c>
      <c r="C222" s="204">
        <v>90000</v>
      </c>
      <c r="D222" s="186"/>
    </row>
    <row r="223" spans="1:4" s="83" customFormat="1" ht="25.5" customHeight="1" x14ac:dyDescent="0.25">
      <c r="A223" s="198" t="s">
        <v>927</v>
      </c>
      <c r="B223" s="80" t="s">
        <v>286</v>
      </c>
      <c r="C223" s="199">
        <f>C224</f>
        <v>0</v>
      </c>
      <c r="D223" s="188"/>
    </row>
    <row r="224" spans="1:4" s="74" customFormat="1" ht="25.5" customHeight="1" x14ac:dyDescent="0.25">
      <c r="A224" s="200" t="s">
        <v>928</v>
      </c>
      <c r="B224" s="62" t="s">
        <v>286</v>
      </c>
      <c r="C224" s="204">
        <v>0</v>
      </c>
      <c r="D224" s="186"/>
    </row>
    <row r="225" spans="1:4" s="83" customFormat="1" ht="25.5" customHeight="1" x14ac:dyDescent="0.25">
      <c r="A225" s="196">
        <v>6.2</v>
      </c>
      <c r="B225" s="82" t="s">
        <v>287</v>
      </c>
      <c r="C225" s="197">
        <v>0</v>
      </c>
      <c r="D225" s="188"/>
    </row>
    <row r="226" spans="1:4" s="83" customFormat="1" ht="25.5" customHeight="1" x14ac:dyDescent="0.25">
      <c r="A226" s="196">
        <v>6.3</v>
      </c>
      <c r="B226" s="82" t="s">
        <v>288</v>
      </c>
      <c r="C226" s="197">
        <f>C227</f>
        <v>25000</v>
      </c>
      <c r="D226" s="188"/>
    </row>
    <row r="227" spans="1:4" s="83" customFormat="1" ht="25.5" customHeight="1" x14ac:dyDescent="0.25">
      <c r="A227" s="198" t="s">
        <v>929</v>
      </c>
      <c r="B227" s="80" t="s">
        <v>21</v>
      </c>
      <c r="C227" s="199">
        <f>C228</f>
        <v>25000</v>
      </c>
      <c r="D227" s="188"/>
    </row>
    <row r="228" spans="1:4" s="74" customFormat="1" ht="25.5" customHeight="1" x14ac:dyDescent="0.25">
      <c r="A228" s="200" t="s">
        <v>930</v>
      </c>
      <c r="B228" s="62" t="s">
        <v>289</v>
      </c>
      <c r="C228" s="204">
        <v>25000</v>
      </c>
      <c r="D228" s="186"/>
    </row>
    <row r="229" spans="1:4" s="83" customFormat="1" ht="25.5" customHeight="1" x14ac:dyDescent="0.25">
      <c r="A229" s="196">
        <v>6.4</v>
      </c>
      <c r="B229" s="88" t="s">
        <v>290</v>
      </c>
      <c r="C229" s="208">
        <f>C230</f>
        <v>0</v>
      </c>
      <c r="D229" s="188"/>
    </row>
    <row r="230" spans="1:4" s="83" customFormat="1" ht="25.5" customHeight="1" x14ac:dyDescent="0.25">
      <c r="A230" s="198" t="s">
        <v>931</v>
      </c>
      <c r="B230" s="80" t="s">
        <v>149</v>
      </c>
      <c r="C230" s="199">
        <f>SUM(C231)</f>
        <v>0</v>
      </c>
      <c r="D230" s="188"/>
    </row>
    <row r="231" spans="1:4" s="74" customFormat="1" ht="25.5" customHeight="1" x14ac:dyDescent="0.25">
      <c r="A231" s="200" t="s">
        <v>932</v>
      </c>
      <c r="B231" s="62" t="s">
        <v>150</v>
      </c>
      <c r="C231" s="204">
        <v>0</v>
      </c>
      <c r="D231" s="186"/>
    </row>
    <row r="232" spans="1:4" s="89" customFormat="1" ht="25.5" customHeight="1" x14ac:dyDescent="0.25">
      <c r="A232" s="216">
        <v>7</v>
      </c>
      <c r="B232" s="219" t="s">
        <v>291</v>
      </c>
      <c r="C232" s="220">
        <f>C233+C234+C236+C238+C240</f>
        <v>0</v>
      </c>
      <c r="D232" s="191"/>
    </row>
    <row r="233" spans="1:4" s="89" customFormat="1" ht="36.75" customHeight="1" x14ac:dyDescent="0.25">
      <c r="A233" s="198">
        <v>7.1</v>
      </c>
      <c r="B233" s="90" t="s">
        <v>292</v>
      </c>
      <c r="C233" s="199">
        <v>0</v>
      </c>
      <c r="D233" s="191"/>
    </row>
    <row r="234" spans="1:4" s="89" customFormat="1" ht="36.75" customHeight="1" x14ac:dyDescent="0.25">
      <c r="A234" s="198">
        <v>7.2</v>
      </c>
      <c r="B234" s="90" t="s">
        <v>293</v>
      </c>
      <c r="C234" s="199">
        <f>SUM(C235)</f>
        <v>0</v>
      </c>
      <c r="D234" s="191"/>
    </row>
    <row r="235" spans="1:4" s="74" customFormat="1" ht="29.25" customHeight="1" x14ac:dyDescent="0.25">
      <c r="A235" s="200" t="s">
        <v>1030</v>
      </c>
      <c r="B235" s="62" t="s">
        <v>294</v>
      </c>
      <c r="C235" s="204">
        <v>0</v>
      </c>
      <c r="D235" s="186"/>
    </row>
    <row r="236" spans="1:4" s="89" customFormat="1" ht="36.75" customHeight="1" x14ac:dyDescent="0.25">
      <c r="A236" s="198">
        <v>7.3</v>
      </c>
      <c r="B236" s="90" t="s">
        <v>295</v>
      </c>
      <c r="C236" s="199">
        <f>SUM(C237)</f>
        <v>0</v>
      </c>
      <c r="D236" s="191"/>
    </row>
    <row r="237" spans="1:4" s="74" customFormat="1" ht="25.5" customHeight="1" x14ac:dyDescent="0.25">
      <c r="A237" s="200" t="s">
        <v>933</v>
      </c>
      <c r="B237" s="62" t="s">
        <v>969</v>
      </c>
      <c r="C237" s="204">
        <v>0</v>
      </c>
      <c r="D237" s="186"/>
    </row>
    <row r="238" spans="1:4" s="91" customFormat="1" ht="38.25" customHeight="1" x14ac:dyDescent="0.25">
      <c r="A238" s="198">
        <v>7.4</v>
      </c>
      <c r="B238" s="90" t="s">
        <v>296</v>
      </c>
      <c r="C238" s="199">
        <f>SUM(C239)</f>
        <v>0</v>
      </c>
      <c r="D238" s="192"/>
    </row>
    <row r="239" spans="1:4" s="74" customFormat="1" ht="25.5" customHeight="1" x14ac:dyDescent="0.25">
      <c r="A239" s="200" t="s">
        <v>996</v>
      </c>
      <c r="B239" s="62" t="s">
        <v>297</v>
      </c>
      <c r="C239" s="204">
        <v>0</v>
      </c>
      <c r="D239" s="186"/>
    </row>
    <row r="240" spans="1:4" s="83" customFormat="1" ht="65.25" customHeight="1" x14ac:dyDescent="0.25">
      <c r="A240" s="198">
        <v>7.9</v>
      </c>
      <c r="B240" s="90" t="s">
        <v>298</v>
      </c>
      <c r="C240" s="199">
        <f>SUM(C241:C242)</f>
        <v>0</v>
      </c>
      <c r="D240" s="188"/>
    </row>
    <row r="241" spans="1:4" s="74" customFormat="1" ht="39" customHeight="1" x14ac:dyDescent="0.25">
      <c r="A241" s="200" t="s">
        <v>934</v>
      </c>
      <c r="B241" s="92" t="s">
        <v>299</v>
      </c>
      <c r="C241" s="204">
        <v>0</v>
      </c>
      <c r="D241" s="186"/>
    </row>
    <row r="242" spans="1:4" s="74" customFormat="1" ht="39" customHeight="1" x14ac:dyDescent="0.25">
      <c r="A242" s="200" t="s">
        <v>935</v>
      </c>
      <c r="B242" s="92" t="s">
        <v>300</v>
      </c>
      <c r="C242" s="204">
        <v>0</v>
      </c>
      <c r="D242" s="186"/>
    </row>
    <row r="243" spans="1:4" s="83" customFormat="1" ht="25.5" customHeight="1" x14ac:dyDescent="0.25">
      <c r="A243" s="216">
        <v>8</v>
      </c>
      <c r="B243" s="219" t="s">
        <v>23</v>
      </c>
      <c r="C243" s="220">
        <f>C244+C248+C254</f>
        <v>38346350</v>
      </c>
      <c r="D243" s="188"/>
    </row>
    <row r="244" spans="1:4" s="83" customFormat="1" ht="25.5" customHeight="1" x14ac:dyDescent="0.25">
      <c r="A244" s="196">
        <v>8.1</v>
      </c>
      <c r="B244" s="82" t="s">
        <v>301</v>
      </c>
      <c r="C244" s="197">
        <f>C245</f>
        <v>25600000</v>
      </c>
      <c r="D244" s="188"/>
    </row>
    <row r="245" spans="1:4" s="83" customFormat="1" ht="25.5" customHeight="1" x14ac:dyDescent="0.25">
      <c r="A245" s="198" t="s">
        <v>936</v>
      </c>
      <c r="B245" s="93" t="s">
        <v>24</v>
      </c>
      <c r="C245" s="199">
        <f>SUM(C246:C247)</f>
        <v>25600000</v>
      </c>
      <c r="D245" s="188"/>
    </row>
    <row r="246" spans="1:4" s="74" customFormat="1" ht="25.5" customHeight="1" x14ac:dyDescent="0.25">
      <c r="A246" s="200" t="s">
        <v>937</v>
      </c>
      <c r="B246" s="87" t="s">
        <v>302</v>
      </c>
      <c r="C246" s="204">
        <v>25000000</v>
      </c>
      <c r="D246" s="186"/>
    </row>
    <row r="247" spans="1:4" s="74" customFormat="1" ht="25.5" customHeight="1" x14ac:dyDescent="0.25">
      <c r="A247" s="200" t="s">
        <v>938</v>
      </c>
      <c r="B247" s="87" t="s">
        <v>303</v>
      </c>
      <c r="C247" s="204">
        <v>600000</v>
      </c>
      <c r="D247" s="186"/>
    </row>
    <row r="248" spans="1:4" s="83" customFormat="1" ht="25.5" customHeight="1" x14ac:dyDescent="0.25">
      <c r="A248" s="196">
        <v>8.1999999999999993</v>
      </c>
      <c r="B248" s="82" t="s">
        <v>304</v>
      </c>
      <c r="C248" s="197">
        <f>C249</f>
        <v>12056350</v>
      </c>
      <c r="D248" s="188"/>
    </row>
    <row r="249" spans="1:4" s="83" customFormat="1" ht="25.5" customHeight="1" x14ac:dyDescent="0.25">
      <c r="A249" s="198" t="s">
        <v>939</v>
      </c>
      <c r="B249" s="80" t="s">
        <v>305</v>
      </c>
      <c r="C249" s="199">
        <f>SUM(C250:C253)</f>
        <v>12056350</v>
      </c>
      <c r="D249" s="188"/>
    </row>
    <row r="250" spans="1:4" s="74" customFormat="1" ht="25.5" customHeight="1" x14ac:dyDescent="0.25">
      <c r="A250" s="200" t="s">
        <v>940</v>
      </c>
      <c r="B250" s="87" t="s">
        <v>306</v>
      </c>
      <c r="C250" s="204">
        <v>1933213</v>
      </c>
      <c r="D250" s="186"/>
    </row>
    <row r="251" spans="1:4" s="74" customFormat="1" ht="25.5" customHeight="1" x14ac:dyDescent="0.25">
      <c r="A251" s="200" t="s">
        <v>941</v>
      </c>
      <c r="B251" s="87" t="s">
        <v>307</v>
      </c>
      <c r="C251" s="204">
        <v>0</v>
      </c>
      <c r="D251" s="186"/>
    </row>
    <row r="252" spans="1:4" s="74" customFormat="1" ht="25.5" customHeight="1" x14ac:dyDescent="0.25">
      <c r="A252" s="200" t="s">
        <v>942</v>
      </c>
      <c r="B252" s="87" t="s">
        <v>308</v>
      </c>
      <c r="C252" s="204">
        <v>10123137</v>
      </c>
      <c r="D252" s="186"/>
    </row>
    <row r="253" spans="1:4" s="74" customFormat="1" ht="25.5" customHeight="1" x14ac:dyDescent="0.25">
      <c r="A253" s="200" t="s">
        <v>943</v>
      </c>
      <c r="B253" s="87" t="s">
        <v>309</v>
      </c>
      <c r="C253" s="204">
        <v>0</v>
      </c>
      <c r="D253" s="186"/>
    </row>
    <row r="254" spans="1:4" s="83" customFormat="1" ht="25.5" customHeight="1" x14ac:dyDescent="0.25">
      <c r="A254" s="196">
        <v>8.3000000000000007</v>
      </c>
      <c r="B254" s="82" t="s">
        <v>310</v>
      </c>
      <c r="C254" s="197">
        <f>C255</f>
        <v>690000</v>
      </c>
      <c r="D254" s="188"/>
    </row>
    <row r="255" spans="1:4" s="83" customFormat="1" ht="25.5" customHeight="1" x14ac:dyDescent="0.25">
      <c r="A255" s="198" t="s">
        <v>944</v>
      </c>
      <c r="B255" s="93" t="s">
        <v>26</v>
      </c>
      <c r="C255" s="199">
        <f>SUM(C256:C258)</f>
        <v>690000</v>
      </c>
      <c r="D255" s="188"/>
    </row>
    <row r="256" spans="1:4" s="74" customFormat="1" ht="25.5" customHeight="1" x14ac:dyDescent="0.25">
      <c r="A256" s="200" t="s">
        <v>945</v>
      </c>
      <c r="B256" s="87" t="s">
        <v>311</v>
      </c>
      <c r="C256" s="204">
        <v>0</v>
      </c>
      <c r="D256" s="186"/>
    </row>
    <row r="257" spans="1:4" s="74" customFormat="1" ht="25.5" customHeight="1" x14ac:dyDescent="0.25">
      <c r="A257" s="200" t="s">
        <v>946</v>
      </c>
      <c r="B257" s="87" t="s">
        <v>312</v>
      </c>
      <c r="C257" s="204">
        <v>690000</v>
      </c>
      <c r="D257" s="186"/>
    </row>
    <row r="258" spans="1:4" s="74" customFormat="1" ht="25.5" customHeight="1" x14ac:dyDescent="0.25">
      <c r="A258" s="200" t="s">
        <v>947</v>
      </c>
      <c r="B258" s="87" t="s">
        <v>755</v>
      </c>
      <c r="C258" s="204">
        <v>0</v>
      </c>
      <c r="D258" s="186"/>
    </row>
    <row r="259" spans="1:4" s="91" customFormat="1" ht="25.5" customHeight="1" x14ac:dyDescent="0.25">
      <c r="A259" s="216">
        <v>9</v>
      </c>
      <c r="B259" s="225" t="s">
        <v>313</v>
      </c>
      <c r="C259" s="220">
        <f>C260+C263+C264+C269+C273+C274</f>
        <v>45000</v>
      </c>
      <c r="D259" s="192"/>
    </row>
    <row r="260" spans="1:4" s="91" customFormat="1" ht="33.75" customHeight="1" x14ac:dyDescent="0.25">
      <c r="A260" s="196">
        <v>9.1</v>
      </c>
      <c r="B260" s="82" t="s">
        <v>314</v>
      </c>
      <c r="C260" s="197">
        <f>C261</f>
        <v>0</v>
      </c>
      <c r="D260" s="192"/>
    </row>
    <row r="261" spans="1:4" s="83" customFormat="1" ht="25.5" customHeight="1" x14ac:dyDescent="0.25">
      <c r="A261" s="198" t="s">
        <v>948</v>
      </c>
      <c r="B261" s="93" t="s">
        <v>315</v>
      </c>
      <c r="C261" s="199">
        <f>SUM(C262)</f>
        <v>0</v>
      </c>
      <c r="D261" s="188"/>
    </row>
    <row r="262" spans="1:4" s="74" customFormat="1" ht="25.5" customHeight="1" x14ac:dyDescent="0.25">
      <c r="A262" s="200" t="s">
        <v>949</v>
      </c>
      <c r="B262" s="87" t="s">
        <v>315</v>
      </c>
      <c r="C262" s="204">
        <v>0</v>
      </c>
      <c r="D262" s="186"/>
    </row>
    <row r="263" spans="1:4" s="91" customFormat="1" ht="25.5" customHeight="1" x14ac:dyDescent="0.25">
      <c r="A263" s="196">
        <v>9.1999999999999993</v>
      </c>
      <c r="B263" s="82" t="s">
        <v>316</v>
      </c>
      <c r="C263" s="197">
        <v>0</v>
      </c>
      <c r="D263" s="192"/>
    </row>
    <row r="264" spans="1:4" s="91" customFormat="1" ht="25.5" customHeight="1" x14ac:dyDescent="0.25">
      <c r="A264" s="196">
        <v>9.3000000000000007</v>
      </c>
      <c r="B264" s="82" t="s">
        <v>317</v>
      </c>
      <c r="C264" s="197">
        <f>C265+C267</f>
        <v>0</v>
      </c>
      <c r="D264" s="192"/>
    </row>
    <row r="265" spans="1:4" s="83" customFormat="1" ht="25.5" customHeight="1" x14ac:dyDescent="0.25">
      <c r="A265" s="198" t="s">
        <v>950</v>
      </c>
      <c r="B265" s="93" t="s">
        <v>318</v>
      </c>
      <c r="C265" s="199">
        <f>SUM(C266)</f>
        <v>0</v>
      </c>
      <c r="D265" s="188"/>
    </row>
    <row r="266" spans="1:4" s="74" customFormat="1" ht="25.5" customHeight="1" x14ac:dyDescent="0.25">
      <c r="A266" s="200" t="s">
        <v>951</v>
      </c>
      <c r="B266" s="87" t="s">
        <v>318</v>
      </c>
      <c r="C266" s="204">
        <v>0</v>
      </c>
      <c r="D266" s="186"/>
    </row>
    <row r="267" spans="1:4" s="83" customFormat="1" ht="25.5" customHeight="1" x14ac:dyDescent="0.25">
      <c r="A267" s="198" t="s">
        <v>952</v>
      </c>
      <c r="B267" s="93" t="s">
        <v>319</v>
      </c>
      <c r="C267" s="206">
        <f>SUM(C268)</f>
        <v>0</v>
      </c>
      <c r="D267" s="188"/>
    </row>
    <row r="268" spans="1:4" s="74" customFormat="1" ht="25.5" customHeight="1" x14ac:dyDescent="0.25">
      <c r="A268" s="200" t="s">
        <v>953</v>
      </c>
      <c r="B268" s="87" t="s">
        <v>319</v>
      </c>
      <c r="C268" s="204">
        <v>0</v>
      </c>
      <c r="D268" s="186"/>
    </row>
    <row r="269" spans="1:4" s="91" customFormat="1" ht="25.5" customHeight="1" x14ac:dyDescent="0.25">
      <c r="A269" s="196">
        <v>9.4</v>
      </c>
      <c r="B269" s="82" t="s">
        <v>320</v>
      </c>
      <c r="C269" s="197">
        <f>C270</f>
        <v>45000</v>
      </c>
      <c r="D269" s="192"/>
    </row>
    <row r="270" spans="1:4" s="83" customFormat="1" ht="25.5" customHeight="1" x14ac:dyDescent="0.25">
      <c r="A270" s="198" t="s">
        <v>954</v>
      </c>
      <c r="B270" s="80" t="s">
        <v>77</v>
      </c>
      <c r="C270" s="199">
        <f>SUM(C271:C272)</f>
        <v>45000</v>
      </c>
      <c r="D270" s="188"/>
    </row>
    <row r="271" spans="1:4" s="74" customFormat="1" ht="25.5" customHeight="1" x14ac:dyDescent="0.25">
      <c r="A271" s="200" t="s">
        <v>955</v>
      </c>
      <c r="B271" s="87" t="s">
        <v>321</v>
      </c>
      <c r="C271" s="204">
        <v>45000</v>
      </c>
      <c r="D271" s="186"/>
    </row>
    <row r="272" spans="1:4" s="74" customFormat="1" ht="25.5" customHeight="1" x14ac:dyDescent="0.25">
      <c r="A272" s="200" t="s">
        <v>956</v>
      </c>
      <c r="B272" s="87" t="s">
        <v>322</v>
      </c>
      <c r="C272" s="204">
        <v>0</v>
      </c>
      <c r="D272" s="186"/>
    </row>
    <row r="273" spans="1:4" s="91" customFormat="1" ht="25.5" customHeight="1" x14ac:dyDescent="0.25">
      <c r="A273" s="196">
        <v>9.5</v>
      </c>
      <c r="B273" s="82" t="s">
        <v>323</v>
      </c>
      <c r="C273" s="197">
        <v>0</v>
      </c>
      <c r="D273" s="192"/>
    </row>
    <row r="274" spans="1:4" s="91" customFormat="1" ht="38.25" customHeight="1" x14ac:dyDescent="0.25">
      <c r="A274" s="196">
        <v>9.6</v>
      </c>
      <c r="B274" s="82" t="s">
        <v>324</v>
      </c>
      <c r="C274" s="197">
        <f>C275</f>
        <v>0</v>
      </c>
      <c r="D274" s="192"/>
    </row>
    <row r="275" spans="1:4" s="91" customFormat="1" ht="25.5" customHeight="1" x14ac:dyDescent="0.25">
      <c r="A275" s="198" t="s">
        <v>957</v>
      </c>
      <c r="B275" s="93" t="s">
        <v>325</v>
      </c>
      <c r="C275" s="209">
        <f>SUM(C276:C278)</f>
        <v>0</v>
      </c>
      <c r="D275" s="192"/>
    </row>
    <row r="276" spans="1:4" s="94" customFormat="1" ht="25.5" customHeight="1" x14ac:dyDescent="0.25">
      <c r="A276" s="200" t="s">
        <v>958</v>
      </c>
      <c r="B276" s="87" t="s">
        <v>326</v>
      </c>
      <c r="C276" s="204">
        <v>0</v>
      </c>
      <c r="D276" s="193"/>
    </row>
    <row r="277" spans="1:4" s="94" customFormat="1" ht="25.5" customHeight="1" x14ac:dyDescent="0.25">
      <c r="A277" s="200" t="s">
        <v>959</v>
      </c>
      <c r="B277" s="87" t="s">
        <v>327</v>
      </c>
      <c r="C277" s="204">
        <v>0</v>
      </c>
      <c r="D277" s="193"/>
    </row>
    <row r="278" spans="1:4" s="94" customFormat="1" ht="25.5" customHeight="1" x14ac:dyDescent="0.25">
      <c r="A278" s="200" t="s">
        <v>960</v>
      </c>
      <c r="B278" s="87" t="s">
        <v>174</v>
      </c>
      <c r="C278" s="204">
        <v>0</v>
      </c>
      <c r="D278" s="193"/>
    </row>
    <row r="279" spans="1:4" s="91" customFormat="1" ht="25.5" customHeight="1" x14ac:dyDescent="0.25">
      <c r="A279" s="216">
        <v>10</v>
      </c>
      <c r="B279" s="219" t="s">
        <v>328</v>
      </c>
      <c r="C279" s="220">
        <f>C280+C283+C285</f>
        <v>10000</v>
      </c>
      <c r="D279" s="192"/>
    </row>
    <row r="280" spans="1:4" s="91" customFormat="1" ht="25.5" customHeight="1" x14ac:dyDescent="0.25">
      <c r="A280" s="198">
        <v>10.1</v>
      </c>
      <c r="B280" s="80" t="s">
        <v>329</v>
      </c>
      <c r="C280" s="199">
        <f>SUM(C281:C282)</f>
        <v>10000</v>
      </c>
      <c r="D280" s="192"/>
    </row>
    <row r="281" spans="1:4" s="95" customFormat="1" ht="25.5" customHeight="1" x14ac:dyDescent="0.25">
      <c r="A281" s="200" t="s">
        <v>961</v>
      </c>
      <c r="B281" s="87" t="s">
        <v>329</v>
      </c>
      <c r="C281" s="204">
        <v>10000</v>
      </c>
      <c r="D281" s="194"/>
    </row>
    <row r="282" spans="1:4" s="95" customFormat="1" ht="25.5" customHeight="1" x14ac:dyDescent="0.25">
      <c r="A282" s="200" t="s">
        <v>962</v>
      </c>
      <c r="B282" s="87" t="s">
        <v>330</v>
      </c>
      <c r="C282" s="204">
        <v>0</v>
      </c>
      <c r="D282" s="194"/>
    </row>
    <row r="283" spans="1:4" s="91" customFormat="1" ht="25.5" customHeight="1" x14ac:dyDescent="0.25">
      <c r="A283" s="198">
        <v>10.199999999999999</v>
      </c>
      <c r="B283" s="80" t="s">
        <v>331</v>
      </c>
      <c r="C283" s="199">
        <f>SUM(C284)</f>
        <v>0</v>
      </c>
      <c r="D283" s="192"/>
    </row>
    <row r="284" spans="1:4" s="95" customFormat="1" ht="25.5" customHeight="1" x14ac:dyDescent="0.25">
      <c r="A284" s="200" t="s">
        <v>963</v>
      </c>
      <c r="B284" s="87" t="s">
        <v>331</v>
      </c>
      <c r="C284" s="204">
        <v>0</v>
      </c>
      <c r="D284" s="194"/>
    </row>
    <row r="285" spans="1:4" s="91" customFormat="1" ht="25.5" customHeight="1" x14ac:dyDescent="0.25">
      <c r="A285" s="198">
        <v>10.3</v>
      </c>
      <c r="B285" s="80" t="s">
        <v>332</v>
      </c>
      <c r="C285" s="199">
        <f>SUM(C286)</f>
        <v>0</v>
      </c>
      <c r="D285" s="192"/>
    </row>
    <row r="286" spans="1:4" s="95" customFormat="1" ht="25.5" customHeight="1" x14ac:dyDescent="0.25">
      <c r="A286" s="200" t="s">
        <v>964</v>
      </c>
      <c r="B286" s="87" t="s">
        <v>332</v>
      </c>
      <c r="C286" s="204">
        <v>0</v>
      </c>
      <c r="D286" s="194"/>
    </row>
    <row r="287" spans="1:4" s="91" customFormat="1" ht="25.5" customHeight="1" x14ac:dyDescent="0.25">
      <c r="A287" s="216">
        <v>11</v>
      </c>
      <c r="B287" s="219" t="s">
        <v>28</v>
      </c>
      <c r="C287" s="220">
        <f>C288</f>
        <v>0</v>
      </c>
      <c r="D287" s="192"/>
    </row>
    <row r="288" spans="1:4" s="91" customFormat="1" ht="25.5" customHeight="1" x14ac:dyDescent="0.25">
      <c r="A288" s="196">
        <v>11.1</v>
      </c>
      <c r="B288" s="82" t="s">
        <v>333</v>
      </c>
      <c r="C288" s="197">
        <f>C289</f>
        <v>0</v>
      </c>
      <c r="D288" s="192"/>
    </row>
    <row r="289" spans="1:4" s="83" customFormat="1" ht="25.5" customHeight="1" x14ac:dyDescent="0.25">
      <c r="A289" s="198" t="s">
        <v>965</v>
      </c>
      <c r="B289" s="80" t="s">
        <v>334</v>
      </c>
      <c r="C289" s="199">
        <f>SUM(C290:C292)</f>
        <v>0</v>
      </c>
      <c r="D289" s="188"/>
    </row>
    <row r="290" spans="1:4" s="74" customFormat="1" ht="25.5" customHeight="1" x14ac:dyDescent="0.25">
      <c r="A290" s="200" t="s">
        <v>966</v>
      </c>
      <c r="B290" s="87" t="s">
        <v>335</v>
      </c>
      <c r="C290" s="204">
        <v>0</v>
      </c>
      <c r="D290" s="186"/>
    </row>
    <row r="291" spans="1:4" s="74" customFormat="1" ht="25.5" customHeight="1" x14ac:dyDescent="0.25">
      <c r="A291" s="200" t="s">
        <v>967</v>
      </c>
      <c r="B291" s="87" t="s">
        <v>336</v>
      </c>
      <c r="C291" s="204">
        <v>0</v>
      </c>
      <c r="D291" s="186"/>
    </row>
    <row r="292" spans="1:4" s="74" customFormat="1" ht="25.5" customHeight="1" x14ac:dyDescent="0.25">
      <c r="A292" s="200" t="s">
        <v>968</v>
      </c>
      <c r="B292" s="87" t="s">
        <v>337</v>
      </c>
      <c r="C292" s="204">
        <v>0</v>
      </c>
      <c r="D292" s="186"/>
    </row>
    <row r="293" spans="1:4" s="91" customFormat="1" ht="25.5" customHeight="1" x14ac:dyDescent="0.25">
      <c r="A293" s="216">
        <v>12</v>
      </c>
      <c r="B293" s="219" t="s">
        <v>338</v>
      </c>
      <c r="C293" s="220">
        <v>0</v>
      </c>
      <c r="D293" s="192"/>
    </row>
    <row r="294" spans="1:4" s="231" customFormat="1" ht="3.75" customHeight="1" x14ac:dyDescent="0.25">
      <c r="A294" s="227"/>
      <c r="B294" s="228"/>
      <c r="C294" s="229"/>
      <c r="D294" s="230"/>
    </row>
    <row r="295" spans="1:4" s="96" customFormat="1" ht="26.25" customHeight="1" x14ac:dyDescent="0.25">
      <c r="A295" s="330" t="s">
        <v>339</v>
      </c>
      <c r="B295" s="331"/>
      <c r="C295" s="226">
        <f>C6+C48+C54+C58+C180+C209+C232+C243+C259+C279+C287+C293</f>
        <v>60721514</v>
      </c>
      <c r="D295" s="195"/>
    </row>
    <row r="296" spans="1:4" s="68" customFormat="1" ht="36.75" hidden="1" customHeight="1" x14ac:dyDescent="0.25">
      <c r="A296" s="65"/>
      <c r="B296" s="66"/>
      <c r="C296" s="67"/>
    </row>
    <row r="297" spans="1:4" ht="36.75" hidden="1" customHeight="1" x14ac:dyDescent="0.25"/>
    <row r="298" spans="1:4" ht="36.75" hidden="1" customHeight="1" x14ac:dyDescent="0.25"/>
    <row r="299" spans="1:4" ht="36.75" hidden="1" customHeight="1" x14ac:dyDescent="0.25"/>
    <row r="300" spans="1:4" ht="36.75" hidden="1" customHeight="1" x14ac:dyDescent="0.25"/>
    <row r="301" spans="1:4" ht="36.75" hidden="1" customHeight="1" x14ac:dyDescent="0.25"/>
    <row r="302" spans="1:4" ht="36.75" hidden="1" customHeight="1" x14ac:dyDescent="0.25"/>
    <row r="303" spans="1:4" ht="36.75" hidden="1" customHeight="1" x14ac:dyDescent="0.25"/>
    <row r="304" spans="1:4" ht="36.75" hidden="1" customHeight="1" x14ac:dyDescent="0.25"/>
    <row r="305" ht="36.75" hidden="1" customHeight="1" x14ac:dyDescent="0.25"/>
    <row r="306" ht="36.75" hidden="1" customHeight="1" x14ac:dyDescent="0.25"/>
    <row r="307" ht="36.75" hidden="1" customHeight="1" x14ac:dyDescent="0.25"/>
    <row r="308" ht="36.75" hidden="1" customHeight="1" x14ac:dyDescent="0.25"/>
    <row r="309" ht="36.75" hidden="1" customHeight="1" x14ac:dyDescent="0.25"/>
    <row r="310" ht="36.75" hidden="1" customHeight="1" x14ac:dyDescent="0.25"/>
    <row r="311" ht="36.75" hidden="1" customHeight="1" x14ac:dyDescent="0.25"/>
    <row r="312" ht="36.75" hidden="1" customHeight="1" x14ac:dyDescent="0.25"/>
    <row r="313" ht="36.75" hidden="1" customHeight="1" x14ac:dyDescent="0.25"/>
    <row r="314" ht="36.75" hidden="1" customHeight="1" x14ac:dyDescent="0.25"/>
    <row r="315" ht="36.75" hidden="1" customHeight="1" x14ac:dyDescent="0.25"/>
    <row r="316" ht="36.75" hidden="1" customHeight="1" x14ac:dyDescent="0.25"/>
    <row r="317" ht="36.75" hidden="1" customHeight="1" x14ac:dyDescent="0.25"/>
    <row r="318" ht="36.75" hidden="1" customHeight="1" x14ac:dyDescent="0.25"/>
    <row r="319" ht="36.75" hidden="1" customHeight="1" x14ac:dyDescent="0.25"/>
    <row r="320" ht="36.75" hidden="1" customHeight="1" x14ac:dyDescent="0.25"/>
    <row r="321" ht="36.75" hidden="1" customHeight="1" x14ac:dyDescent="0.25"/>
    <row r="322" ht="36.75" hidden="1" customHeight="1" x14ac:dyDescent="0.25"/>
    <row r="323" ht="36.75" hidden="1" customHeight="1" x14ac:dyDescent="0.25"/>
    <row r="324" ht="36.75" hidden="1" customHeight="1" x14ac:dyDescent="0.25"/>
    <row r="325" ht="36.75" hidden="1" customHeight="1" x14ac:dyDescent="0.25"/>
    <row r="326" ht="36.75" hidden="1" customHeight="1" x14ac:dyDescent="0.25"/>
    <row r="327" ht="36.75" hidden="1" customHeight="1" x14ac:dyDescent="0.25"/>
    <row r="328" ht="36.75" hidden="1" customHeight="1" x14ac:dyDescent="0.25"/>
    <row r="329" ht="36.75" hidden="1" customHeight="1" x14ac:dyDescent="0.25"/>
    <row r="330" ht="36.75" hidden="1" customHeight="1" x14ac:dyDescent="0.25"/>
    <row r="331" ht="36.75" hidden="1" customHeight="1" x14ac:dyDescent="0.25"/>
    <row r="332" ht="36.75" hidden="1" customHeight="1" x14ac:dyDescent="0.25"/>
    <row r="333" ht="36.75" hidden="1" customHeight="1" x14ac:dyDescent="0.25"/>
    <row r="334" ht="36.75" hidden="1" customHeight="1" x14ac:dyDescent="0.25"/>
    <row r="335" ht="36.75" hidden="1" customHeight="1" x14ac:dyDescent="0.25"/>
    <row r="336" ht="36.75" hidden="1" customHeight="1" x14ac:dyDescent="0.25"/>
    <row r="337" ht="36.75" hidden="1" customHeight="1" x14ac:dyDescent="0.25"/>
    <row r="338" ht="36.75" hidden="1" customHeight="1" x14ac:dyDescent="0.25"/>
    <row r="339" ht="36.75" hidden="1" customHeight="1" x14ac:dyDescent="0.25"/>
    <row r="340" ht="36.75" hidden="1" customHeight="1" x14ac:dyDescent="0.25"/>
    <row r="341" ht="36.75" hidden="1" customHeight="1" x14ac:dyDescent="0.25"/>
    <row r="342" ht="36.75" hidden="1" customHeight="1" x14ac:dyDescent="0.25"/>
    <row r="343" ht="36.75" hidden="1" customHeight="1" x14ac:dyDescent="0.25"/>
    <row r="344" ht="36.75" hidden="1" customHeight="1" x14ac:dyDescent="0.25"/>
    <row r="345" ht="36.75" hidden="1" customHeight="1" x14ac:dyDescent="0.25"/>
    <row r="346" ht="36.75" hidden="1" customHeight="1" x14ac:dyDescent="0.25"/>
    <row r="347" ht="36.75" hidden="1" customHeight="1" x14ac:dyDescent="0.25"/>
    <row r="348" ht="36.75" hidden="1" customHeight="1" x14ac:dyDescent="0.25"/>
    <row r="349" ht="36.75" hidden="1" customHeight="1" x14ac:dyDescent="0.25"/>
    <row r="350" ht="36.75" hidden="1" customHeight="1" x14ac:dyDescent="0.25"/>
    <row r="351" ht="36.75" hidden="1" customHeight="1" x14ac:dyDescent="0.25"/>
    <row r="352" ht="36.75" hidden="1" customHeight="1" x14ac:dyDescent="0.25"/>
    <row r="353" ht="36.75" hidden="1" customHeight="1" x14ac:dyDescent="0.25"/>
    <row r="354" ht="36.75" hidden="1" customHeight="1" x14ac:dyDescent="0.25"/>
    <row r="355" ht="36.75" hidden="1" customHeight="1" x14ac:dyDescent="0.25"/>
    <row r="356" ht="36.75" hidden="1" customHeight="1" x14ac:dyDescent="0.25"/>
    <row r="357" ht="36.75" hidden="1" customHeight="1" x14ac:dyDescent="0.25"/>
    <row r="358" ht="36.75" hidden="1" customHeight="1" x14ac:dyDescent="0.25"/>
    <row r="359" ht="36.75" hidden="1" customHeight="1" x14ac:dyDescent="0.25"/>
    <row r="360" ht="36.75" hidden="1" customHeight="1" x14ac:dyDescent="0.25"/>
    <row r="361" ht="36.75" hidden="1" customHeight="1" x14ac:dyDescent="0.25"/>
    <row r="362" ht="36.75" hidden="1" customHeight="1" x14ac:dyDescent="0.25"/>
    <row r="363" ht="36.75" hidden="1" customHeight="1" x14ac:dyDescent="0.25"/>
    <row r="364" ht="36.75" hidden="1" customHeight="1" x14ac:dyDescent="0.25"/>
    <row r="365" ht="36.75" hidden="1" customHeight="1" x14ac:dyDescent="0.25"/>
    <row r="366" ht="36.75" hidden="1" customHeight="1" x14ac:dyDescent="0.25"/>
    <row r="367" ht="36.75" hidden="1" customHeight="1" x14ac:dyDescent="0.25"/>
    <row r="368" ht="36.75" hidden="1" customHeight="1" x14ac:dyDescent="0.25"/>
    <row r="369" ht="36.75" hidden="1" customHeight="1" x14ac:dyDescent="0.25"/>
    <row r="370" ht="36.75" hidden="1" customHeight="1" x14ac:dyDescent="0.25"/>
    <row r="371" ht="36.75" hidden="1" customHeight="1" x14ac:dyDescent="0.25"/>
    <row r="372" ht="36.75" hidden="1" customHeight="1" x14ac:dyDescent="0.25"/>
    <row r="373" ht="36.75" hidden="1" customHeight="1" x14ac:dyDescent="0.25"/>
    <row r="374" ht="36.75" hidden="1" customHeight="1" x14ac:dyDescent="0.25"/>
    <row r="375" ht="36.75" hidden="1" customHeight="1" x14ac:dyDescent="0.25"/>
    <row r="376" ht="36.75" hidden="1" customHeight="1" x14ac:dyDescent="0.25"/>
    <row r="377" ht="36.75" hidden="1" customHeight="1" x14ac:dyDescent="0.25"/>
    <row r="378" ht="36.75" hidden="1" customHeight="1" x14ac:dyDescent="0.25"/>
    <row r="379" ht="36.75" hidden="1" customHeight="1" x14ac:dyDescent="0.25"/>
    <row r="380" ht="36.75" hidden="1" customHeight="1" x14ac:dyDescent="0.25"/>
    <row r="381" ht="36.75" hidden="1" customHeight="1" x14ac:dyDescent="0.25"/>
    <row r="382" ht="36.75" hidden="1" customHeight="1" x14ac:dyDescent="0.25"/>
    <row r="383" ht="36.75" hidden="1" customHeight="1" x14ac:dyDescent="0.25"/>
    <row r="384" ht="36.75" hidden="1" customHeight="1" x14ac:dyDescent="0.25"/>
    <row r="385" ht="36.75" hidden="1" customHeight="1" x14ac:dyDescent="0.25"/>
    <row r="386" ht="36.75" hidden="1" customHeight="1" x14ac:dyDescent="0.25"/>
    <row r="387" ht="36.75" hidden="1" customHeight="1" x14ac:dyDescent="0.25"/>
    <row r="388" ht="36.75" hidden="1" customHeight="1" x14ac:dyDescent="0.25"/>
    <row r="389" ht="36.75" hidden="1" customHeight="1" x14ac:dyDescent="0.25"/>
    <row r="390" ht="36.75" hidden="1" customHeight="1" x14ac:dyDescent="0.25"/>
    <row r="391" ht="36.75" hidden="1" customHeight="1" x14ac:dyDescent="0.25"/>
    <row r="392" ht="36.75" hidden="1" customHeight="1" x14ac:dyDescent="0.25"/>
    <row r="393" ht="36.75" hidden="1" customHeight="1" x14ac:dyDescent="0.25"/>
    <row r="394" ht="36.75" hidden="1" customHeight="1" x14ac:dyDescent="0.25"/>
    <row r="395" ht="36.75" hidden="1" customHeight="1" x14ac:dyDescent="0.25"/>
    <row r="396" ht="36.75" hidden="1" customHeight="1" x14ac:dyDescent="0.25"/>
    <row r="397" ht="36.75" hidden="1" customHeight="1" x14ac:dyDescent="0.25"/>
    <row r="398" ht="36.75" hidden="1" customHeight="1" x14ac:dyDescent="0.25"/>
    <row r="399" ht="36.75" hidden="1" customHeight="1" x14ac:dyDescent="0.25"/>
    <row r="400" ht="36.75" hidden="1" customHeight="1" x14ac:dyDescent="0.25"/>
    <row r="401" ht="36.75" hidden="1" customHeight="1" x14ac:dyDescent="0.25"/>
    <row r="402" ht="36.75" hidden="1" customHeight="1" x14ac:dyDescent="0.25"/>
    <row r="403" ht="36.75" hidden="1" customHeight="1" x14ac:dyDescent="0.25"/>
    <row r="404" ht="36.75" hidden="1" customHeight="1" x14ac:dyDescent="0.25"/>
    <row r="405" ht="36.75" hidden="1" customHeight="1" x14ac:dyDescent="0.25"/>
    <row r="406" ht="36.75" hidden="1" customHeight="1" x14ac:dyDescent="0.25"/>
    <row r="407" ht="36.75" hidden="1" customHeight="1" x14ac:dyDescent="0.25"/>
    <row r="408" ht="36.75" hidden="1" customHeight="1" x14ac:dyDescent="0.25"/>
    <row r="409" ht="36.75" hidden="1" customHeight="1" x14ac:dyDescent="0.25"/>
    <row r="410" ht="36.75" hidden="1" customHeight="1" x14ac:dyDescent="0.25"/>
    <row r="411" ht="36.75" hidden="1" customHeight="1" x14ac:dyDescent="0.25"/>
    <row r="412" ht="36.75" hidden="1" customHeight="1" x14ac:dyDescent="0.25"/>
    <row r="413" ht="36.75" hidden="1" customHeight="1" x14ac:dyDescent="0.25"/>
    <row r="414" ht="36.75" hidden="1" customHeight="1" x14ac:dyDescent="0.25"/>
    <row r="415" ht="36.75" hidden="1" customHeight="1" x14ac:dyDescent="0.25"/>
    <row r="416" ht="36.75" hidden="1" customHeight="1" x14ac:dyDescent="0.25"/>
    <row r="417" ht="36.75" hidden="1" customHeight="1" x14ac:dyDescent="0.25"/>
    <row r="418" ht="36.75" hidden="1" customHeight="1" x14ac:dyDescent="0.25"/>
    <row r="419" ht="36.75" hidden="1" customHeight="1" x14ac:dyDescent="0.25"/>
    <row r="420" ht="36.75" hidden="1" customHeight="1" x14ac:dyDescent="0.25"/>
    <row r="421" ht="36.75" hidden="1" customHeight="1" x14ac:dyDescent="0.25"/>
    <row r="422" ht="36.75" hidden="1" customHeight="1" x14ac:dyDescent="0.25"/>
    <row r="423" ht="36.75" hidden="1" customHeight="1" x14ac:dyDescent="0.25"/>
    <row r="424" ht="36.75" hidden="1" customHeight="1" x14ac:dyDescent="0.25"/>
    <row r="425" ht="36.75" hidden="1" customHeight="1" x14ac:dyDescent="0.25"/>
    <row r="426" ht="36.75" hidden="1" customHeight="1" x14ac:dyDescent="0.25"/>
    <row r="427" ht="36.75" hidden="1" customHeight="1" x14ac:dyDescent="0.25"/>
    <row r="428" ht="36.75" hidden="1" customHeight="1" x14ac:dyDescent="0.25"/>
    <row r="429" ht="36.75" hidden="1" customHeight="1" x14ac:dyDescent="0.25"/>
    <row r="430" ht="36.75" hidden="1" customHeight="1" x14ac:dyDescent="0.25"/>
    <row r="431" ht="36.75" hidden="1" customHeight="1" x14ac:dyDescent="0.25"/>
    <row r="432" ht="36.75" hidden="1" customHeight="1" x14ac:dyDescent="0.25"/>
    <row r="433" ht="36.75" hidden="1" customHeight="1" x14ac:dyDescent="0.25"/>
    <row r="434" ht="36.75" hidden="1" customHeight="1" x14ac:dyDescent="0.25"/>
    <row r="435" ht="36.75" hidden="1" customHeight="1" x14ac:dyDescent="0.25"/>
    <row r="436" ht="36.75" hidden="1" customHeight="1" x14ac:dyDescent="0.25"/>
    <row r="437" ht="36.75" hidden="1" customHeight="1" x14ac:dyDescent="0.25"/>
    <row r="438" ht="36.75" hidden="1" customHeight="1" x14ac:dyDescent="0.25"/>
    <row r="439" ht="36.75" hidden="1" customHeight="1" x14ac:dyDescent="0.25"/>
    <row r="440" ht="36.75" hidden="1" customHeight="1" x14ac:dyDescent="0.25"/>
    <row r="441" ht="36.75" hidden="1" customHeight="1" x14ac:dyDescent="0.25"/>
    <row r="442" ht="36.75" hidden="1" customHeight="1" x14ac:dyDescent="0.25"/>
    <row r="443" ht="36.75" hidden="1" customHeight="1" x14ac:dyDescent="0.25"/>
    <row r="444" ht="36.75" hidden="1" customHeight="1" x14ac:dyDescent="0.25"/>
    <row r="445" ht="36.75" hidden="1" customHeight="1" x14ac:dyDescent="0.25"/>
    <row r="446" ht="36.75" hidden="1" customHeight="1" x14ac:dyDescent="0.25"/>
    <row r="447" ht="36.75" hidden="1" customHeight="1" x14ac:dyDescent="0.25"/>
    <row r="448" ht="36.75" hidden="1" customHeight="1" x14ac:dyDescent="0.25"/>
    <row r="449" ht="36.75" hidden="1" customHeight="1" x14ac:dyDescent="0.25"/>
    <row r="450" ht="36.75" hidden="1" customHeight="1" x14ac:dyDescent="0.25"/>
    <row r="451" ht="36.75" hidden="1" customHeight="1" x14ac:dyDescent="0.25"/>
    <row r="452" ht="36.75" hidden="1" customHeight="1" x14ac:dyDescent="0.25"/>
    <row r="453" ht="36.75" hidden="1" customHeight="1" x14ac:dyDescent="0.25"/>
    <row r="454" ht="36.75" hidden="1" customHeight="1" x14ac:dyDescent="0.25"/>
    <row r="455" ht="36.75" hidden="1" customHeight="1" x14ac:dyDescent="0.25"/>
    <row r="456" ht="36.75" hidden="1" customHeight="1" x14ac:dyDescent="0.25"/>
    <row r="457" ht="36.75" hidden="1" customHeight="1" x14ac:dyDescent="0.25"/>
    <row r="458" ht="36.75" hidden="1" customHeight="1" x14ac:dyDescent="0.25"/>
    <row r="459" ht="36.75" hidden="1" customHeight="1" x14ac:dyDescent="0.25"/>
    <row r="460" ht="36.75" hidden="1" customHeight="1" x14ac:dyDescent="0.25"/>
    <row r="461" ht="36.75" hidden="1" customHeight="1" x14ac:dyDescent="0.25"/>
    <row r="462" ht="36.75" hidden="1" customHeight="1" x14ac:dyDescent="0.25"/>
    <row r="463" ht="36.75" hidden="1" customHeight="1" x14ac:dyDescent="0.25"/>
    <row r="464" ht="36.75" hidden="1" customHeight="1" x14ac:dyDescent="0.25"/>
    <row r="465" ht="36.75" hidden="1" customHeight="1" x14ac:dyDescent="0.25"/>
    <row r="466" ht="36.75" hidden="1" customHeight="1" x14ac:dyDescent="0.25"/>
    <row r="467" ht="36.75" hidden="1" customHeight="1" x14ac:dyDescent="0.25"/>
    <row r="468" ht="36.75" hidden="1" customHeight="1" x14ac:dyDescent="0.25"/>
    <row r="469" ht="36.75" hidden="1" customHeight="1" x14ac:dyDescent="0.25"/>
    <row r="470" ht="36.75" hidden="1" customHeight="1" x14ac:dyDescent="0.25"/>
    <row r="471" ht="36.75" hidden="1" customHeight="1" x14ac:dyDescent="0.25"/>
    <row r="472" ht="36.75" hidden="1" customHeight="1" x14ac:dyDescent="0.25"/>
    <row r="473" ht="36.75" hidden="1" customHeight="1" x14ac:dyDescent="0.25"/>
    <row r="474" ht="36.75" hidden="1" customHeight="1" x14ac:dyDescent="0.25"/>
    <row r="475" ht="36.75" hidden="1" customHeight="1" x14ac:dyDescent="0.25"/>
    <row r="476" ht="36.75" hidden="1" customHeight="1" x14ac:dyDescent="0.25"/>
    <row r="477" ht="36.75" hidden="1" customHeight="1" x14ac:dyDescent="0.25"/>
    <row r="478" ht="36.75" hidden="1" customHeight="1" x14ac:dyDescent="0.25"/>
    <row r="479" ht="36.75" hidden="1" customHeight="1" x14ac:dyDescent="0.25"/>
    <row r="480" ht="36.75" hidden="1" customHeight="1" x14ac:dyDescent="0.25"/>
    <row r="481" ht="36.75" hidden="1" customHeight="1" x14ac:dyDescent="0.25"/>
    <row r="482" ht="36.75" hidden="1" customHeight="1" x14ac:dyDescent="0.25"/>
    <row r="483" ht="36.75" hidden="1" customHeight="1" x14ac:dyDescent="0.25"/>
    <row r="484" ht="36.75" hidden="1" customHeight="1" x14ac:dyDescent="0.25"/>
    <row r="485" ht="36.75" hidden="1" customHeight="1" x14ac:dyDescent="0.25"/>
    <row r="486" ht="36.75" hidden="1" customHeight="1" x14ac:dyDescent="0.25"/>
    <row r="487" ht="36.75" hidden="1" customHeight="1" x14ac:dyDescent="0.25"/>
    <row r="488" ht="36.75" hidden="1" customHeight="1" x14ac:dyDescent="0.25"/>
    <row r="489" ht="36.75" hidden="1" customHeight="1" x14ac:dyDescent="0.25"/>
    <row r="490" ht="36.75" hidden="1" customHeight="1" x14ac:dyDescent="0.25"/>
    <row r="491" ht="36.75" hidden="1" customHeight="1" x14ac:dyDescent="0.25"/>
    <row r="492" ht="36.75" hidden="1" customHeight="1" x14ac:dyDescent="0.25"/>
    <row r="493" ht="36.75" hidden="1" customHeight="1" x14ac:dyDescent="0.25"/>
    <row r="494" ht="36.75" hidden="1" customHeight="1" x14ac:dyDescent="0.25"/>
    <row r="495" ht="36.75" hidden="1" customHeight="1" x14ac:dyDescent="0.25"/>
    <row r="496" ht="36.75" hidden="1" customHeight="1" x14ac:dyDescent="0.25"/>
    <row r="497" ht="36.75" hidden="1" customHeight="1" x14ac:dyDescent="0.25"/>
    <row r="498" ht="36.75" hidden="1" customHeight="1" x14ac:dyDescent="0.25"/>
    <row r="499" ht="36.75" hidden="1" customHeight="1" x14ac:dyDescent="0.25"/>
    <row r="500" ht="36.75" hidden="1" customHeight="1" x14ac:dyDescent="0.25"/>
    <row r="501" ht="36.75" hidden="1" customHeight="1" x14ac:dyDescent="0.25"/>
    <row r="502" ht="36.75" hidden="1" customHeight="1" x14ac:dyDescent="0.25"/>
    <row r="503" ht="36.75" hidden="1" customHeight="1" x14ac:dyDescent="0.25"/>
    <row r="504" ht="36.75" hidden="1" customHeight="1" x14ac:dyDescent="0.25"/>
    <row r="505" ht="36.75" hidden="1" customHeight="1" x14ac:dyDescent="0.25"/>
    <row r="506" ht="36.75" hidden="1" customHeight="1" x14ac:dyDescent="0.25"/>
    <row r="507" ht="36.75" hidden="1" customHeight="1" x14ac:dyDescent="0.25"/>
    <row r="508" ht="36.75" hidden="1" customHeight="1" x14ac:dyDescent="0.25"/>
    <row r="509" ht="36.75" hidden="1" customHeight="1" x14ac:dyDescent="0.25"/>
    <row r="510" ht="36.75" hidden="1" customHeight="1" x14ac:dyDescent="0.25"/>
    <row r="511" ht="36.75" hidden="1" customHeight="1" x14ac:dyDescent="0.25"/>
    <row r="512" ht="36.75" hidden="1" customHeight="1" x14ac:dyDescent="0.25"/>
    <row r="513" ht="36.75" hidden="1" customHeight="1" x14ac:dyDescent="0.25"/>
    <row r="514" ht="36.75" hidden="1" customHeight="1" x14ac:dyDescent="0.25"/>
    <row r="515" ht="36.75" hidden="1" customHeight="1" x14ac:dyDescent="0.25"/>
    <row r="516" ht="36.75" hidden="1" customHeight="1" x14ac:dyDescent="0.25"/>
    <row r="517" ht="36.75" hidden="1" customHeight="1" x14ac:dyDescent="0.25"/>
    <row r="518" ht="36.75" hidden="1" customHeight="1" x14ac:dyDescent="0.25"/>
    <row r="519" ht="36.75" hidden="1" customHeight="1" x14ac:dyDescent="0.25"/>
    <row r="520" ht="36.75" hidden="1" customHeight="1" x14ac:dyDescent="0.25"/>
    <row r="521" ht="36.75" hidden="1" customHeight="1" x14ac:dyDescent="0.25"/>
    <row r="522" ht="36.75" hidden="1" customHeight="1" x14ac:dyDescent="0.25"/>
    <row r="523" ht="36.75" hidden="1" customHeight="1" x14ac:dyDescent="0.25"/>
    <row r="524" ht="36.75" hidden="1" customHeight="1" x14ac:dyDescent="0.25"/>
    <row r="525" ht="36.75" hidden="1" customHeight="1" x14ac:dyDescent="0.25"/>
    <row r="526" ht="36.75" hidden="1" customHeight="1" x14ac:dyDescent="0.25"/>
    <row r="527" ht="36.75" hidden="1" customHeight="1" x14ac:dyDescent="0.25"/>
    <row r="528" ht="36.75" hidden="1" customHeight="1" x14ac:dyDescent="0.25"/>
    <row r="529" ht="36.75" hidden="1" customHeight="1" x14ac:dyDescent="0.25"/>
    <row r="530" ht="36.75" hidden="1" customHeight="1" x14ac:dyDescent="0.25"/>
    <row r="531" ht="36.75" hidden="1" customHeight="1" x14ac:dyDescent="0.25"/>
    <row r="532" ht="36.75" hidden="1" customHeight="1" x14ac:dyDescent="0.25"/>
    <row r="533" ht="36.75" hidden="1" customHeight="1" x14ac:dyDescent="0.25"/>
    <row r="534" ht="36.75" hidden="1" customHeight="1" x14ac:dyDescent="0.25"/>
    <row r="535" ht="36.75" hidden="1" customHeight="1" x14ac:dyDescent="0.25"/>
    <row r="536" ht="36.75" hidden="1" customHeight="1" x14ac:dyDescent="0.25"/>
    <row r="537" ht="36.75" hidden="1" customHeight="1" x14ac:dyDescent="0.25"/>
    <row r="538" ht="36.75" hidden="1" customHeight="1" x14ac:dyDescent="0.25"/>
    <row r="539" ht="36.75" hidden="1" customHeight="1" x14ac:dyDescent="0.25"/>
    <row r="540" ht="36.75" hidden="1" customHeight="1" x14ac:dyDescent="0.25"/>
    <row r="541" ht="36.75" hidden="1" customHeight="1" x14ac:dyDescent="0.25"/>
    <row r="542" ht="36.75" hidden="1" customHeight="1" x14ac:dyDescent="0.25"/>
    <row r="543" ht="36.75" hidden="1" customHeight="1" x14ac:dyDescent="0.25"/>
    <row r="544" ht="36.75" hidden="1" customHeight="1" x14ac:dyDescent="0.25"/>
    <row r="545" ht="36.75" hidden="1" customHeight="1" x14ac:dyDescent="0.25"/>
    <row r="546" ht="36.75" hidden="1" customHeight="1" x14ac:dyDescent="0.25"/>
    <row r="547" ht="36.75" hidden="1" customHeight="1" x14ac:dyDescent="0.25"/>
    <row r="548" ht="36.75" hidden="1" customHeight="1" x14ac:dyDescent="0.25"/>
    <row r="549" ht="36.75" hidden="1" customHeight="1" x14ac:dyDescent="0.25"/>
    <row r="550" ht="36.75" hidden="1" customHeight="1" x14ac:dyDescent="0.25"/>
    <row r="551" ht="36.75" hidden="1" customHeight="1" x14ac:dyDescent="0.25"/>
    <row r="552" ht="36.75" hidden="1" customHeight="1" x14ac:dyDescent="0.25"/>
    <row r="553" ht="36.75" hidden="1" customHeight="1" x14ac:dyDescent="0.25"/>
    <row r="554" ht="36.75" hidden="1" customHeight="1" x14ac:dyDescent="0.25"/>
    <row r="555" ht="36.75" hidden="1" customHeight="1" x14ac:dyDescent="0.25"/>
    <row r="556" ht="36.75" hidden="1" customHeight="1" x14ac:dyDescent="0.25"/>
    <row r="557" ht="36.75" hidden="1" customHeight="1" x14ac:dyDescent="0.25"/>
    <row r="558" ht="36.75" hidden="1" customHeight="1" x14ac:dyDescent="0.25"/>
    <row r="559" ht="36.75" hidden="1" customHeight="1" x14ac:dyDescent="0.25"/>
    <row r="560" ht="36.75" hidden="1" customHeight="1" x14ac:dyDescent="0.25"/>
    <row r="561" ht="36.75" hidden="1" customHeight="1" x14ac:dyDescent="0.25"/>
    <row r="562" ht="36.75" hidden="1" customHeight="1" x14ac:dyDescent="0.25"/>
    <row r="563" ht="36.75" hidden="1" customHeight="1" x14ac:dyDescent="0.25"/>
    <row r="564" ht="36.75" hidden="1" customHeight="1" x14ac:dyDescent="0.25"/>
    <row r="565" ht="36.75" hidden="1" customHeight="1" x14ac:dyDescent="0.25"/>
    <row r="566" ht="36.75" hidden="1" customHeight="1" x14ac:dyDescent="0.25"/>
    <row r="567" ht="36.75" hidden="1" customHeight="1" x14ac:dyDescent="0.25"/>
    <row r="568" ht="36.75" hidden="1" customHeight="1" x14ac:dyDescent="0.25"/>
    <row r="569" ht="36.75" hidden="1" customHeight="1" x14ac:dyDescent="0.25"/>
    <row r="570" ht="36.75" hidden="1" customHeight="1" x14ac:dyDescent="0.25"/>
    <row r="571" ht="36.75" hidden="1" customHeight="1" x14ac:dyDescent="0.25"/>
    <row r="572" ht="36.75" hidden="1" customHeight="1" x14ac:dyDescent="0.25"/>
    <row r="573" ht="36.75" hidden="1" customHeight="1" x14ac:dyDescent="0.25"/>
    <row r="574" ht="36.75" hidden="1" customHeight="1" x14ac:dyDescent="0.25"/>
    <row r="575" ht="36.75" hidden="1" customHeight="1" x14ac:dyDescent="0.25"/>
    <row r="576" ht="36.75" hidden="1" customHeight="1" x14ac:dyDescent="0.25"/>
    <row r="577" ht="36.75" hidden="1" customHeight="1" x14ac:dyDescent="0.25"/>
    <row r="578" ht="36.75" hidden="1" customHeight="1" x14ac:dyDescent="0.25"/>
    <row r="579" ht="36.75" hidden="1" customHeight="1" x14ac:dyDescent="0.25"/>
    <row r="580" ht="36.75" hidden="1" customHeight="1" x14ac:dyDescent="0.25"/>
    <row r="581" ht="36.75" hidden="1" customHeight="1" x14ac:dyDescent="0.25"/>
    <row r="582" ht="36.75" hidden="1" customHeight="1" x14ac:dyDescent="0.25"/>
    <row r="583" ht="36.75" hidden="1" customHeight="1" x14ac:dyDescent="0.25"/>
    <row r="584" ht="36.75" hidden="1" customHeight="1" x14ac:dyDescent="0.25"/>
    <row r="585" ht="36.75" hidden="1" customHeight="1" x14ac:dyDescent="0.25"/>
    <row r="586" ht="36.75" hidden="1" customHeight="1" x14ac:dyDescent="0.25"/>
    <row r="587" ht="36.75" hidden="1" customHeight="1" x14ac:dyDescent="0.25"/>
    <row r="588" ht="36.75" hidden="1" customHeight="1" x14ac:dyDescent="0.25"/>
    <row r="589" ht="36.75" hidden="1" customHeight="1" x14ac:dyDescent="0.25"/>
    <row r="590" ht="36.75" hidden="1" customHeight="1" x14ac:dyDescent="0.25"/>
    <row r="591" ht="36.75" hidden="1" customHeight="1" x14ac:dyDescent="0.25"/>
    <row r="592" ht="36.75" hidden="1" customHeight="1" x14ac:dyDescent="0.25"/>
    <row r="593" ht="36.75" hidden="1" customHeight="1" x14ac:dyDescent="0.25"/>
    <row r="594" ht="36.75" hidden="1" customHeight="1" x14ac:dyDescent="0.25"/>
    <row r="595" ht="36.75" hidden="1" customHeight="1" x14ac:dyDescent="0.25"/>
    <row r="596" ht="36.75" hidden="1" customHeight="1" x14ac:dyDescent="0.25"/>
    <row r="597" ht="36.75" hidden="1" customHeight="1" x14ac:dyDescent="0.25"/>
    <row r="598" ht="36.75" hidden="1" customHeight="1" x14ac:dyDescent="0.25"/>
    <row r="599" ht="36.75" hidden="1" customHeight="1" x14ac:dyDescent="0.25"/>
    <row r="600" ht="36.75" hidden="1" customHeight="1" x14ac:dyDescent="0.25"/>
    <row r="601" ht="36.75" hidden="1" customHeight="1" x14ac:dyDescent="0.25"/>
    <row r="602" ht="36.75" hidden="1" customHeight="1" x14ac:dyDescent="0.25"/>
    <row r="603" ht="36.75" hidden="1" customHeight="1" x14ac:dyDescent="0.25"/>
    <row r="604" ht="36.75" hidden="1" customHeight="1" x14ac:dyDescent="0.25"/>
    <row r="605" ht="36.75" hidden="1" customHeight="1" x14ac:dyDescent="0.25"/>
    <row r="606" ht="36.75" hidden="1" customHeight="1" x14ac:dyDescent="0.25"/>
    <row r="607" ht="36.75" hidden="1" customHeight="1" x14ac:dyDescent="0.25"/>
    <row r="608" ht="36.75" hidden="1" customHeight="1" x14ac:dyDescent="0.25"/>
    <row r="609" ht="36.75" hidden="1" customHeight="1" x14ac:dyDescent="0.25"/>
    <row r="610" ht="36.75" hidden="1" customHeight="1" x14ac:dyDescent="0.25"/>
    <row r="611" ht="36.75" hidden="1" customHeight="1" x14ac:dyDescent="0.25"/>
    <row r="612" ht="36.75" hidden="1" customHeight="1" x14ac:dyDescent="0.25"/>
    <row r="613" ht="36.75" hidden="1" customHeight="1" x14ac:dyDescent="0.25"/>
    <row r="614" ht="36.75" hidden="1" customHeight="1" x14ac:dyDescent="0.25"/>
    <row r="615" ht="36.75" hidden="1" customHeight="1" x14ac:dyDescent="0.25"/>
    <row r="616" ht="36.75" hidden="1" customHeight="1" x14ac:dyDescent="0.25"/>
    <row r="617" ht="36.75" hidden="1" customHeight="1" x14ac:dyDescent="0.25"/>
    <row r="618" ht="36.75" hidden="1" customHeight="1" x14ac:dyDescent="0.25"/>
    <row r="619" ht="36.75" hidden="1" customHeight="1" x14ac:dyDescent="0.25"/>
    <row r="620" ht="36.75" hidden="1" customHeight="1" x14ac:dyDescent="0.25"/>
    <row r="621" ht="36.75" hidden="1" customHeight="1" x14ac:dyDescent="0.25"/>
    <row r="622" ht="36.75" hidden="1" customHeight="1" x14ac:dyDescent="0.25"/>
    <row r="623" ht="36.75" hidden="1" customHeight="1" x14ac:dyDescent="0.25"/>
    <row r="624" ht="36.75" hidden="1" customHeight="1" x14ac:dyDescent="0.25"/>
    <row r="625" ht="36.75" hidden="1" customHeight="1" x14ac:dyDescent="0.25"/>
    <row r="626" ht="36.75" hidden="1" customHeight="1" x14ac:dyDescent="0.25"/>
    <row r="627" ht="36.75" hidden="1" customHeight="1" x14ac:dyDescent="0.25"/>
    <row r="628" ht="36.75" hidden="1" customHeight="1" x14ac:dyDescent="0.25"/>
    <row r="629" ht="36.75" hidden="1" customHeight="1" x14ac:dyDescent="0.25"/>
    <row r="630" ht="36.75" hidden="1" customHeight="1" x14ac:dyDescent="0.25"/>
    <row r="631" ht="36.75" hidden="1" customHeight="1" x14ac:dyDescent="0.25"/>
    <row r="632" ht="36.75" hidden="1" customHeight="1" x14ac:dyDescent="0.25"/>
    <row r="633" ht="36.75" hidden="1" customHeight="1" x14ac:dyDescent="0.25"/>
    <row r="634" ht="36.75" hidden="1" customHeight="1" x14ac:dyDescent="0.25"/>
    <row r="635" ht="36.75" hidden="1" customHeight="1" x14ac:dyDescent="0.25"/>
    <row r="636" ht="36.75" hidden="1" customHeight="1" x14ac:dyDescent="0.25"/>
    <row r="637" ht="36.75" hidden="1" customHeight="1" x14ac:dyDescent="0.25"/>
    <row r="638" ht="36.75" hidden="1" customHeight="1" x14ac:dyDescent="0.25"/>
    <row r="639" ht="36.75" hidden="1" customHeight="1" x14ac:dyDescent="0.25"/>
    <row r="640" ht="36.75" hidden="1" customHeight="1" x14ac:dyDescent="0.25"/>
    <row r="641" ht="36.75" hidden="1" customHeight="1" x14ac:dyDescent="0.25"/>
    <row r="642" ht="36.75" hidden="1" customHeight="1" x14ac:dyDescent="0.25"/>
    <row r="643" ht="36.75" hidden="1" customHeight="1" x14ac:dyDescent="0.25"/>
    <row r="644" ht="36.75" hidden="1" customHeight="1" x14ac:dyDescent="0.25"/>
    <row r="645" ht="36.75" hidden="1" customHeight="1" x14ac:dyDescent="0.25"/>
    <row r="646" ht="36.75" hidden="1" customHeight="1" x14ac:dyDescent="0.25"/>
    <row r="647" ht="36.75" hidden="1" customHeight="1" x14ac:dyDescent="0.25"/>
    <row r="648" ht="36.75" hidden="1" customHeight="1" x14ac:dyDescent="0.25"/>
    <row r="649" ht="36.75" hidden="1" customHeight="1" x14ac:dyDescent="0.25"/>
    <row r="650" ht="36.75" hidden="1" customHeight="1" x14ac:dyDescent="0.25"/>
    <row r="651" ht="36.75" hidden="1" customHeight="1" x14ac:dyDescent="0.25"/>
    <row r="652" ht="36.75" hidden="1" customHeight="1" x14ac:dyDescent="0.25"/>
    <row r="653" ht="36.75" hidden="1" customHeight="1" x14ac:dyDescent="0.25"/>
    <row r="654" ht="36.75" hidden="1" customHeight="1" x14ac:dyDescent="0.25"/>
    <row r="655" ht="36.75" hidden="1" customHeight="1" x14ac:dyDescent="0.25"/>
    <row r="656" ht="36.75" hidden="1" customHeight="1" x14ac:dyDescent="0.25"/>
    <row r="657" ht="36.75" hidden="1" customHeight="1" x14ac:dyDescent="0.25"/>
    <row r="658" ht="36.75" hidden="1" customHeight="1" x14ac:dyDescent="0.25"/>
    <row r="659" ht="36.75" hidden="1" customHeight="1" x14ac:dyDescent="0.25"/>
    <row r="660" ht="36.75" hidden="1" customHeight="1" x14ac:dyDescent="0.25"/>
    <row r="661" ht="36.75" hidden="1" customHeight="1" x14ac:dyDescent="0.25"/>
    <row r="662" ht="36.75" hidden="1" customHeight="1" x14ac:dyDescent="0.25"/>
    <row r="663" ht="36.75" hidden="1" customHeight="1" x14ac:dyDescent="0.25"/>
    <row r="664" ht="36.75" hidden="1" customHeight="1" x14ac:dyDescent="0.25"/>
    <row r="665" ht="36.75" hidden="1" customHeight="1" x14ac:dyDescent="0.25"/>
    <row r="666" ht="36.75" hidden="1" customHeight="1" x14ac:dyDescent="0.25"/>
    <row r="667" ht="36.75" hidden="1" customHeight="1" x14ac:dyDescent="0.25"/>
    <row r="668" ht="36.75" hidden="1" customHeight="1" x14ac:dyDescent="0.25"/>
    <row r="669" ht="36.75" hidden="1" customHeight="1" x14ac:dyDescent="0.25"/>
    <row r="670" ht="36.75" hidden="1" customHeight="1" x14ac:dyDescent="0.25"/>
    <row r="671" ht="36.75" hidden="1" customHeight="1" x14ac:dyDescent="0.25"/>
    <row r="672" ht="36.75" hidden="1" customHeight="1" x14ac:dyDescent="0.25"/>
    <row r="673" ht="36.75" hidden="1" customHeight="1" x14ac:dyDescent="0.25"/>
    <row r="674" ht="36.75" hidden="1" customHeight="1" x14ac:dyDescent="0.25"/>
    <row r="675" ht="36.75" hidden="1" customHeight="1" x14ac:dyDescent="0.25"/>
    <row r="676" ht="36.75" hidden="1" customHeight="1" x14ac:dyDescent="0.25"/>
    <row r="677" ht="36.75" hidden="1" customHeight="1" x14ac:dyDescent="0.25"/>
    <row r="678" ht="36.75" hidden="1" customHeight="1" x14ac:dyDescent="0.25"/>
    <row r="679" ht="36.75" hidden="1" customHeight="1" x14ac:dyDescent="0.25"/>
    <row r="680" ht="36.75" hidden="1" customHeight="1" x14ac:dyDescent="0.25"/>
    <row r="681" ht="36.75" hidden="1" customHeight="1" x14ac:dyDescent="0.25"/>
    <row r="682" ht="36.75" hidden="1" customHeight="1" x14ac:dyDescent="0.25"/>
    <row r="683" ht="36.75" hidden="1" customHeight="1" x14ac:dyDescent="0.25"/>
    <row r="684" ht="36.75" hidden="1" customHeight="1" x14ac:dyDescent="0.25"/>
    <row r="685" ht="36.75" hidden="1" customHeight="1" x14ac:dyDescent="0.25"/>
    <row r="686" ht="36.75" hidden="1" customHeight="1" x14ac:dyDescent="0.25"/>
    <row r="687" ht="36.75" hidden="1" customHeight="1" x14ac:dyDescent="0.25"/>
    <row r="688" ht="36.75" hidden="1" customHeight="1" x14ac:dyDescent="0.25"/>
    <row r="689" ht="36.75" hidden="1" customHeight="1" x14ac:dyDescent="0.25"/>
    <row r="690" ht="36.75" hidden="1" customHeight="1" x14ac:dyDescent="0.25"/>
    <row r="691" ht="36.75" hidden="1" customHeight="1" x14ac:dyDescent="0.25"/>
    <row r="692" ht="36.75" hidden="1" customHeight="1" x14ac:dyDescent="0.25"/>
    <row r="693" ht="36.75" hidden="1" customHeight="1" x14ac:dyDescent="0.25"/>
    <row r="694" ht="36.75" hidden="1" customHeight="1" x14ac:dyDescent="0.25"/>
    <row r="695" ht="36.75" hidden="1" customHeight="1" x14ac:dyDescent="0.25"/>
    <row r="696" ht="36.75" hidden="1" customHeight="1" x14ac:dyDescent="0.25"/>
    <row r="697" ht="36.75" hidden="1" customHeight="1" x14ac:dyDescent="0.25"/>
    <row r="698" ht="36.75" hidden="1" customHeight="1" x14ac:dyDescent="0.25"/>
    <row r="699" ht="36.75" hidden="1" customHeight="1" x14ac:dyDescent="0.25"/>
    <row r="700" ht="36.75" hidden="1" customHeight="1" x14ac:dyDescent="0.25"/>
    <row r="701" ht="36.75" hidden="1" customHeight="1" x14ac:dyDescent="0.25"/>
    <row r="702" ht="36.75" hidden="1" customHeight="1" x14ac:dyDescent="0.25"/>
    <row r="703" ht="36.75" hidden="1" customHeight="1" x14ac:dyDescent="0.25"/>
    <row r="704" ht="36.75" hidden="1" customHeight="1" x14ac:dyDescent="0.25"/>
    <row r="705" ht="36.75" hidden="1" customHeight="1" x14ac:dyDescent="0.25"/>
    <row r="706" ht="36.75" hidden="1" customHeight="1" x14ac:dyDescent="0.25"/>
    <row r="707" ht="36.75" hidden="1" customHeight="1" x14ac:dyDescent="0.25"/>
    <row r="708" ht="36.75" hidden="1" customHeight="1" x14ac:dyDescent="0.25"/>
    <row r="709" ht="36.75" hidden="1" customHeight="1" x14ac:dyDescent="0.25"/>
    <row r="710" ht="36.75" hidden="1" customHeight="1" x14ac:dyDescent="0.25"/>
    <row r="711" ht="36.75" hidden="1" customHeight="1" x14ac:dyDescent="0.25"/>
    <row r="712" ht="36.75" hidden="1" customHeight="1" x14ac:dyDescent="0.25"/>
    <row r="713" ht="36.75" hidden="1" customHeight="1" x14ac:dyDescent="0.25"/>
    <row r="714" ht="36.75" hidden="1" customHeight="1" x14ac:dyDescent="0.25"/>
    <row r="715" ht="36.75" hidden="1" customHeight="1" x14ac:dyDescent="0.25"/>
    <row r="716" ht="36.75" hidden="1" customHeight="1" x14ac:dyDescent="0.25"/>
    <row r="717" ht="36.75" hidden="1" customHeight="1" x14ac:dyDescent="0.25"/>
    <row r="718" ht="36.75" hidden="1" customHeight="1" x14ac:dyDescent="0.25"/>
    <row r="719" ht="36.75" hidden="1" customHeight="1" x14ac:dyDescent="0.25"/>
    <row r="720" ht="36.75" hidden="1" customHeight="1" x14ac:dyDescent="0.25"/>
    <row r="721" ht="36.75" hidden="1" customHeight="1" x14ac:dyDescent="0.25"/>
    <row r="722" ht="36.75" hidden="1" customHeight="1" x14ac:dyDescent="0.25"/>
    <row r="723" ht="36.75" hidden="1" customHeight="1" x14ac:dyDescent="0.25"/>
    <row r="724" ht="36.75" hidden="1" customHeight="1" x14ac:dyDescent="0.25"/>
    <row r="725" ht="36.75" hidden="1" customHeight="1" x14ac:dyDescent="0.25"/>
    <row r="726" ht="36.75" hidden="1" customHeight="1" x14ac:dyDescent="0.25"/>
    <row r="727" ht="36.75" hidden="1" customHeight="1" x14ac:dyDescent="0.25"/>
    <row r="728" ht="36.75" hidden="1" customHeight="1" x14ac:dyDescent="0.25"/>
    <row r="729" ht="36.75" hidden="1" customHeight="1" x14ac:dyDescent="0.25"/>
    <row r="730" ht="36.75" hidden="1" customHeight="1" x14ac:dyDescent="0.25"/>
    <row r="731" ht="36.75" hidden="1" customHeight="1" x14ac:dyDescent="0.25"/>
    <row r="732" ht="36.75" hidden="1" customHeight="1" x14ac:dyDescent="0.25"/>
    <row r="733" ht="36.75" hidden="1" customHeight="1" x14ac:dyDescent="0.25"/>
    <row r="734" ht="36.75" hidden="1" customHeight="1" x14ac:dyDescent="0.25"/>
    <row r="735" ht="36.75" hidden="1" customHeight="1" x14ac:dyDescent="0.25"/>
    <row r="736" ht="36.75" hidden="1" customHeight="1" x14ac:dyDescent="0.25"/>
    <row r="737" ht="36.75" hidden="1" customHeight="1" x14ac:dyDescent="0.25"/>
    <row r="738" ht="36.75" hidden="1" customHeight="1" x14ac:dyDescent="0.25"/>
    <row r="739" ht="36.75" hidden="1" customHeight="1" x14ac:dyDescent="0.25"/>
    <row r="740" ht="36.75" hidden="1" customHeight="1" x14ac:dyDescent="0.25"/>
    <row r="741" ht="36.75" hidden="1" customHeight="1" x14ac:dyDescent="0.25"/>
    <row r="742" ht="36.75" hidden="1" customHeight="1" x14ac:dyDescent="0.25"/>
    <row r="743" ht="36.75" hidden="1" customHeight="1" x14ac:dyDescent="0.25"/>
    <row r="744" ht="36.75" hidden="1" customHeight="1" x14ac:dyDescent="0.25"/>
    <row r="745" ht="36.75" hidden="1" customHeight="1" x14ac:dyDescent="0.25"/>
    <row r="746" ht="36.75" hidden="1" customHeight="1" x14ac:dyDescent="0.25"/>
    <row r="747" ht="36.75" hidden="1" customHeight="1" x14ac:dyDescent="0.25"/>
    <row r="748" ht="36.75" hidden="1" customHeight="1" x14ac:dyDescent="0.25"/>
    <row r="749" ht="36.75" hidden="1" customHeight="1" x14ac:dyDescent="0.25"/>
    <row r="750" ht="36.75" hidden="1" customHeight="1" x14ac:dyDescent="0.25"/>
    <row r="751" ht="36.75" hidden="1" customHeight="1" x14ac:dyDescent="0.25"/>
    <row r="752" ht="36.75" hidden="1" customHeight="1" x14ac:dyDescent="0.25"/>
    <row r="753" ht="36.75" hidden="1" customHeight="1" x14ac:dyDescent="0.25"/>
    <row r="754" ht="36.75" hidden="1" customHeight="1" x14ac:dyDescent="0.25"/>
    <row r="755" ht="36.75" hidden="1" customHeight="1" x14ac:dyDescent="0.25"/>
    <row r="756" ht="36.75" hidden="1" customHeight="1" x14ac:dyDescent="0.25"/>
    <row r="757" ht="36.75" hidden="1" customHeight="1" x14ac:dyDescent="0.25"/>
    <row r="758" ht="36.75" hidden="1" customHeight="1" x14ac:dyDescent="0.25"/>
    <row r="759" ht="36.75" hidden="1" customHeight="1" x14ac:dyDescent="0.25"/>
    <row r="760" ht="36.75" hidden="1" customHeight="1" x14ac:dyDescent="0.25"/>
    <row r="761" ht="36.75" hidden="1" customHeight="1" x14ac:dyDescent="0.25"/>
    <row r="762" ht="36.75" hidden="1" customHeight="1" x14ac:dyDescent="0.25"/>
    <row r="763" ht="36.75" hidden="1" customHeight="1" x14ac:dyDescent="0.25"/>
    <row r="764" ht="36.75" hidden="1" customHeight="1" x14ac:dyDescent="0.25"/>
    <row r="765" ht="36.75" hidden="1" customHeight="1" x14ac:dyDescent="0.25"/>
    <row r="766" ht="36.75" hidden="1" customHeight="1" x14ac:dyDescent="0.25"/>
    <row r="767" ht="36.75" hidden="1" customHeight="1" x14ac:dyDescent="0.25"/>
    <row r="768" ht="36.75" hidden="1" customHeight="1" x14ac:dyDescent="0.25"/>
    <row r="769" ht="36.75" hidden="1" customHeight="1" x14ac:dyDescent="0.25"/>
    <row r="770" ht="36.75" hidden="1" customHeight="1" x14ac:dyDescent="0.25"/>
    <row r="771" ht="36.75" hidden="1" customHeight="1" x14ac:dyDescent="0.25"/>
    <row r="772" ht="36.75" hidden="1" customHeight="1" x14ac:dyDescent="0.25"/>
    <row r="773" ht="36.75" hidden="1" customHeight="1" x14ac:dyDescent="0.25"/>
    <row r="774" ht="36.75" hidden="1" customHeight="1" x14ac:dyDescent="0.25"/>
    <row r="775" ht="36.75" hidden="1" customHeight="1" x14ac:dyDescent="0.25"/>
    <row r="776" ht="36.75" hidden="1" customHeight="1" x14ac:dyDescent="0.25"/>
    <row r="777" ht="36.75" hidden="1" customHeight="1" x14ac:dyDescent="0.25"/>
    <row r="778" ht="36.75" hidden="1" customHeight="1" x14ac:dyDescent="0.25"/>
    <row r="779" ht="36.75" hidden="1" customHeight="1" x14ac:dyDescent="0.25"/>
    <row r="780" ht="36.75" hidden="1" customHeight="1" x14ac:dyDescent="0.25"/>
    <row r="781" ht="36.75" hidden="1" customHeight="1" x14ac:dyDescent="0.25"/>
    <row r="782" ht="36.75" hidden="1" customHeight="1" x14ac:dyDescent="0.25"/>
    <row r="783" ht="36.75" hidden="1" customHeight="1" x14ac:dyDescent="0.25"/>
    <row r="784" ht="36.75" hidden="1" customHeight="1" x14ac:dyDescent="0.25"/>
    <row r="785" ht="36.75" hidden="1" customHeight="1" x14ac:dyDescent="0.25"/>
    <row r="786" ht="36.75" hidden="1" customHeight="1" x14ac:dyDescent="0.25"/>
    <row r="787" ht="36.75" hidden="1" customHeight="1" x14ac:dyDescent="0.25"/>
    <row r="788" ht="36.75" hidden="1" customHeight="1" x14ac:dyDescent="0.25"/>
    <row r="789" ht="36.75" hidden="1" customHeight="1" x14ac:dyDescent="0.25"/>
    <row r="790" ht="36.75" hidden="1" customHeight="1" x14ac:dyDescent="0.25"/>
    <row r="791" ht="36.75" hidden="1" customHeight="1" x14ac:dyDescent="0.25"/>
    <row r="792" ht="36.75" hidden="1" customHeight="1" x14ac:dyDescent="0.25"/>
    <row r="793" ht="36.75" hidden="1" customHeight="1" x14ac:dyDescent="0.25"/>
    <row r="794" ht="36.75" hidden="1" customHeight="1" x14ac:dyDescent="0.25"/>
    <row r="795" ht="36.75" hidden="1" customHeight="1" x14ac:dyDescent="0.25"/>
    <row r="796" ht="36.75" hidden="1" customHeight="1" x14ac:dyDescent="0.25"/>
    <row r="797" ht="36.75" hidden="1" customHeight="1" x14ac:dyDescent="0.25"/>
    <row r="798" ht="36.75" hidden="1" customHeight="1" x14ac:dyDescent="0.25"/>
    <row r="799" ht="36.75" hidden="1" customHeight="1" x14ac:dyDescent="0.25"/>
    <row r="800" ht="36.75" hidden="1" customHeight="1" x14ac:dyDescent="0.25"/>
    <row r="801" ht="36.75" hidden="1" customHeight="1" x14ac:dyDescent="0.25"/>
    <row r="802" ht="36.75" hidden="1" customHeight="1" x14ac:dyDescent="0.25"/>
    <row r="803" ht="36.75" hidden="1" customHeight="1" x14ac:dyDescent="0.25"/>
    <row r="804" ht="36.75" hidden="1" customHeight="1" x14ac:dyDescent="0.25"/>
    <row r="805" ht="36.75" hidden="1" customHeight="1" x14ac:dyDescent="0.25"/>
    <row r="806" ht="36.75" hidden="1" customHeight="1" x14ac:dyDescent="0.25"/>
    <row r="807" ht="36.75" hidden="1" customHeight="1" x14ac:dyDescent="0.25"/>
    <row r="808" ht="36.75" hidden="1" customHeight="1" x14ac:dyDescent="0.25"/>
    <row r="809" ht="36.75" hidden="1" customHeight="1" x14ac:dyDescent="0.25"/>
    <row r="810" ht="36.75" hidden="1" customHeight="1" x14ac:dyDescent="0.25"/>
    <row r="811" ht="36.75" hidden="1" customHeight="1" x14ac:dyDescent="0.25"/>
    <row r="812" ht="36.75" hidden="1" customHeight="1" x14ac:dyDescent="0.25"/>
    <row r="813" ht="36.75" hidden="1" customHeight="1" x14ac:dyDescent="0.25"/>
    <row r="814" ht="36.75" hidden="1" customHeight="1" x14ac:dyDescent="0.25"/>
    <row r="815" ht="36.75" hidden="1" customHeight="1" x14ac:dyDescent="0.25"/>
    <row r="816" ht="36.75" hidden="1" customHeight="1" x14ac:dyDescent="0.25"/>
    <row r="817" ht="36.75" hidden="1" customHeight="1" x14ac:dyDescent="0.25"/>
    <row r="818" ht="36.75" hidden="1" customHeight="1" x14ac:dyDescent="0.25"/>
    <row r="819" ht="36.75" hidden="1" customHeight="1" x14ac:dyDescent="0.25"/>
    <row r="820" ht="36.75" hidden="1" customHeight="1" x14ac:dyDescent="0.25"/>
    <row r="821" ht="36.75" hidden="1" customHeight="1" x14ac:dyDescent="0.25"/>
    <row r="822" ht="36.75" hidden="1" customHeight="1" x14ac:dyDescent="0.25"/>
    <row r="823" ht="36.75" hidden="1" customHeight="1" x14ac:dyDescent="0.25"/>
    <row r="824" ht="36.75" hidden="1" customHeight="1" x14ac:dyDescent="0.25"/>
    <row r="825" ht="36.75" hidden="1" customHeight="1" x14ac:dyDescent="0.25"/>
    <row r="826" ht="36.75" hidden="1" customHeight="1" x14ac:dyDescent="0.25"/>
    <row r="827" ht="36.75" hidden="1" customHeight="1" x14ac:dyDescent="0.25"/>
    <row r="828" ht="36.75" hidden="1" customHeight="1" x14ac:dyDescent="0.25"/>
    <row r="829" ht="36.75" hidden="1" customHeight="1" x14ac:dyDescent="0.25"/>
    <row r="830" ht="36.75" hidden="1" customHeight="1" x14ac:dyDescent="0.25"/>
    <row r="831" ht="36.75" hidden="1" customHeight="1" x14ac:dyDescent="0.25"/>
    <row r="832" ht="36.75" hidden="1" customHeight="1" x14ac:dyDescent="0.25"/>
    <row r="833" ht="36.75" hidden="1" customHeight="1" x14ac:dyDescent="0.25"/>
    <row r="834" ht="36.75" hidden="1" customHeight="1" x14ac:dyDescent="0.25"/>
    <row r="835" ht="36.75" hidden="1" customHeight="1" x14ac:dyDescent="0.25"/>
    <row r="836" ht="36.75" hidden="1" customHeight="1" x14ac:dyDescent="0.25"/>
    <row r="837" ht="36.75" hidden="1" customHeight="1" x14ac:dyDescent="0.25"/>
    <row r="838" ht="36.75" hidden="1" customHeight="1" x14ac:dyDescent="0.25"/>
    <row r="839" ht="36.75" hidden="1" customHeight="1" x14ac:dyDescent="0.25"/>
    <row r="840" ht="36.75" hidden="1" customHeight="1" x14ac:dyDescent="0.25"/>
    <row r="841" ht="36.75" hidden="1" customHeight="1" x14ac:dyDescent="0.25"/>
    <row r="842" ht="36.75" hidden="1" customHeight="1" x14ac:dyDescent="0.25"/>
    <row r="843" ht="36.75" hidden="1" customHeight="1" x14ac:dyDescent="0.25"/>
    <row r="844" ht="36.75" hidden="1" customHeight="1" x14ac:dyDescent="0.25"/>
    <row r="845" ht="36.75" hidden="1" customHeight="1" x14ac:dyDescent="0.25"/>
    <row r="846" ht="36.75" hidden="1" customHeight="1" x14ac:dyDescent="0.25"/>
    <row r="847" ht="36.75" hidden="1" customHeight="1" x14ac:dyDescent="0.25"/>
    <row r="848" ht="36.75" hidden="1" customHeight="1" x14ac:dyDescent="0.25"/>
    <row r="849" ht="36.75" hidden="1" customHeight="1" x14ac:dyDescent="0.25"/>
    <row r="850" ht="36.75" hidden="1" customHeight="1" x14ac:dyDescent="0.25"/>
    <row r="851" ht="36.75" hidden="1" customHeight="1" x14ac:dyDescent="0.25"/>
    <row r="852" ht="36.75" hidden="1" customHeight="1" x14ac:dyDescent="0.25"/>
    <row r="853" ht="36.75" hidden="1" customHeight="1" x14ac:dyDescent="0.25"/>
    <row r="854" ht="36.75" hidden="1" customHeight="1" x14ac:dyDescent="0.25"/>
    <row r="855" ht="36.75" hidden="1" customHeight="1" x14ac:dyDescent="0.25"/>
    <row r="856" ht="36.75" hidden="1" customHeight="1" x14ac:dyDescent="0.25"/>
    <row r="857" ht="36.75" hidden="1" customHeight="1" x14ac:dyDescent="0.25"/>
    <row r="858" ht="36.75" hidden="1" customHeight="1" x14ac:dyDescent="0.25"/>
    <row r="859" ht="36.75" hidden="1" customHeight="1" x14ac:dyDescent="0.25"/>
    <row r="860" ht="36.75" hidden="1" customHeight="1" x14ac:dyDescent="0.25"/>
    <row r="861" ht="36.75" hidden="1" customHeight="1" x14ac:dyDescent="0.25"/>
    <row r="862" ht="36.75" hidden="1" customHeight="1" x14ac:dyDescent="0.25"/>
    <row r="863" ht="36.75" hidden="1" customHeight="1" x14ac:dyDescent="0.25"/>
    <row r="864" ht="36.75" hidden="1" customHeight="1" x14ac:dyDescent="0.25"/>
    <row r="865" ht="36.75" hidden="1" customHeight="1" x14ac:dyDescent="0.25"/>
    <row r="866" ht="36.75" hidden="1" customHeight="1" x14ac:dyDescent="0.25"/>
    <row r="867" ht="36.75" hidden="1" customHeight="1" x14ac:dyDescent="0.25"/>
    <row r="868" ht="36.75" hidden="1" customHeight="1" x14ac:dyDescent="0.25"/>
    <row r="869" ht="36.75" hidden="1" customHeight="1" x14ac:dyDescent="0.25"/>
    <row r="870" ht="36.75" hidden="1" customHeight="1" x14ac:dyDescent="0.25"/>
    <row r="871" ht="36.75" hidden="1" customHeight="1" x14ac:dyDescent="0.25"/>
    <row r="872" ht="36.75" hidden="1" customHeight="1" x14ac:dyDescent="0.25"/>
    <row r="873" ht="36.75" hidden="1" customHeight="1" x14ac:dyDescent="0.25"/>
    <row r="874" ht="36.75" hidden="1" customHeight="1" x14ac:dyDescent="0.25"/>
    <row r="875" ht="36.75" hidden="1" customHeight="1" x14ac:dyDescent="0.25"/>
    <row r="876" ht="36.75" hidden="1" customHeight="1" x14ac:dyDescent="0.25"/>
    <row r="877" ht="36.75" hidden="1" customHeight="1" x14ac:dyDescent="0.25"/>
    <row r="878" ht="36.75" hidden="1" customHeight="1" x14ac:dyDescent="0.25"/>
    <row r="879" ht="36.75" hidden="1" customHeight="1" x14ac:dyDescent="0.25"/>
    <row r="880" ht="36.75" hidden="1" customHeight="1" x14ac:dyDescent="0.25"/>
    <row r="881" ht="36.75" hidden="1" customHeight="1" x14ac:dyDescent="0.25"/>
    <row r="882" ht="36.75" hidden="1" customHeight="1" x14ac:dyDescent="0.25"/>
    <row r="883" ht="36.75" hidden="1" customHeight="1" x14ac:dyDescent="0.25"/>
    <row r="884" ht="36.75" hidden="1" customHeight="1" x14ac:dyDescent="0.25"/>
    <row r="885" ht="36.75" hidden="1" customHeight="1" x14ac:dyDescent="0.25"/>
    <row r="886" ht="36.75" hidden="1" customHeight="1" x14ac:dyDescent="0.25"/>
    <row r="887" ht="36.75" hidden="1" customHeight="1" x14ac:dyDescent="0.25"/>
    <row r="888" ht="36.75" hidden="1" customHeight="1" x14ac:dyDescent="0.25"/>
    <row r="889" ht="36.75" hidden="1" customHeight="1" x14ac:dyDescent="0.25"/>
    <row r="890" ht="36.75" hidden="1" customHeight="1" x14ac:dyDescent="0.25"/>
    <row r="891" ht="36.75" hidden="1" customHeight="1" x14ac:dyDescent="0.25"/>
    <row r="892" ht="36.75" hidden="1" customHeight="1" x14ac:dyDescent="0.25"/>
    <row r="893" ht="36.75" hidden="1" customHeight="1" x14ac:dyDescent="0.25"/>
    <row r="894" ht="36.75" hidden="1" customHeight="1" x14ac:dyDescent="0.25"/>
    <row r="895" ht="36.75" hidden="1" customHeight="1" x14ac:dyDescent="0.25"/>
    <row r="896" ht="36.75" hidden="1" customHeight="1" x14ac:dyDescent="0.25"/>
    <row r="897" ht="36.75" hidden="1" customHeight="1" x14ac:dyDescent="0.25"/>
    <row r="898" ht="36.75" hidden="1" customHeight="1" x14ac:dyDescent="0.25"/>
    <row r="899" ht="36.75" hidden="1" customHeight="1" x14ac:dyDescent="0.25"/>
    <row r="900" ht="36.75" hidden="1" customHeight="1" x14ac:dyDescent="0.25"/>
    <row r="901" ht="36.75" hidden="1" customHeight="1" x14ac:dyDescent="0.25"/>
    <row r="902" ht="36.75" hidden="1" customHeight="1" x14ac:dyDescent="0.25"/>
    <row r="903" ht="36.75" hidden="1" customHeight="1" x14ac:dyDescent="0.25"/>
    <row r="904" ht="36.75" hidden="1" customHeight="1" x14ac:dyDescent="0.25"/>
    <row r="905" ht="36.75" hidden="1" customHeight="1" x14ac:dyDescent="0.25"/>
    <row r="906" ht="36.75" hidden="1" customHeight="1" x14ac:dyDescent="0.25"/>
    <row r="907" ht="36.75" hidden="1" customHeight="1" x14ac:dyDescent="0.25"/>
    <row r="908" ht="36.75" hidden="1" customHeight="1" x14ac:dyDescent="0.25"/>
    <row r="909" ht="36.75" hidden="1" customHeight="1" x14ac:dyDescent="0.25"/>
    <row r="910" ht="36.75" hidden="1" customHeight="1" x14ac:dyDescent="0.25"/>
    <row r="911" ht="36.75" hidden="1" customHeight="1" x14ac:dyDescent="0.25"/>
    <row r="912" ht="36.75" hidden="1" customHeight="1" x14ac:dyDescent="0.25"/>
    <row r="913" ht="36.75" hidden="1" customHeight="1" x14ac:dyDescent="0.25"/>
    <row r="914" ht="36.75" hidden="1" customHeight="1" x14ac:dyDescent="0.25"/>
    <row r="915" ht="36.75" hidden="1" customHeight="1" x14ac:dyDescent="0.25"/>
    <row r="916" ht="36.75" hidden="1" customHeight="1" x14ac:dyDescent="0.25"/>
    <row r="917" ht="36.75" hidden="1" customHeight="1" x14ac:dyDescent="0.25"/>
    <row r="918" ht="36.75" hidden="1" customHeight="1" x14ac:dyDescent="0.25"/>
    <row r="919" ht="36.75" hidden="1" customHeight="1" x14ac:dyDescent="0.25"/>
    <row r="920" ht="36.75" hidden="1" customHeight="1" x14ac:dyDescent="0.25"/>
    <row r="921" ht="36.75" hidden="1" customHeight="1" x14ac:dyDescent="0.25"/>
    <row r="922" ht="36.75" hidden="1" customHeight="1" x14ac:dyDescent="0.25"/>
    <row r="923" ht="36.75" hidden="1" customHeight="1" x14ac:dyDescent="0.25"/>
    <row r="924" ht="36.75" hidden="1" customHeight="1" x14ac:dyDescent="0.25"/>
    <row r="925" ht="36.75" hidden="1" customHeight="1" x14ac:dyDescent="0.25"/>
    <row r="926" ht="36.75" hidden="1" customHeight="1" x14ac:dyDescent="0.25"/>
    <row r="927" ht="36.75" hidden="1" customHeight="1" x14ac:dyDescent="0.25"/>
    <row r="928" ht="36.75" hidden="1" customHeight="1" x14ac:dyDescent="0.25"/>
    <row r="929" ht="36.75" hidden="1" customHeight="1" x14ac:dyDescent="0.25"/>
    <row r="930" ht="36.75" hidden="1" customHeight="1" x14ac:dyDescent="0.25"/>
    <row r="931" ht="36.75" hidden="1" customHeight="1" x14ac:dyDescent="0.25"/>
    <row r="932" ht="36.75" hidden="1" customHeight="1" x14ac:dyDescent="0.25"/>
    <row r="933" ht="36.75" hidden="1" customHeight="1" x14ac:dyDescent="0.25"/>
    <row r="934" ht="36.75" hidden="1" customHeight="1" x14ac:dyDescent="0.25"/>
    <row r="935" ht="36.75" hidden="1" customHeight="1" x14ac:dyDescent="0.25"/>
    <row r="936" ht="36.75" hidden="1" customHeight="1" x14ac:dyDescent="0.25"/>
    <row r="937" ht="36.75" hidden="1" customHeight="1" x14ac:dyDescent="0.25"/>
    <row r="938" ht="36.75" hidden="1" customHeight="1" x14ac:dyDescent="0.25"/>
    <row r="939" ht="36.75" hidden="1" customHeight="1" x14ac:dyDescent="0.25"/>
    <row r="940" ht="36.75" hidden="1" customHeight="1" x14ac:dyDescent="0.25"/>
    <row r="941" ht="36.75" hidden="1" customHeight="1" x14ac:dyDescent="0.25"/>
    <row r="942" ht="36.75" hidden="1" customHeight="1" x14ac:dyDescent="0.25"/>
    <row r="943" ht="36.75" hidden="1" customHeight="1" x14ac:dyDescent="0.25"/>
    <row r="944" ht="36.75" hidden="1" customHeight="1" x14ac:dyDescent="0.25"/>
  </sheetData>
  <mergeCells count="6">
    <mergeCell ref="A295:B295"/>
    <mergeCell ref="A3:A4"/>
    <mergeCell ref="B3:B4"/>
    <mergeCell ref="C3:C4"/>
    <mergeCell ref="A1:C1"/>
    <mergeCell ref="A2:C2"/>
  </mergeCells>
  <conditionalFormatting sqref="C219 C226:C227 C223 C215 C229 C221 C188 C217 C230:IV230">
    <cfRule type="containsBlanks" dxfId="9" priority="18">
      <formula>LEN(TRIM(C188))=0</formula>
    </cfRule>
  </conditionalFormatting>
  <conditionalFormatting sqref="C240">
    <cfRule type="containsBlanks" dxfId="8" priority="15">
      <formula>LEN(TRIM(C240))=0</formula>
    </cfRule>
  </conditionalFormatting>
  <conditionalFormatting sqref="C236">
    <cfRule type="containsBlanks" dxfId="7" priority="14">
      <formula>LEN(TRIM(C236))=0</formula>
    </cfRule>
  </conditionalFormatting>
  <conditionalFormatting sqref="B234:C234">
    <cfRule type="containsBlanks" dxfId="6" priority="12">
      <formula>LEN(TRIM(B234))=0</formula>
    </cfRule>
  </conditionalFormatting>
  <conditionalFormatting sqref="B236">
    <cfRule type="containsBlanks" dxfId="5" priority="8">
      <formula>LEN(TRIM(B236))=0</formula>
    </cfRule>
  </conditionalFormatting>
  <conditionalFormatting sqref="B238">
    <cfRule type="containsBlanks" dxfId="4" priority="7">
      <formula>LEN(TRIM(B238))=0</formula>
    </cfRule>
  </conditionalFormatting>
  <conditionalFormatting sqref="B240">
    <cfRule type="containsBlanks" dxfId="3" priority="6">
      <formula>LEN(TRIM(B240))=0</formula>
    </cfRule>
  </conditionalFormatting>
  <conditionalFormatting sqref="C238">
    <cfRule type="containsBlanks" dxfId="2" priority="4">
      <formula>LEN(TRIM(C238))=0</formula>
    </cfRule>
  </conditionalFormatting>
  <conditionalFormatting sqref="B233">
    <cfRule type="containsBlanks" dxfId="1" priority="3">
      <formula>LEN(TRIM(B233))=0</formula>
    </cfRule>
  </conditionalFormatting>
  <conditionalFormatting sqref="C233">
    <cfRule type="containsBlanks" dxfId="0" priority="2">
      <formula>LEN(TRIM(C233))=0</formula>
    </cfRule>
  </conditionalFormatting>
  <dataValidations count="2">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 type="whole" operator="greaterThanOrEqual" allowBlank="1" showInputMessage="1" showErrorMessage="1" sqref="C268 C266 C43 C284 C239 C67 C228 C189:C192 C222 C175:C177 C173 C24:C26 C21:C22 C108:C110 C183:C187 C18:C19 C9:C15 C33 C35 C82:C85 C74:C78 C46:C47 C286 C57 C116:C119 C237 C37 C39:C41 C61:C65 C69:C72 C87:C89 C91:C97 C112:C114 C99:C102 C121:C126 C128:C135 C137:C144 C150:C152 C169 C154:C159 C162:C166 C146:C148 C171 C194:C202 C205 C208 C216 C179 C218 C212 C224 C214 C220 C231 C235 C250:C253 C241:C242 C246:C247 C256:C258 C262 C271:C272 C276:C278 C281:C282 C104:C106 C290:C292">
      <formula1>0</formula1>
    </dataValidation>
  </dataValidations>
  <printOptions horizontalCentered="1" gridLines="1"/>
  <pageMargins left="0.78740157480314965" right="0.55118110236220474" top="0.62" bottom="0.43307086614173229" header="0.39370078740157483" footer="0.23622047244094491"/>
  <pageSetup scale="81" orientation="portrait" r:id="rId1"/>
  <headerFooter>
    <oddFooter xml:space="preserve">&amp;L&amp;"-,Cursiva"          Ejercicio Fiscal 2018&amp;RPágina &amp;P de &amp;N&amp;K00+000----------- &amp;K01+000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00736F"/>
  </sheetPr>
  <dimension ref="A1:IV219"/>
  <sheetViews>
    <sheetView showGridLines="0" topLeftCell="A85" zoomScale="90" zoomScaleNormal="90" workbookViewId="0">
      <selection activeCell="F76" sqref="F76"/>
    </sheetView>
  </sheetViews>
  <sheetFormatPr baseColWidth="10" defaultColWidth="0" defaultRowHeight="15" customHeight="1" zeroHeight="1" x14ac:dyDescent="0.25"/>
  <cols>
    <col min="1" max="1" width="8.42578125" style="24" customWidth="1"/>
    <col min="2" max="2" width="32.85546875" style="22" customWidth="1"/>
    <col min="3" max="3" width="17.140625" style="29" customWidth="1"/>
    <col min="4" max="4" width="15.42578125" style="30" customWidth="1"/>
    <col min="5" max="5" width="23.42578125" style="22" customWidth="1"/>
    <col min="6" max="6" width="20.7109375" style="22" customWidth="1"/>
    <col min="7" max="7" width="25.7109375" style="22" customWidth="1"/>
    <col min="8" max="8" width="0.7109375" style="22" customWidth="1"/>
    <col min="9" max="16" width="0" style="22" hidden="1" customWidth="1"/>
    <col min="17" max="17" width="11.42578125" style="22" hidden="1" customWidth="1"/>
    <col min="18" max="18" width="0" style="22" hidden="1" customWidth="1"/>
    <col min="19" max="16384" width="11.42578125" style="22" hidden="1"/>
  </cols>
  <sheetData>
    <row r="1" spans="1:7" ht="33" customHeight="1" x14ac:dyDescent="0.25">
      <c r="A1" s="310" t="s">
        <v>1035</v>
      </c>
      <c r="B1" s="311"/>
      <c r="C1" s="311"/>
      <c r="D1" s="311"/>
      <c r="E1" s="311"/>
      <c r="F1" s="311"/>
      <c r="G1" s="312"/>
    </row>
    <row r="2" spans="1:7" ht="21" customHeight="1" x14ac:dyDescent="0.25">
      <c r="A2" s="313" t="e">
        <f>#REF!</f>
        <v>#REF!</v>
      </c>
      <c r="B2" s="314"/>
      <c r="C2" s="314"/>
      <c r="D2" s="314"/>
      <c r="E2" s="314"/>
      <c r="F2" s="314"/>
      <c r="G2" s="315"/>
    </row>
    <row r="3" spans="1:7" s="14" customFormat="1" ht="9.75" customHeight="1" x14ac:dyDescent="0.25">
      <c r="A3" s="361" t="s">
        <v>3</v>
      </c>
      <c r="B3" s="361"/>
      <c r="C3" s="361"/>
      <c r="D3" s="361"/>
      <c r="E3" s="362" t="s">
        <v>1036</v>
      </c>
      <c r="F3" s="362" t="s">
        <v>1037</v>
      </c>
      <c r="G3" s="363" t="s">
        <v>1038</v>
      </c>
    </row>
    <row r="4" spans="1:7" s="14" customFormat="1" ht="11.25" customHeight="1" x14ac:dyDescent="0.25">
      <c r="A4" s="361"/>
      <c r="B4" s="361"/>
      <c r="C4" s="361"/>
      <c r="D4" s="361"/>
      <c r="E4" s="362"/>
      <c r="F4" s="362"/>
      <c r="G4" s="363"/>
    </row>
    <row r="5" spans="1:7" s="14" customFormat="1" ht="15.75" x14ac:dyDescent="0.25">
      <c r="A5" s="364" t="s">
        <v>40</v>
      </c>
      <c r="B5" s="365"/>
      <c r="C5" s="365"/>
      <c r="D5" s="365"/>
      <c r="E5" s="365"/>
      <c r="F5" s="365"/>
      <c r="G5" s="366"/>
    </row>
    <row r="6" spans="1:7" s="14" customFormat="1" ht="15" customHeight="1" x14ac:dyDescent="0.25">
      <c r="A6" s="141">
        <v>1000</v>
      </c>
      <c r="B6" s="367" t="s">
        <v>41</v>
      </c>
      <c r="C6" s="367"/>
      <c r="D6" s="367"/>
      <c r="E6" s="142">
        <f>SUM(E7:E13)</f>
        <v>21284556.790000003</v>
      </c>
      <c r="F6" s="142">
        <f>SUM(F7:F13)</f>
        <v>25754213.800000001</v>
      </c>
      <c r="G6" s="143">
        <f>F6/E6-1</f>
        <v>0.20999530570915859</v>
      </c>
    </row>
    <row r="7" spans="1:7" s="14" customFormat="1" ht="15" customHeight="1" x14ac:dyDescent="0.25">
      <c r="A7" s="40">
        <v>1100</v>
      </c>
      <c r="B7" s="352" t="s">
        <v>42</v>
      </c>
      <c r="C7" s="352"/>
      <c r="D7" s="352"/>
      <c r="E7" s="291">
        <v>15514375.800000001</v>
      </c>
      <c r="F7" s="52">
        <f>'PRESUP.EGRESOS FUENTE FINANCIAM'!M7</f>
        <v>18169115.400000002</v>
      </c>
      <c r="G7" s="53">
        <f>F7/E7-1</f>
        <v>0.17111481855428567</v>
      </c>
    </row>
    <row r="8" spans="1:7" s="14" customFormat="1" ht="15" customHeight="1" x14ac:dyDescent="0.25">
      <c r="A8" s="40">
        <v>1200</v>
      </c>
      <c r="B8" s="352" t="s">
        <v>43</v>
      </c>
      <c r="C8" s="352"/>
      <c r="D8" s="352"/>
      <c r="E8" s="291">
        <v>1464905</v>
      </c>
      <c r="F8" s="52">
        <f>'PRESUP.EGRESOS FUENTE FINANCIAM'!M12</f>
        <v>2729566.88</v>
      </c>
      <c r="G8" s="53">
        <f t="shared" ref="G8:G13" si="0">F8/E8-1</f>
        <v>0.86330641236121108</v>
      </c>
    </row>
    <row r="9" spans="1:7" s="14" customFormat="1" ht="15" customHeight="1" x14ac:dyDescent="0.25">
      <c r="A9" s="40">
        <v>1300</v>
      </c>
      <c r="B9" s="352" t="s">
        <v>44</v>
      </c>
      <c r="C9" s="352"/>
      <c r="D9" s="352"/>
      <c r="E9" s="291">
        <v>3258051</v>
      </c>
      <c r="F9" s="52">
        <f>'PRESUP.EGRESOS FUENTE FINANCIAM'!M17</f>
        <v>3885290.94</v>
      </c>
      <c r="G9" s="53">
        <f t="shared" si="0"/>
        <v>0.19251998817698057</v>
      </c>
    </row>
    <row r="10" spans="1:7" s="14" customFormat="1" ht="15" customHeight="1" x14ac:dyDescent="0.25">
      <c r="A10" s="40">
        <v>1400</v>
      </c>
      <c r="B10" s="352" t="s">
        <v>45</v>
      </c>
      <c r="C10" s="352"/>
      <c r="D10" s="352"/>
      <c r="E10" s="291">
        <v>0</v>
      </c>
      <c r="F10" s="52">
        <f>'PRESUP.EGRESOS FUENTE FINANCIAM'!M26</f>
        <v>0</v>
      </c>
      <c r="G10" s="53" t="e">
        <f t="shared" si="0"/>
        <v>#DIV/0!</v>
      </c>
    </row>
    <row r="11" spans="1:7" s="14" customFormat="1" ht="15" customHeight="1" x14ac:dyDescent="0.25">
      <c r="A11" s="40">
        <v>1500</v>
      </c>
      <c r="B11" s="352" t="s">
        <v>46</v>
      </c>
      <c r="C11" s="352"/>
      <c r="D11" s="352"/>
      <c r="E11" s="291">
        <v>85000</v>
      </c>
      <c r="F11" s="52">
        <f>'PRESUP.EGRESOS FUENTE FINANCIAM'!M31</f>
        <v>0</v>
      </c>
      <c r="G11" s="53">
        <f t="shared" si="0"/>
        <v>-1</v>
      </c>
    </row>
    <row r="12" spans="1:7" s="14" customFormat="1" ht="15" customHeight="1" x14ac:dyDescent="0.25">
      <c r="A12" s="40">
        <v>1600</v>
      </c>
      <c r="B12" s="352" t="s">
        <v>47</v>
      </c>
      <c r="C12" s="352"/>
      <c r="D12" s="352"/>
      <c r="E12" s="291">
        <v>678830.96</v>
      </c>
      <c r="F12" s="52">
        <f>'PRESUP.EGRESOS FUENTE FINANCIAM'!M38</f>
        <v>683681.36</v>
      </c>
      <c r="G12" s="53">
        <f t="shared" si="0"/>
        <v>7.1452250793040406E-3</v>
      </c>
    </row>
    <row r="13" spans="1:7" s="14" customFormat="1" ht="15" customHeight="1" x14ac:dyDescent="0.25">
      <c r="A13" s="40">
        <v>1700</v>
      </c>
      <c r="B13" s="353" t="s">
        <v>48</v>
      </c>
      <c r="C13" s="354"/>
      <c r="D13" s="355"/>
      <c r="E13" s="291">
        <v>283394.03000000003</v>
      </c>
      <c r="F13" s="52">
        <f>'PRESUP.EGRESOS FUENTE FINANCIAM'!M40</f>
        <v>286559.21999999997</v>
      </c>
      <c r="G13" s="53">
        <f t="shared" si="0"/>
        <v>1.1168866189594562E-2</v>
      </c>
    </row>
    <row r="14" spans="1:7" s="14" customFormat="1" ht="15" customHeight="1" x14ac:dyDescent="0.25">
      <c r="A14" s="144">
        <v>2000</v>
      </c>
      <c r="B14" s="347" t="s">
        <v>49</v>
      </c>
      <c r="C14" s="347"/>
      <c r="D14" s="347"/>
      <c r="E14" s="145">
        <f>SUM(E15:E23)</f>
        <v>4629217</v>
      </c>
      <c r="F14" s="145">
        <f>SUM(F15:F23)</f>
        <v>4771703</v>
      </c>
      <c r="G14" s="146">
        <f>F14/E14-1</f>
        <v>3.0779719334824929E-2</v>
      </c>
    </row>
    <row r="15" spans="1:7" s="14" customFormat="1" ht="15" customHeight="1" x14ac:dyDescent="0.25">
      <c r="A15" s="40">
        <v>2100</v>
      </c>
      <c r="B15" s="352" t="s">
        <v>50</v>
      </c>
      <c r="C15" s="352"/>
      <c r="D15" s="352"/>
      <c r="E15" s="15">
        <v>387000</v>
      </c>
      <c r="F15" s="52">
        <f>'PRESUP.EGRESOS FUENTE FINANCIAM'!M44</f>
        <v>429300</v>
      </c>
      <c r="G15" s="53">
        <f>F15/E15-1</f>
        <v>0.10930232558139541</v>
      </c>
    </row>
    <row r="16" spans="1:7" s="14" customFormat="1" ht="15" customHeight="1" x14ac:dyDescent="0.25">
      <c r="A16" s="40">
        <v>2200</v>
      </c>
      <c r="B16" s="352" t="s">
        <v>51</v>
      </c>
      <c r="C16" s="352"/>
      <c r="D16" s="352"/>
      <c r="E16" s="15">
        <v>46000</v>
      </c>
      <c r="F16" s="52">
        <f>'PRESUP.EGRESOS FUENTE FINANCIAM'!M53</f>
        <v>43800</v>
      </c>
      <c r="G16" s="53">
        <f t="shared" ref="G16:G23" si="1">F16/E16-1</f>
        <v>-4.7826086956521685E-2</v>
      </c>
    </row>
    <row r="17" spans="1:7" s="14" customFormat="1" ht="15" customHeight="1" x14ac:dyDescent="0.25">
      <c r="A17" s="40">
        <v>2300</v>
      </c>
      <c r="B17" s="352" t="s">
        <v>52</v>
      </c>
      <c r="C17" s="352"/>
      <c r="D17" s="352"/>
      <c r="E17" s="16">
        <v>0</v>
      </c>
      <c r="F17" s="52">
        <f>'PRESUP.EGRESOS FUENTE FINANCIAM'!M57</f>
        <v>0</v>
      </c>
      <c r="G17" s="53" t="e">
        <f t="shared" si="1"/>
        <v>#DIV/0!</v>
      </c>
    </row>
    <row r="18" spans="1:7" s="14" customFormat="1" ht="15" customHeight="1" x14ac:dyDescent="0.25">
      <c r="A18" s="40">
        <v>2400</v>
      </c>
      <c r="B18" s="352" t="s">
        <v>53</v>
      </c>
      <c r="C18" s="352"/>
      <c r="D18" s="352"/>
      <c r="E18" s="16">
        <v>342000</v>
      </c>
      <c r="F18" s="52">
        <f>'PRESUP.EGRESOS FUENTE FINANCIAM'!M67</f>
        <v>382200</v>
      </c>
      <c r="G18" s="53">
        <f t="shared" si="1"/>
        <v>0.11754385964912273</v>
      </c>
    </row>
    <row r="19" spans="1:7" s="14" customFormat="1" ht="15" customHeight="1" x14ac:dyDescent="0.25">
      <c r="A19" s="40">
        <v>2500</v>
      </c>
      <c r="B19" s="352" t="s">
        <v>54</v>
      </c>
      <c r="C19" s="352"/>
      <c r="D19" s="352"/>
      <c r="E19" s="16">
        <v>328000</v>
      </c>
      <c r="F19" s="52">
        <f>'PRESUP.EGRESOS FUENTE FINANCIAM'!M77</f>
        <v>223000</v>
      </c>
      <c r="G19" s="53">
        <f t="shared" si="1"/>
        <v>-0.32012195121951215</v>
      </c>
    </row>
    <row r="20" spans="1:7" s="14" customFormat="1" ht="15" customHeight="1" x14ac:dyDescent="0.25">
      <c r="A20" s="40">
        <v>2600</v>
      </c>
      <c r="B20" s="352" t="s">
        <v>55</v>
      </c>
      <c r="C20" s="352"/>
      <c r="D20" s="352"/>
      <c r="E20" s="16">
        <v>3052868</v>
      </c>
      <c r="F20" s="52">
        <f>'PRESUP.EGRESOS FUENTE FINANCIAM'!M85</f>
        <v>3105303</v>
      </c>
      <c r="G20" s="53">
        <f t="shared" si="1"/>
        <v>1.7175652533945041E-2</v>
      </c>
    </row>
    <row r="21" spans="1:7" s="14" customFormat="1" ht="15" customHeight="1" x14ac:dyDescent="0.25">
      <c r="A21" s="40">
        <v>2700</v>
      </c>
      <c r="B21" s="353" t="s">
        <v>56</v>
      </c>
      <c r="C21" s="354"/>
      <c r="D21" s="355"/>
      <c r="E21" s="16">
        <v>78000</v>
      </c>
      <c r="F21" s="52">
        <f>'PRESUP.EGRESOS FUENTE FINANCIAM'!M88</f>
        <v>54400</v>
      </c>
      <c r="G21" s="53">
        <f t="shared" si="1"/>
        <v>-0.3025641025641026</v>
      </c>
    </row>
    <row r="22" spans="1:7" s="14" customFormat="1" ht="15" customHeight="1" x14ac:dyDescent="0.25">
      <c r="A22" s="40">
        <v>2800</v>
      </c>
      <c r="B22" s="353" t="s">
        <v>57</v>
      </c>
      <c r="C22" s="354"/>
      <c r="D22" s="355"/>
      <c r="E22" s="16">
        <v>0</v>
      </c>
      <c r="F22" s="52">
        <f>'PRESUP.EGRESOS FUENTE FINANCIAM'!M94</f>
        <v>25000</v>
      </c>
      <c r="G22" s="53" t="e">
        <f t="shared" si="1"/>
        <v>#DIV/0!</v>
      </c>
    </row>
    <row r="23" spans="1:7" s="14" customFormat="1" ht="15" customHeight="1" x14ac:dyDescent="0.25">
      <c r="A23" s="40">
        <v>2900</v>
      </c>
      <c r="B23" s="352" t="s">
        <v>58</v>
      </c>
      <c r="C23" s="352"/>
      <c r="D23" s="352"/>
      <c r="E23" s="16">
        <v>395349</v>
      </c>
      <c r="F23" s="52">
        <f>'PRESUP.EGRESOS FUENTE FINANCIAM'!M98</f>
        <v>508700</v>
      </c>
      <c r="G23" s="53">
        <f t="shared" si="1"/>
        <v>0.28671123488360917</v>
      </c>
    </row>
    <row r="24" spans="1:7" s="14" customFormat="1" ht="15" customHeight="1" x14ac:dyDescent="0.25">
      <c r="A24" s="144">
        <v>3000</v>
      </c>
      <c r="B24" s="347" t="s">
        <v>59</v>
      </c>
      <c r="C24" s="347"/>
      <c r="D24" s="347"/>
      <c r="E24" s="145">
        <f>SUM(E25:E33)</f>
        <v>18815773</v>
      </c>
      <c r="F24" s="145">
        <f>SUM(F25:F33)</f>
        <v>20349903</v>
      </c>
      <c r="G24" s="146">
        <f>F24/E24-1</f>
        <v>8.1534253203416007E-2</v>
      </c>
    </row>
    <row r="25" spans="1:7" s="14" customFormat="1" ht="15" customHeight="1" x14ac:dyDescent="0.25">
      <c r="A25" s="40">
        <v>3100</v>
      </c>
      <c r="B25" s="352" t="s">
        <v>60</v>
      </c>
      <c r="C25" s="352"/>
      <c r="D25" s="352"/>
      <c r="E25" s="15">
        <v>6321445</v>
      </c>
      <c r="F25" s="52">
        <f>'PRESUP.EGRESOS FUENTE FINANCIAM'!M109</f>
        <v>7445303</v>
      </c>
      <c r="G25" s="53">
        <f>F25/E25-1</f>
        <v>0.17778498428761136</v>
      </c>
    </row>
    <row r="26" spans="1:7" s="14" customFormat="1" ht="15" customHeight="1" x14ac:dyDescent="0.25">
      <c r="A26" s="40">
        <v>3200</v>
      </c>
      <c r="B26" s="352" t="s">
        <v>61</v>
      </c>
      <c r="C26" s="352"/>
      <c r="D26" s="352"/>
      <c r="E26" s="15">
        <v>7341000</v>
      </c>
      <c r="F26" s="52">
        <f>'PRESUP.EGRESOS FUENTE FINANCIAM'!M119</f>
        <v>7020000</v>
      </c>
      <c r="G26" s="53">
        <f t="shared" ref="G26:G32" si="2">F26/E26-1</f>
        <v>-4.3727012668573817E-2</v>
      </c>
    </row>
    <row r="27" spans="1:7" s="14" customFormat="1" ht="15" customHeight="1" x14ac:dyDescent="0.25">
      <c r="A27" s="40">
        <v>3300</v>
      </c>
      <c r="B27" s="352" t="s">
        <v>62</v>
      </c>
      <c r="C27" s="352"/>
      <c r="D27" s="352"/>
      <c r="E27" s="16">
        <v>300000</v>
      </c>
      <c r="F27" s="52">
        <f>'PRESUP.EGRESOS FUENTE FINANCIAM'!M129</f>
        <v>382000</v>
      </c>
      <c r="G27" s="53">
        <f t="shared" si="2"/>
        <v>0.27333333333333343</v>
      </c>
    </row>
    <row r="28" spans="1:7" s="14" customFormat="1" ht="15" customHeight="1" x14ac:dyDescent="0.25">
      <c r="A28" s="40">
        <v>3400</v>
      </c>
      <c r="B28" s="352" t="s">
        <v>63</v>
      </c>
      <c r="C28" s="352"/>
      <c r="D28" s="352"/>
      <c r="E28" s="16">
        <v>190000</v>
      </c>
      <c r="F28" s="52">
        <f>'PRESUP.EGRESOS FUENTE FINANCIAM'!M139</f>
        <v>183000</v>
      </c>
      <c r="G28" s="53">
        <f t="shared" si="2"/>
        <v>-3.6842105263157898E-2</v>
      </c>
    </row>
    <row r="29" spans="1:7" s="14" customFormat="1" ht="15" customHeight="1" x14ac:dyDescent="0.25">
      <c r="A29" s="40">
        <v>3500</v>
      </c>
      <c r="B29" s="352" t="s">
        <v>64</v>
      </c>
      <c r="C29" s="352"/>
      <c r="D29" s="352"/>
      <c r="E29" s="16">
        <v>2954528</v>
      </c>
      <c r="F29" s="52">
        <f>'PRESUP.EGRESOS FUENTE FINANCIAM'!M149</f>
        <v>2831600</v>
      </c>
      <c r="G29" s="53">
        <f t="shared" si="2"/>
        <v>-4.1606645799261321E-2</v>
      </c>
    </row>
    <row r="30" spans="1:7" s="14" customFormat="1" ht="15" customHeight="1" x14ac:dyDescent="0.25">
      <c r="A30" s="40">
        <v>3600</v>
      </c>
      <c r="B30" s="352" t="s">
        <v>65</v>
      </c>
      <c r="C30" s="352"/>
      <c r="D30" s="352"/>
      <c r="E30" s="16">
        <v>78800</v>
      </c>
      <c r="F30" s="52">
        <f>'PRESUP.EGRESOS FUENTE FINANCIAM'!M159</f>
        <v>47500</v>
      </c>
      <c r="G30" s="53">
        <f t="shared" si="2"/>
        <v>-0.39720812182741116</v>
      </c>
    </row>
    <row r="31" spans="1:7" s="14" customFormat="1" ht="15" customHeight="1" x14ac:dyDescent="0.25">
      <c r="A31" s="40">
        <v>3700</v>
      </c>
      <c r="B31" s="353" t="s">
        <v>66</v>
      </c>
      <c r="C31" s="354"/>
      <c r="D31" s="355"/>
      <c r="E31" s="16">
        <v>70000</v>
      </c>
      <c r="F31" s="52">
        <f>'PRESUP.EGRESOS FUENTE FINANCIAM'!M167</f>
        <v>5500</v>
      </c>
      <c r="G31" s="53">
        <f t="shared" si="2"/>
        <v>-0.92142857142857149</v>
      </c>
    </row>
    <row r="32" spans="1:7" s="14" customFormat="1" ht="15" customHeight="1" x14ac:dyDescent="0.25">
      <c r="A32" s="40">
        <v>3800</v>
      </c>
      <c r="B32" s="353" t="s">
        <v>67</v>
      </c>
      <c r="C32" s="354"/>
      <c r="D32" s="355"/>
      <c r="E32" s="16">
        <v>115000</v>
      </c>
      <c r="F32" s="52">
        <f>'PRESUP.EGRESOS FUENTE FINANCIAM'!M177</f>
        <v>190000</v>
      </c>
      <c r="G32" s="53">
        <f t="shared" si="2"/>
        <v>0.65217391304347827</v>
      </c>
    </row>
    <row r="33" spans="1:7" s="14" customFormat="1" ht="15" customHeight="1" x14ac:dyDescent="0.25">
      <c r="A33" s="40">
        <v>3900</v>
      </c>
      <c r="B33" s="352" t="s">
        <v>68</v>
      </c>
      <c r="C33" s="352"/>
      <c r="D33" s="352"/>
      <c r="E33" s="16">
        <v>1445000</v>
      </c>
      <c r="F33" s="52">
        <f>'PRESUP.EGRESOS FUENTE FINANCIAM'!M183</f>
        <v>2245000</v>
      </c>
      <c r="G33" s="53">
        <f>F33/E33-1</f>
        <v>0.55363321799307963</v>
      </c>
    </row>
    <row r="34" spans="1:7" s="14" customFormat="1" ht="15" customHeight="1" x14ac:dyDescent="0.25">
      <c r="A34" s="144">
        <v>4000</v>
      </c>
      <c r="B34" s="347" t="s">
        <v>69</v>
      </c>
      <c r="C34" s="347"/>
      <c r="D34" s="347"/>
      <c r="E34" s="145">
        <f>SUM(E35:E43)</f>
        <v>3039704</v>
      </c>
      <c r="F34" s="145">
        <f>SUM(F35:F43)</f>
        <v>1957500</v>
      </c>
      <c r="G34" s="146">
        <f>F34/E34-1</f>
        <v>-0.35602282327489787</v>
      </c>
    </row>
    <row r="35" spans="1:7" s="14" customFormat="1" ht="15.75" x14ac:dyDescent="0.25">
      <c r="A35" s="33">
        <v>4100</v>
      </c>
      <c r="B35" s="346" t="s">
        <v>70</v>
      </c>
      <c r="C35" s="346"/>
      <c r="D35" s="346"/>
      <c r="E35" s="15">
        <v>0</v>
      </c>
      <c r="F35" s="52">
        <f>'PRESUP.EGRESOS FUENTE FINANCIAM'!M194</f>
        <v>0</v>
      </c>
      <c r="G35" s="53" t="e">
        <f t="shared" ref="G35:G74" si="3">F35/E35-1</f>
        <v>#DIV/0!</v>
      </c>
    </row>
    <row r="36" spans="1:7" s="14" customFormat="1" ht="15" customHeight="1" x14ac:dyDescent="0.25">
      <c r="A36" s="33">
        <v>4200</v>
      </c>
      <c r="B36" s="346" t="s">
        <v>71</v>
      </c>
      <c r="C36" s="346"/>
      <c r="D36" s="346"/>
      <c r="E36" s="16">
        <v>0</v>
      </c>
      <c r="F36" s="52">
        <f>'PRESUP.EGRESOS FUENTE FINANCIAM'!M204</f>
        <v>0</v>
      </c>
      <c r="G36" s="53" t="e">
        <f t="shared" si="3"/>
        <v>#DIV/0!</v>
      </c>
    </row>
    <row r="37" spans="1:7" s="14" customFormat="1" ht="15" customHeight="1" x14ac:dyDescent="0.25">
      <c r="A37" s="33">
        <v>4300</v>
      </c>
      <c r="B37" s="349" t="s">
        <v>72</v>
      </c>
      <c r="C37" s="350"/>
      <c r="D37" s="351"/>
      <c r="E37" s="16">
        <v>807132</v>
      </c>
      <c r="F37" s="52">
        <f>'PRESUP.EGRESOS FUENTE FINANCIAM'!M210</f>
        <v>770000</v>
      </c>
      <c r="G37" s="53">
        <f t="shared" si="3"/>
        <v>-4.6004866614134943E-2</v>
      </c>
    </row>
    <row r="38" spans="1:7" s="14" customFormat="1" ht="15" customHeight="1" x14ac:dyDescent="0.25">
      <c r="A38" s="33">
        <v>4400</v>
      </c>
      <c r="B38" s="346" t="s">
        <v>73</v>
      </c>
      <c r="C38" s="346"/>
      <c r="D38" s="346"/>
      <c r="E38" s="15">
        <v>1432572</v>
      </c>
      <c r="F38" s="52">
        <f>'PRESUP.EGRESOS FUENTE FINANCIAM'!M220</f>
        <v>1187500</v>
      </c>
      <c r="G38" s="53">
        <f>F38/E38-1</f>
        <v>-0.17107133184230883</v>
      </c>
    </row>
    <row r="39" spans="1:7" s="14" customFormat="1" ht="15" customHeight="1" x14ac:dyDescent="0.25">
      <c r="A39" s="33">
        <v>4500</v>
      </c>
      <c r="B39" s="352" t="s">
        <v>74</v>
      </c>
      <c r="C39" s="352"/>
      <c r="D39" s="352"/>
      <c r="E39" s="16">
        <v>800000</v>
      </c>
      <c r="F39" s="52">
        <f>'PRESUP.EGRESOS FUENTE FINANCIAM'!M229</f>
        <v>0</v>
      </c>
      <c r="G39" s="53">
        <f>F39/E39-1</f>
        <v>-1</v>
      </c>
    </row>
    <row r="40" spans="1:7" s="14" customFormat="1" ht="15" customHeight="1" x14ac:dyDescent="0.25">
      <c r="A40" s="33">
        <v>4600</v>
      </c>
      <c r="B40" s="353" t="s">
        <v>75</v>
      </c>
      <c r="C40" s="354"/>
      <c r="D40" s="355"/>
      <c r="E40" s="16">
        <v>0</v>
      </c>
      <c r="F40" s="52">
        <f>'PRESUP.EGRESOS FUENTE FINANCIAM'!M233</f>
        <v>0</v>
      </c>
      <c r="G40" s="53" t="e">
        <f>F40/E40-1</f>
        <v>#DIV/0!</v>
      </c>
    </row>
    <row r="41" spans="1:7" s="14" customFormat="1" ht="15" customHeight="1" x14ac:dyDescent="0.25">
      <c r="A41" s="33">
        <v>4700</v>
      </c>
      <c r="B41" s="353" t="s">
        <v>76</v>
      </c>
      <c r="C41" s="354"/>
      <c r="D41" s="355"/>
      <c r="E41" s="16">
        <v>0</v>
      </c>
      <c r="F41" s="52">
        <f>'PRESUP.EGRESOS FUENTE FINANCIAM'!M240</f>
        <v>0</v>
      </c>
      <c r="G41" s="53" t="e">
        <f>F41/E41-1</f>
        <v>#DIV/0!</v>
      </c>
    </row>
    <row r="42" spans="1:7" s="14" customFormat="1" ht="15" customHeight="1" x14ac:dyDescent="0.25">
      <c r="A42" s="33">
        <v>4800</v>
      </c>
      <c r="B42" s="352" t="s">
        <v>77</v>
      </c>
      <c r="C42" s="352"/>
      <c r="D42" s="352"/>
      <c r="E42" s="16">
        <v>0</v>
      </c>
      <c r="F42" s="52">
        <f>'PRESUP.EGRESOS FUENTE FINANCIAM'!M242</f>
        <v>0</v>
      </c>
      <c r="G42" s="53" t="e">
        <f>F42/E42-1</f>
        <v>#DIV/0!</v>
      </c>
    </row>
    <row r="43" spans="1:7" s="14" customFormat="1" ht="15" customHeight="1" x14ac:dyDescent="0.25">
      <c r="A43" s="33">
        <v>4900</v>
      </c>
      <c r="B43" s="346" t="s">
        <v>78</v>
      </c>
      <c r="C43" s="346"/>
      <c r="D43" s="346"/>
      <c r="E43" s="15">
        <v>0</v>
      </c>
      <c r="F43" s="52">
        <f>'PRESUP.EGRESOS FUENTE FINANCIAM'!M248</f>
        <v>0</v>
      </c>
      <c r="G43" s="53" t="e">
        <f t="shared" si="3"/>
        <v>#DIV/0!</v>
      </c>
    </row>
    <row r="44" spans="1:7" s="14" customFormat="1" ht="15" customHeight="1" x14ac:dyDescent="0.25">
      <c r="A44" s="144">
        <v>5000</v>
      </c>
      <c r="B44" s="347" t="s">
        <v>79</v>
      </c>
      <c r="C44" s="347"/>
      <c r="D44" s="347"/>
      <c r="E44" s="145">
        <f>SUM(E45:E53)</f>
        <v>170000</v>
      </c>
      <c r="F44" s="145">
        <f>SUM(F45:F53)</f>
        <v>104500</v>
      </c>
      <c r="G44" s="146">
        <f t="shared" si="3"/>
        <v>-0.38529411764705879</v>
      </c>
    </row>
    <row r="45" spans="1:7" s="14" customFormat="1" ht="15" customHeight="1" x14ac:dyDescent="0.25">
      <c r="A45" s="33">
        <v>5100</v>
      </c>
      <c r="B45" s="346" t="s">
        <v>80</v>
      </c>
      <c r="C45" s="346"/>
      <c r="D45" s="346"/>
      <c r="E45" s="15">
        <v>100000</v>
      </c>
      <c r="F45" s="52">
        <f>'PRESUP.EGRESOS FUENTE FINANCIAM'!M253</f>
        <v>35500</v>
      </c>
      <c r="G45" s="53">
        <f t="shared" si="3"/>
        <v>-0.64500000000000002</v>
      </c>
    </row>
    <row r="46" spans="1:7" s="14" customFormat="1" ht="15" customHeight="1" x14ac:dyDescent="0.25">
      <c r="A46" s="33">
        <v>5200</v>
      </c>
      <c r="B46" s="346" t="s">
        <v>81</v>
      </c>
      <c r="C46" s="346"/>
      <c r="D46" s="346"/>
      <c r="E46" s="15">
        <v>10000</v>
      </c>
      <c r="F46" s="52">
        <f>'PRESUP.EGRESOS FUENTE FINANCIAM'!M260</f>
        <v>8000</v>
      </c>
      <c r="G46" s="53">
        <f t="shared" si="3"/>
        <v>-0.19999999999999996</v>
      </c>
    </row>
    <row r="47" spans="1:7" s="14" customFormat="1" ht="15" customHeight="1" x14ac:dyDescent="0.25">
      <c r="A47" s="33">
        <v>5300</v>
      </c>
      <c r="B47" s="346" t="s">
        <v>82</v>
      </c>
      <c r="C47" s="346"/>
      <c r="D47" s="346"/>
      <c r="E47" s="15">
        <v>0</v>
      </c>
      <c r="F47" s="52">
        <f>'PRESUP.EGRESOS FUENTE FINANCIAM'!M265</f>
        <v>0</v>
      </c>
      <c r="G47" s="53" t="e">
        <f t="shared" si="3"/>
        <v>#DIV/0!</v>
      </c>
    </row>
    <row r="48" spans="1:7" s="14" customFormat="1" ht="15" customHeight="1" x14ac:dyDescent="0.25">
      <c r="A48" s="33">
        <v>5400</v>
      </c>
      <c r="B48" s="346" t="s">
        <v>83</v>
      </c>
      <c r="C48" s="346"/>
      <c r="D48" s="346"/>
      <c r="E48" s="15">
        <v>0</v>
      </c>
      <c r="F48" s="52">
        <f>'PRESUP.EGRESOS FUENTE FINANCIAM'!M268</f>
        <v>0</v>
      </c>
      <c r="G48" s="53" t="e">
        <f t="shared" ref="G48:G53" si="4">F48/E48-1</f>
        <v>#DIV/0!</v>
      </c>
    </row>
    <row r="49" spans="1:256" s="14" customFormat="1" ht="15" customHeight="1" x14ac:dyDescent="0.25">
      <c r="A49" s="33">
        <v>5500</v>
      </c>
      <c r="B49" s="352" t="s">
        <v>84</v>
      </c>
      <c r="C49" s="352"/>
      <c r="D49" s="352"/>
      <c r="E49" s="16">
        <v>0</v>
      </c>
      <c r="F49" s="52">
        <f>'PRESUP.EGRESOS FUENTE FINANCIAM'!M275</f>
        <v>0</v>
      </c>
      <c r="G49" s="53" t="e">
        <f t="shared" si="4"/>
        <v>#DIV/0!</v>
      </c>
    </row>
    <row r="50" spans="1:256" s="14" customFormat="1" ht="15" customHeight="1" x14ac:dyDescent="0.25">
      <c r="A50" s="33">
        <v>5600</v>
      </c>
      <c r="B50" s="353" t="s">
        <v>85</v>
      </c>
      <c r="C50" s="354"/>
      <c r="D50" s="355"/>
      <c r="E50" s="16">
        <v>60000</v>
      </c>
      <c r="F50" s="52">
        <f>'PRESUP.EGRESOS FUENTE FINANCIAM'!M277</f>
        <v>61000</v>
      </c>
      <c r="G50" s="53">
        <f t="shared" si="4"/>
        <v>1.6666666666666607E-2</v>
      </c>
    </row>
    <row r="51" spans="1:256" s="14" customFormat="1" ht="15" customHeight="1" x14ac:dyDescent="0.25">
      <c r="A51" s="33">
        <v>5700</v>
      </c>
      <c r="B51" s="353" t="s">
        <v>86</v>
      </c>
      <c r="C51" s="354"/>
      <c r="D51" s="355"/>
      <c r="E51" s="16">
        <v>0</v>
      </c>
      <c r="F51" s="52">
        <f>'PRESUP.EGRESOS FUENTE FINANCIAM'!M286</f>
        <v>0</v>
      </c>
      <c r="G51" s="53" t="e">
        <f t="shared" si="4"/>
        <v>#DIV/0!</v>
      </c>
    </row>
    <row r="52" spans="1:256" s="14" customFormat="1" ht="15" customHeight="1" x14ac:dyDescent="0.25">
      <c r="A52" s="33">
        <v>5800</v>
      </c>
      <c r="B52" s="352" t="s">
        <v>87</v>
      </c>
      <c r="C52" s="352"/>
      <c r="D52" s="352"/>
      <c r="E52" s="16">
        <v>0</v>
      </c>
      <c r="F52" s="52">
        <f>'PRESUP.EGRESOS FUENTE FINANCIAM'!M296</f>
        <v>0</v>
      </c>
      <c r="G52" s="53" t="e">
        <f t="shared" si="4"/>
        <v>#DIV/0!</v>
      </c>
    </row>
    <row r="53" spans="1:256" s="14" customFormat="1" ht="15" customHeight="1" x14ac:dyDescent="0.25">
      <c r="A53" s="33">
        <v>5900</v>
      </c>
      <c r="B53" s="346" t="s">
        <v>88</v>
      </c>
      <c r="C53" s="346"/>
      <c r="D53" s="346"/>
      <c r="E53" s="15">
        <v>0</v>
      </c>
      <c r="F53" s="52">
        <f>'PRESUP.EGRESOS FUENTE FINANCIAM'!M301</f>
        <v>0</v>
      </c>
      <c r="G53" s="53" t="e">
        <f t="shared" si="4"/>
        <v>#DIV/0!</v>
      </c>
    </row>
    <row r="54" spans="1:256" s="14" customFormat="1" ht="15" customHeight="1" x14ac:dyDescent="0.25">
      <c r="A54" s="144">
        <v>6000</v>
      </c>
      <c r="B54" s="347" t="s">
        <v>89</v>
      </c>
      <c r="C54" s="347"/>
      <c r="D54" s="347"/>
      <c r="E54" s="145">
        <f>SUM(E55:E57)</f>
        <v>7797690</v>
      </c>
      <c r="F54" s="145">
        <f>SUM(F55:F57)</f>
        <v>1923213</v>
      </c>
      <c r="G54" s="146">
        <f t="shared" si="3"/>
        <v>-0.75336118773636807</v>
      </c>
    </row>
    <row r="55" spans="1:256" s="14" customFormat="1" ht="15" customHeight="1" x14ac:dyDescent="0.25">
      <c r="A55" s="41">
        <v>6100</v>
      </c>
      <c r="B55" s="348" t="s">
        <v>90</v>
      </c>
      <c r="C55" s="348"/>
      <c r="D55" s="348"/>
      <c r="E55" s="42">
        <v>7797690</v>
      </c>
      <c r="F55" s="52">
        <f>'PRESUP.EGRESOS FUENTE FINANCIAM'!M312</f>
        <v>1923213</v>
      </c>
      <c r="G55" s="53">
        <f t="shared" si="3"/>
        <v>-0.75336118773636807</v>
      </c>
    </row>
    <row r="56" spans="1:256" s="14" customFormat="1" ht="15" customHeight="1" x14ac:dyDescent="0.25">
      <c r="A56" s="33">
        <v>6200</v>
      </c>
      <c r="B56" s="346" t="s">
        <v>91</v>
      </c>
      <c r="C56" s="346"/>
      <c r="D56" s="346"/>
      <c r="E56" s="15">
        <v>0</v>
      </c>
      <c r="F56" s="52">
        <f>'PRESUP.EGRESOS FUENTE FINANCIAM'!M321</f>
        <v>0</v>
      </c>
      <c r="G56" s="53" t="e">
        <f t="shared" si="3"/>
        <v>#DIV/0!</v>
      </c>
    </row>
    <row r="57" spans="1:256" s="14" customFormat="1" ht="15" customHeight="1" x14ac:dyDescent="0.25">
      <c r="A57" s="33">
        <v>6300</v>
      </c>
      <c r="B57" s="346" t="s">
        <v>92</v>
      </c>
      <c r="C57" s="346"/>
      <c r="D57" s="346"/>
      <c r="E57" s="15">
        <v>0</v>
      </c>
      <c r="F57" s="52">
        <f>'PRESUP.EGRESOS FUENTE FINANCIAM'!M330</f>
        <v>0</v>
      </c>
      <c r="G57" s="53" t="e">
        <f t="shared" si="3"/>
        <v>#DIV/0!</v>
      </c>
    </row>
    <row r="58" spans="1:256" s="14" customFormat="1" ht="15.75" customHeight="1" x14ac:dyDescent="0.25">
      <c r="A58" s="144">
        <v>7000</v>
      </c>
      <c r="B58" s="347" t="s">
        <v>93</v>
      </c>
      <c r="C58" s="347"/>
      <c r="D58" s="347"/>
      <c r="E58" s="145">
        <f>SUM(E59:E65)</f>
        <v>0</v>
      </c>
      <c r="F58" s="145">
        <f>SUM(F59:F65)</f>
        <v>0</v>
      </c>
      <c r="G58" s="146" t="e">
        <f t="shared" si="3"/>
        <v>#DIV/0!</v>
      </c>
    </row>
    <row r="59" spans="1:256" s="14" customFormat="1" ht="15.75" x14ac:dyDescent="0.25">
      <c r="A59" s="33">
        <v>7100</v>
      </c>
      <c r="B59" s="346" t="s">
        <v>94</v>
      </c>
      <c r="C59" s="346"/>
      <c r="D59" s="346"/>
      <c r="E59" s="34"/>
      <c r="F59" s="52">
        <f>'PRESUP.EGRESOS FUENTE FINANCIAM'!M334</f>
        <v>0</v>
      </c>
      <c r="G59" s="53" t="e">
        <f t="shared" si="3"/>
        <v>#DIV/0!</v>
      </c>
      <c r="H59" s="17"/>
      <c r="I59" s="18">
        <v>61</v>
      </c>
      <c r="J59" s="359"/>
      <c r="K59" s="359"/>
      <c r="L59" s="360"/>
      <c r="M59" s="19">
        <v>61</v>
      </c>
      <c r="N59" s="359"/>
      <c r="O59" s="359"/>
      <c r="P59" s="360"/>
      <c r="Q59" s="19">
        <v>61</v>
      </c>
      <c r="R59" s="359"/>
      <c r="S59" s="359"/>
      <c r="T59" s="360"/>
      <c r="U59" s="19">
        <v>61</v>
      </c>
      <c r="V59" s="359"/>
      <c r="W59" s="359"/>
      <c r="X59" s="360"/>
      <c r="Y59" s="19">
        <v>61</v>
      </c>
      <c r="Z59" s="359"/>
      <c r="AA59" s="359"/>
      <c r="AB59" s="360"/>
      <c r="AC59" s="19">
        <v>61</v>
      </c>
      <c r="AD59" s="359"/>
      <c r="AE59" s="359"/>
      <c r="AF59" s="360"/>
      <c r="AG59" s="19">
        <v>61</v>
      </c>
      <c r="AH59" s="359"/>
      <c r="AI59" s="359"/>
      <c r="AJ59" s="360"/>
      <c r="AK59" s="19">
        <v>61</v>
      </c>
      <c r="AL59" s="359"/>
      <c r="AM59" s="359"/>
      <c r="AN59" s="360"/>
      <c r="AO59" s="19">
        <v>61</v>
      </c>
      <c r="AP59" s="359"/>
      <c r="AQ59" s="359"/>
      <c r="AR59" s="360"/>
      <c r="AS59" s="19">
        <v>61</v>
      </c>
      <c r="AT59" s="359"/>
      <c r="AU59" s="359"/>
      <c r="AV59" s="360"/>
      <c r="AW59" s="19">
        <v>61</v>
      </c>
      <c r="AX59" s="359"/>
      <c r="AY59" s="359"/>
      <c r="AZ59" s="360"/>
      <c r="BA59" s="19">
        <v>61</v>
      </c>
      <c r="BB59" s="359"/>
      <c r="BC59" s="359"/>
      <c r="BD59" s="360"/>
      <c r="BE59" s="19">
        <v>61</v>
      </c>
      <c r="BF59" s="359"/>
      <c r="BG59" s="359"/>
      <c r="BH59" s="360"/>
      <c r="BI59" s="19">
        <v>61</v>
      </c>
      <c r="BJ59" s="359"/>
      <c r="BK59" s="359"/>
      <c r="BL59" s="360"/>
      <c r="BM59" s="19">
        <v>61</v>
      </c>
      <c r="BN59" s="359"/>
      <c r="BO59" s="359"/>
      <c r="BP59" s="360"/>
      <c r="BQ59" s="19">
        <v>61</v>
      </c>
      <c r="BR59" s="359"/>
      <c r="BS59" s="359"/>
      <c r="BT59" s="360"/>
      <c r="BU59" s="19">
        <v>61</v>
      </c>
      <c r="BV59" s="359"/>
      <c r="BW59" s="359"/>
      <c r="BX59" s="360"/>
      <c r="BY59" s="19">
        <v>61</v>
      </c>
      <c r="BZ59" s="359"/>
      <c r="CA59" s="359"/>
      <c r="CB59" s="360"/>
      <c r="CC59" s="19">
        <v>61</v>
      </c>
      <c r="CD59" s="359"/>
      <c r="CE59" s="359"/>
      <c r="CF59" s="360"/>
      <c r="CG59" s="19">
        <v>61</v>
      </c>
      <c r="CH59" s="359"/>
      <c r="CI59" s="359"/>
      <c r="CJ59" s="360"/>
      <c r="CK59" s="19">
        <v>61</v>
      </c>
      <c r="CL59" s="359"/>
      <c r="CM59" s="359"/>
      <c r="CN59" s="360"/>
      <c r="CO59" s="19">
        <v>61</v>
      </c>
      <c r="CP59" s="359"/>
      <c r="CQ59" s="359"/>
      <c r="CR59" s="360"/>
      <c r="CS59" s="19">
        <v>61</v>
      </c>
      <c r="CT59" s="359"/>
      <c r="CU59" s="359"/>
      <c r="CV59" s="360"/>
      <c r="CW59" s="19">
        <v>61</v>
      </c>
      <c r="CX59" s="359"/>
      <c r="CY59" s="359"/>
      <c r="CZ59" s="360"/>
      <c r="DA59" s="19">
        <v>61</v>
      </c>
      <c r="DB59" s="359"/>
      <c r="DC59" s="359"/>
      <c r="DD59" s="360"/>
      <c r="DE59" s="19">
        <v>61</v>
      </c>
      <c r="DF59" s="359"/>
      <c r="DG59" s="359"/>
      <c r="DH59" s="360"/>
      <c r="DI59" s="19">
        <v>61</v>
      </c>
      <c r="DJ59" s="359"/>
      <c r="DK59" s="359"/>
      <c r="DL59" s="360"/>
      <c r="DM59" s="19">
        <v>61</v>
      </c>
      <c r="DN59" s="359"/>
      <c r="DO59" s="359"/>
      <c r="DP59" s="360"/>
      <c r="DQ59" s="19">
        <v>61</v>
      </c>
      <c r="DR59" s="359"/>
      <c r="DS59" s="359"/>
      <c r="DT59" s="360"/>
      <c r="DU59" s="19">
        <v>61</v>
      </c>
      <c r="DV59" s="359"/>
      <c r="DW59" s="359"/>
      <c r="DX59" s="360"/>
      <c r="DY59" s="19">
        <v>61</v>
      </c>
      <c r="DZ59" s="359"/>
      <c r="EA59" s="359"/>
      <c r="EB59" s="360"/>
      <c r="EC59" s="19">
        <v>61</v>
      </c>
      <c r="ED59" s="359"/>
      <c r="EE59" s="359"/>
      <c r="EF59" s="360"/>
      <c r="EG59" s="19">
        <v>61</v>
      </c>
      <c r="EH59" s="359"/>
      <c r="EI59" s="359"/>
      <c r="EJ59" s="360"/>
      <c r="EK59" s="19">
        <v>61</v>
      </c>
      <c r="EL59" s="359"/>
      <c r="EM59" s="359"/>
      <c r="EN59" s="360"/>
      <c r="EO59" s="19">
        <v>61</v>
      </c>
      <c r="EP59" s="359"/>
      <c r="EQ59" s="359"/>
      <c r="ER59" s="360"/>
      <c r="ES59" s="19">
        <v>61</v>
      </c>
      <c r="ET59" s="359"/>
      <c r="EU59" s="359"/>
      <c r="EV59" s="360"/>
      <c r="EW59" s="19">
        <v>61</v>
      </c>
      <c r="EX59" s="359"/>
      <c r="EY59" s="359"/>
      <c r="EZ59" s="360"/>
      <c r="FA59" s="19">
        <v>61</v>
      </c>
      <c r="FB59" s="359"/>
      <c r="FC59" s="359"/>
      <c r="FD59" s="360"/>
      <c r="FE59" s="19">
        <v>61</v>
      </c>
      <c r="FF59" s="359"/>
      <c r="FG59" s="359"/>
      <c r="FH59" s="360"/>
      <c r="FI59" s="19">
        <v>61</v>
      </c>
      <c r="FJ59" s="359"/>
      <c r="FK59" s="359"/>
      <c r="FL59" s="360"/>
      <c r="FM59" s="19">
        <v>61</v>
      </c>
      <c r="FN59" s="359"/>
      <c r="FO59" s="359"/>
      <c r="FP59" s="360"/>
      <c r="FQ59" s="19">
        <v>61</v>
      </c>
      <c r="FR59" s="359"/>
      <c r="FS59" s="359"/>
      <c r="FT59" s="360"/>
      <c r="FU59" s="19">
        <v>61</v>
      </c>
      <c r="FV59" s="359"/>
      <c r="FW59" s="359"/>
      <c r="FX59" s="360"/>
      <c r="FY59" s="19">
        <v>61</v>
      </c>
      <c r="FZ59" s="359"/>
      <c r="GA59" s="359"/>
      <c r="GB59" s="360"/>
      <c r="GC59" s="19">
        <v>61</v>
      </c>
      <c r="GD59" s="359"/>
      <c r="GE59" s="359"/>
      <c r="GF59" s="360"/>
      <c r="GG59" s="19">
        <v>61</v>
      </c>
      <c r="GH59" s="359"/>
      <c r="GI59" s="359"/>
      <c r="GJ59" s="360"/>
      <c r="GK59" s="19">
        <v>61</v>
      </c>
      <c r="GL59" s="359"/>
      <c r="GM59" s="359"/>
      <c r="GN59" s="360"/>
      <c r="GO59" s="19">
        <v>61</v>
      </c>
      <c r="GP59" s="359"/>
      <c r="GQ59" s="359"/>
      <c r="GR59" s="360"/>
      <c r="GS59" s="19">
        <v>61</v>
      </c>
      <c r="GT59" s="359"/>
      <c r="GU59" s="359"/>
      <c r="GV59" s="360"/>
      <c r="GW59" s="19">
        <v>61</v>
      </c>
      <c r="GX59" s="359"/>
      <c r="GY59" s="359"/>
      <c r="GZ59" s="360"/>
      <c r="HA59" s="19">
        <v>61</v>
      </c>
      <c r="HB59" s="359"/>
      <c r="HC59" s="359"/>
      <c r="HD59" s="360"/>
      <c r="HE59" s="19">
        <v>61</v>
      </c>
      <c r="HF59" s="359"/>
      <c r="HG59" s="359"/>
      <c r="HH59" s="360"/>
      <c r="HI59" s="19">
        <v>61</v>
      </c>
      <c r="HJ59" s="359"/>
      <c r="HK59" s="359"/>
      <c r="HL59" s="360"/>
      <c r="HM59" s="19">
        <v>61</v>
      </c>
      <c r="HN59" s="359"/>
      <c r="HO59" s="359"/>
      <c r="HP59" s="360"/>
      <c r="HQ59" s="19">
        <v>61</v>
      </c>
      <c r="HR59" s="359"/>
      <c r="HS59" s="359"/>
      <c r="HT59" s="360"/>
      <c r="HU59" s="19">
        <v>61</v>
      </c>
      <c r="HV59" s="359"/>
      <c r="HW59" s="359"/>
      <c r="HX59" s="360"/>
      <c r="HY59" s="19">
        <v>61</v>
      </c>
      <c r="HZ59" s="359"/>
      <c r="IA59" s="359"/>
      <c r="IB59" s="360"/>
      <c r="IC59" s="19">
        <v>61</v>
      </c>
      <c r="ID59" s="359"/>
      <c r="IE59" s="359"/>
      <c r="IF59" s="360"/>
      <c r="IG59" s="19">
        <v>61</v>
      </c>
      <c r="IH59" s="359"/>
      <c r="II59" s="359"/>
      <c r="IJ59" s="360"/>
      <c r="IK59" s="19">
        <v>61</v>
      </c>
      <c r="IL59" s="359"/>
      <c r="IM59" s="359"/>
      <c r="IN59" s="360"/>
      <c r="IO59" s="19">
        <v>61</v>
      </c>
      <c r="IP59" s="359"/>
      <c r="IQ59" s="359"/>
      <c r="IR59" s="360"/>
      <c r="IS59" s="19">
        <v>61</v>
      </c>
      <c r="IT59" s="359"/>
      <c r="IU59" s="359"/>
      <c r="IV59" s="360"/>
    </row>
    <row r="60" spans="1:256" s="14" customFormat="1" ht="15.75" x14ac:dyDescent="0.25">
      <c r="A60" s="33">
        <v>7200</v>
      </c>
      <c r="B60" s="346" t="s">
        <v>95</v>
      </c>
      <c r="C60" s="346"/>
      <c r="D60" s="346"/>
      <c r="E60" s="34"/>
      <c r="F60" s="52">
        <f>'PRESUP.EGRESOS FUENTE FINANCIAM'!M337</f>
        <v>0</v>
      </c>
      <c r="G60" s="53" t="e">
        <f t="shared" si="3"/>
        <v>#DIV/0!</v>
      </c>
      <c r="H60" s="17"/>
      <c r="I60" s="18"/>
      <c r="J60" s="20"/>
      <c r="K60" s="20"/>
      <c r="L60" s="21"/>
      <c r="M60" s="19"/>
      <c r="N60" s="20"/>
      <c r="O60" s="20"/>
      <c r="P60" s="21"/>
      <c r="Q60" s="19"/>
      <c r="R60" s="20"/>
      <c r="S60" s="20"/>
      <c r="T60" s="21"/>
      <c r="U60" s="19"/>
      <c r="V60" s="20"/>
      <c r="W60" s="20"/>
      <c r="X60" s="21"/>
      <c r="Y60" s="19"/>
      <c r="Z60" s="20"/>
      <c r="AA60" s="20"/>
      <c r="AB60" s="21"/>
      <c r="AC60" s="19"/>
      <c r="AD60" s="20"/>
      <c r="AE60" s="20"/>
      <c r="AF60" s="21"/>
      <c r="AG60" s="19"/>
      <c r="AH60" s="20"/>
      <c r="AI60" s="20"/>
      <c r="AJ60" s="21"/>
      <c r="AK60" s="19"/>
      <c r="AL60" s="20"/>
      <c r="AM60" s="20"/>
      <c r="AN60" s="21"/>
      <c r="AO60" s="19"/>
      <c r="AP60" s="20"/>
      <c r="AQ60" s="20"/>
      <c r="AR60" s="21"/>
      <c r="AS60" s="19"/>
      <c r="AT60" s="20"/>
      <c r="AU60" s="20"/>
      <c r="AV60" s="21"/>
      <c r="AW60" s="19"/>
      <c r="AX60" s="20"/>
      <c r="AY60" s="20"/>
      <c r="AZ60" s="21"/>
      <c r="BA60" s="19"/>
      <c r="BB60" s="20"/>
      <c r="BC60" s="20"/>
      <c r="BD60" s="21"/>
      <c r="BE60" s="19"/>
      <c r="BF60" s="20"/>
      <c r="BG60" s="20"/>
      <c r="BH60" s="21"/>
      <c r="BI60" s="19"/>
      <c r="BJ60" s="20"/>
      <c r="BK60" s="20"/>
      <c r="BL60" s="21"/>
      <c r="BM60" s="19"/>
      <c r="BN60" s="20"/>
      <c r="BO60" s="20"/>
      <c r="BP60" s="21"/>
      <c r="BQ60" s="19"/>
      <c r="BR60" s="20"/>
      <c r="BS60" s="20"/>
      <c r="BT60" s="21"/>
      <c r="BU60" s="19"/>
      <c r="BV60" s="20"/>
      <c r="BW60" s="20"/>
      <c r="BX60" s="21"/>
      <c r="BY60" s="19"/>
      <c r="BZ60" s="20"/>
      <c r="CA60" s="20"/>
      <c r="CB60" s="21"/>
      <c r="CC60" s="19"/>
      <c r="CD60" s="20"/>
      <c r="CE60" s="20"/>
      <c r="CF60" s="21"/>
      <c r="CG60" s="19"/>
      <c r="CH60" s="20"/>
      <c r="CI60" s="20"/>
      <c r="CJ60" s="21"/>
      <c r="CK60" s="19"/>
      <c r="CL60" s="20"/>
      <c r="CM60" s="20"/>
      <c r="CN60" s="21"/>
      <c r="CO60" s="19"/>
      <c r="CP60" s="20"/>
      <c r="CQ60" s="20"/>
      <c r="CR60" s="21"/>
      <c r="CS60" s="19"/>
      <c r="CT60" s="20"/>
      <c r="CU60" s="20"/>
      <c r="CV60" s="21"/>
      <c r="CW60" s="19"/>
      <c r="CX60" s="20"/>
      <c r="CY60" s="20"/>
      <c r="CZ60" s="21"/>
      <c r="DA60" s="19"/>
      <c r="DB60" s="20"/>
      <c r="DC60" s="20"/>
      <c r="DD60" s="21"/>
      <c r="DE60" s="19"/>
      <c r="DF60" s="20"/>
      <c r="DG60" s="20"/>
      <c r="DH60" s="21"/>
      <c r="DI60" s="19"/>
      <c r="DJ60" s="20"/>
      <c r="DK60" s="20"/>
      <c r="DL60" s="21"/>
      <c r="DM60" s="19"/>
      <c r="DN60" s="20"/>
      <c r="DO60" s="20"/>
      <c r="DP60" s="21"/>
      <c r="DQ60" s="19"/>
      <c r="DR60" s="20"/>
      <c r="DS60" s="20"/>
      <c r="DT60" s="21"/>
      <c r="DU60" s="19"/>
      <c r="DV60" s="20"/>
      <c r="DW60" s="20"/>
      <c r="DX60" s="21"/>
      <c r="DY60" s="19"/>
      <c r="DZ60" s="20"/>
      <c r="EA60" s="20"/>
      <c r="EB60" s="21"/>
      <c r="EC60" s="19"/>
      <c r="ED60" s="20"/>
      <c r="EE60" s="20"/>
      <c r="EF60" s="21"/>
      <c r="EG60" s="19"/>
      <c r="EH60" s="20"/>
      <c r="EI60" s="20"/>
      <c r="EJ60" s="21"/>
      <c r="EK60" s="19"/>
      <c r="EL60" s="20"/>
      <c r="EM60" s="20"/>
      <c r="EN60" s="21"/>
      <c r="EO60" s="19"/>
      <c r="EP60" s="20"/>
      <c r="EQ60" s="20"/>
      <c r="ER60" s="21"/>
      <c r="ES60" s="19"/>
      <c r="ET60" s="20"/>
      <c r="EU60" s="20"/>
      <c r="EV60" s="21"/>
      <c r="EW60" s="19"/>
      <c r="EX60" s="20"/>
      <c r="EY60" s="20"/>
      <c r="EZ60" s="21"/>
      <c r="FA60" s="19"/>
      <c r="FB60" s="20"/>
      <c r="FC60" s="20"/>
      <c r="FD60" s="21"/>
      <c r="FE60" s="19"/>
      <c r="FF60" s="20"/>
      <c r="FG60" s="20"/>
      <c r="FH60" s="21"/>
      <c r="FI60" s="19"/>
      <c r="FJ60" s="20"/>
      <c r="FK60" s="20"/>
      <c r="FL60" s="21"/>
      <c r="FM60" s="19"/>
      <c r="FN60" s="20"/>
      <c r="FO60" s="20"/>
      <c r="FP60" s="21"/>
      <c r="FQ60" s="19"/>
      <c r="FR60" s="20"/>
      <c r="FS60" s="20"/>
      <c r="FT60" s="21"/>
      <c r="FU60" s="19"/>
      <c r="FV60" s="20"/>
      <c r="FW60" s="20"/>
      <c r="FX60" s="21"/>
      <c r="FY60" s="19"/>
      <c r="FZ60" s="20"/>
      <c r="GA60" s="20"/>
      <c r="GB60" s="21"/>
      <c r="GC60" s="19"/>
      <c r="GD60" s="20"/>
      <c r="GE60" s="20"/>
      <c r="GF60" s="21"/>
      <c r="GG60" s="19"/>
      <c r="GH60" s="20"/>
      <c r="GI60" s="20"/>
      <c r="GJ60" s="21"/>
      <c r="GK60" s="19"/>
      <c r="GL60" s="20"/>
      <c r="GM60" s="20"/>
      <c r="GN60" s="21"/>
      <c r="GO60" s="19"/>
      <c r="GP60" s="20"/>
      <c r="GQ60" s="20"/>
      <c r="GR60" s="21"/>
      <c r="GS60" s="19"/>
      <c r="GT60" s="20"/>
      <c r="GU60" s="20"/>
      <c r="GV60" s="21"/>
      <c r="GW60" s="19"/>
      <c r="GX60" s="20"/>
      <c r="GY60" s="20"/>
      <c r="GZ60" s="21"/>
      <c r="HA60" s="19"/>
      <c r="HB60" s="20"/>
      <c r="HC60" s="20"/>
      <c r="HD60" s="21"/>
      <c r="HE60" s="19"/>
      <c r="HF60" s="20"/>
      <c r="HG60" s="20"/>
      <c r="HH60" s="21"/>
      <c r="HI60" s="19"/>
      <c r="HJ60" s="20"/>
      <c r="HK60" s="20"/>
      <c r="HL60" s="21"/>
      <c r="HM60" s="19"/>
      <c r="HN60" s="20"/>
      <c r="HO60" s="20"/>
      <c r="HP60" s="21"/>
      <c r="HQ60" s="19"/>
      <c r="HR60" s="20"/>
      <c r="HS60" s="20"/>
      <c r="HT60" s="21"/>
      <c r="HU60" s="19"/>
      <c r="HV60" s="20"/>
      <c r="HW60" s="20"/>
      <c r="HX60" s="21"/>
      <c r="HY60" s="19"/>
      <c r="HZ60" s="20"/>
      <c r="IA60" s="20"/>
      <c r="IB60" s="21"/>
      <c r="IC60" s="19"/>
      <c r="ID60" s="20"/>
      <c r="IE60" s="20"/>
      <c r="IF60" s="21"/>
      <c r="IG60" s="19"/>
      <c r="IH60" s="20"/>
      <c r="II60" s="20"/>
      <c r="IJ60" s="21"/>
      <c r="IK60" s="19"/>
      <c r="IL60" s="20"/>
      <c r="IM60" s="20"/>
      <c r="IN60" s="21"/>
      <c r="IO60" s="19"/>
      <c r="IP60" s="20"/>
      <c r="IQ60" s="20"/>
      <c r="IR60" s="21"/>
      <c r="IS60" s="19"/>
      <c r="IT60" s="20"/>
      <c r="IU60" s="20"/>
      <c r="IV60" s="21"/>
    </row>
    <row r="61" spans="1:256" s="14" customFormat="1" ht="15.75" x14ac:dyDescent="0.25">
      <c r="A61" s="33">
        <v>7300</v>
      </c>
      <c r="B61" s="346" t="s">
        <v>96</v>
      </c>
      <c r="C61" s="346"/>
      <c r="D61" s="346"/>
      <c r="E61" s="34"/>
      <c r="F61" s="52">
        <f>'PRESUP.EGRESOS FUENTE FINANCIAM'!M347</f>
        <v>0</v>
      </c>
      <c r="G61" s="53" t="e">
        <f t="shared" si="3"/>
        <v>#DIV/0!</v>
      </c>
      <c r="H61" s="17"/>
      <c r="I61" s="18"/>
      <c r="J61" s="20"/>
      <c r="K61" s="20"/>
      <c r="L61" s="21"/>
      <c r="M61" s="19"/>
      <c r="N61" s="20"/>
      <c r="O61" s="20"/>
      <c r="P61" s="21"/>
      <c r="Q61" s="19"/>
      <c r="R61" s="20"/>
      <c r="S61" s="20"/>
      <c r="T61" s="21"/>
      <c r="U61" s="19"/>
      <c r="V61" s="20"/>
      <c r="W61" s="20"/>
      <c r="X61" s="21"/>
      <c r="Y61" s="19"/>
      <c r="Z61" s="20"/>
      <c r="AA61" s="20"/>
      <c r="AB61" s="21"/>
      <c r="AC61" s="19"/>
      <c r="AD61" s="20"/>
      <c r="AE61" s="20"/>
      <c r="AF61" s="21"/>
      <c r="AG61" s="19"/>
      <c r="AH61" s="20"/>
      <c r="AI61" s="20"/>
      <c r="AJ61" s="21"/>
      <c r="AK61" s="19"/>
      <c r="AL61" s="20"/>
      <c r="AM61" s="20"/>
      <c r="AN61" s="21"/>
      <c r="AO61" s="19"/>
      <c r="AP61" s="20"/>
      <c r="AQ61" s="20"/>
      <c r="AR61" s="21"/>
      <c r="AS61" s="19"/>
      <c r="AT61" s="20"/>
      <c r="AU61" s="20"/>
      <c r="AV61" s="21"/>
      <c r="AW61" s="19"/>
      <c r="AX61" s="20"/>
      <c r="AY61" s="20"/>
      <c r="AZ61" s="21"/>
      <c r="BA61" s="19"/>
      <c r="BB61" s="20"/>
      <c r="BC61" s="20"/>
      <c r="BD61" s="21"/>
      <c r="BE61" s="19"/>
      <c r="BF61" s="20"/>
      <c r="BG61" s="20"/>
      <c r="BH61" s="21"/>
      <c r="BI61" s="19"/>
      <c r="BJ61" s="20"/>
      <c r="BK61" s="20"/>
      <c r="BL61" s="21"/>
      <c r="BM61" s="19"/>
      <c r="BN61" s="20"/>
      <c r="BO61" s="20"/>
      <c r="BP61" s="21"/>
      <c r="BQ61" s="19"/>
      <c r="BR61" s="20"/>
      <c r="BS61" s="20"/>
      <c r="BT61" s="21"/>
      <c r="BU61" s="19"/>
      <c r="BV61" s="20"/>
      <c r="BW61" s="20"/>
      <c r="BX61" s="21"/>
      <c r="BY61" s="19"/>
      <c r="BZ61" s="20"/>
      <c r="CA61" s="20"/>
      <c r="CB61" s="21"/>
      <c r="CC61" s="19"/>
      <c r="CD61" s="20"/>
      <c r="CE61" s="20"/>
      <c r="CF61" s="21"/>
      <c r="CG61" s="19"/>
      <c r="CH61" s="20"/>
      <c r="CI61" s="20"/>
      <c r="CJ61" s="21"/>
      <c r="CK61" s="19"/>
      <c r="CL61" s="20"/>
      <c r="CM61" s="20"/>
      <c r="CN61" s="21"/>
      <c r="CO61" s="19"/>
      <c r="CP61" s="20"/>
      <c r="CQ61" s="20"/>
      <c r="CR61" s="21"/>
      <c r="CS61" s="19"/>
      <c r="CT61" s="20"/>
      <c r="CU61" s="20"/>
      <c r="CV61" s="21"/>
      <c r="CW61" s="19"/>
      <c r="CX61" s="20"/>
      <c r="CY61" s="20"/>
      <c r="CZ61" s="21"/>
      <c r="DA61" s="19"/>
      <c r="DB61" s="20"/>
      <c r="DC61" s="20"/>
      <c r="DD61" s="21"/>
      <c r="DE61" s="19"/>
      <c r="DF61" s="20"/>
      <c r="DG61" s="20"/>
      <c r="DH61" s="21"/>
      <c r="DI61" s="19"/>
      <c r="DJ61" s="20"/>
      <c r="DK61" s="20"/>
      <c r="DL61" s="21"/>
      <c r="DM61" s="19"/>
      <c r="DN61" s="20"/>
      <c r="DO61" s="20"/>
      <c r="DP61" s="21"/>
      <c r="DQ61" s="19"/>
      <c r="DR61" s="20"/>
      <c r="DS61" s="20"/>
      <c r="DT61" s="21"/>
      <c r="DU61" s="19"/>
      <c r="DV61" s="20"/>
      <c r="DW61" s="20"/>
      <c r="DX61" s="21"/>
      <c r="DY61" s="19"/>
      <c r="DZ61" s="20"/>
      <c r="EA61" s="20"/>
      <c r="EB61" s="21"/>
      <c r="EC61" s="19"/>
      <c r="ED61" s="20"/>
      <c r="EE61" s="20"/>
      <c r="EF61" s="21"/>
      <c r="EG61" s="19"/>
      <c r="EH61" s="20"/>
      <c r="EI61" s="20"/>
      <c r="EJ61" s="21"/>
      <c r="EK61" s="19"/>
      <c r="EL61" s="20"/>
      <c r="EM61" s="20"/>
      <c r="EN61" s="21"/>
      <c r="EO61" s="19"/>
      <c r="EP61" s="20"/>
      <c r="EQ61" s="20"/>
      <c r="ER61" s="21"/>
      <c r="ES61" s="19"/>
      <c r="ET61" s="20"/>
      <c r="EU61" s="20"/>
      <c r="EV61" s="21"/>
      <c r="EW61" s="19"/>
      <c r="EX61" s="20"/>
      <c r="EY61" s="20"/>
      <c r="EZ61" s="21"/>
      <c r="FA61" s="19"/>
      <c r="FB61" s="20"/>
      <c r="FC61" s="20"/>
      <c r="FD61" s="21"/>
      <c r="FE61" s="19"/>
      <c r="FF61" s="20"/>
      <c r="FG61" s="20"/>
      <c r="FH61" s="21"/>
      <c r="FI61" s="19"/>
      <c r="FJ61" s="20"/>
      <c r="FK61" s="20"/>
      <c r="FL61" s="21"/>
      <c r="FM61" s="19"/>
      <c r="FN61" s="20"/>
      <c r="FO61" s="20"/>
      <c r="FP61" s="21"/>
      <c r="FQ61" s="19"/>
      <c r="FR61" s="20"/>
      <c r="FS61" s="20"/>
      <c r="FT61" s="21"/>
      <c r="FU61" s="19"/>
      <c r="FV61" s="20"/>
      <c r="FW61" s="20"/>
      <c r="FX61" s="21"/>
      <c r="FY61" s="19"/>
      <c r="FZ61" s="20"/>
      <c r="GA61" s="20"/>
      <c r="GB61" s="21"/>
      <c r="GC61" s="19"/>
      <c r="GD61" s="20"/>
      <c r="GE61" s="20"/>
      <c r="GF61" s="21"/>
      <c r="GG61" s="19"/>
      <c r="GH61" s="20"/>
      <c r="GI61" s="20"/>
      <c r="GJ61" s="21"/>
      <c r="GK61" s="19"/>
      <c r="GL61" s="20"/>
      <c r="GM61" s="20"/>
      <c r="GN61" s="21"/>
      <c r="GO61" s="19"/>
      <c r="GP61" s="20"/>
      <c r="GQ61" s="20"/>
      <c r="GR61" s="21"/>
      <c r="GS61" s="19"/>
      <c r="GT61" s="20"/>
      <c r="GU61" s="20"/>
      <c r="GV61" s="21"/>
      <c r="GW61" s="19"/>
      <c r="GX61" s="20"/>
      <c r="GY61" s="20"/>
      <c r="GZ61" s="21"/>
      <c r="HA61" s="19"/>
      <c r="HB61" s="20"/>
      <c r="HC61" s="20"/>
      <c r="HD61" s="21"/>
      <c r="HE61" s="19"/>
      <c r="HF61" s="20"/>
      <c r="HG61" s="20"/>
      <c r="HH61" s="21"/>
      <c r="HI61" s="19"/>
      <c r="HJ61" s="20"/>
      <c r="HK61" s="20"/>
      <c r="HL61" s="21"/>
      <c r="HM61" s="19"/>
      <c r="HN61" s="20"/>
      <c r="HO61" s="20"/>
      <c r="HP61" s="21"/>
      <c r="HQ61" s="19"/>
      <c r="HR61" s="20"/>
      <c r="HS61" s="20"/>
      <c r="HT61" s="21"/>
      <c r="HU61" s="19"/>
      <c r="HV61" s="20"/>
      <c r="HW61" s="20"/>
      <c r="HX61" s="21"/>
      <c r="HY61" s="19"/>
      <c r="HZ61" s="20"/>
      <c r="IA61" s="20"/>
      <c r="IB61" s="21"/>
      <c r="IC61" s="19"/>
      <c r="ID61" s="20"/>
      <c r="IE61" s="20"/>
      <c r="IF61" s="21"/>
      <c r="IG61" s="19"/>
      <c r="IH61" s="20"/>
      <c r="II61" s="20"/>
      <c r="IJ61" s="21"/>
      <c r="IK61" s="19"/>
      <c r="IL61" s="20"/>
      <c r="IM61" s="20"/>
      <c r="IN61" s="21"/>
      <c r="IO61" s="19"/>
      <c r="IP61" s="20"/>
      <c r="IQ61" s="20"/>
      <c r="IR61" s="21"/>
      <c r="IS61" s="19"/>
      <c r="IT61" s="20"/>
      <c r="IU61" s="20"/>
      <c r="IV61" s="21"/>
    </row>
    <row r="62" spans="1:256" s="14" customFormat="1" ht="15.75" x14ac:dyDescent="0.25">
      <c r="A62" s="33">
        <v>7400</v>
      </c>
      <c r="B62" s="346" t="s">
        <v>97</v>
      </c>
      <c r="C62" s="346"/>
      <c r="D62" s="346"/>
      <c r="E62" s="34"/>
      <c r="F62" s="52">
        <f>'PRESUP.EGRESOS FUENTE FINANCIAM'!M354</f>
        <v>0</v>
      </c>
      <c r="G62" s="53" t="e">
        <f t="shared" si="3"/>
        <v>#DIV/0!</v>
      </c>
      <c r="H62" s="17"/>
      <c r="I62" s="18">
        <v>62</v>
      </c>
      <c r="J62" s="359"/>
      <c r="K62" s="359"/>
      <c r="L62" s="360"/>
      <c r="M62" s="19">
        <v>62</v>
      </c>
      <c r="N62" s="359"/>
      <c r="O62" s="359"/>
      <c r="P62" s="360"/>
      <c r="Q62" s="19">
        <v>62</v>
      </c>
      <c r="R62" s="359"/>
      <c r="S62" s="359"/>
      <c r="T62" s="360"/>
      <c r="U62" s="19">
        <v>62</v>
      </c>
      <c r="V62" s="359"/>
      <c r="W62" s="359"/>
      <c r="X62" s="360"/>
      <c r="Y62" s="19">
        <v>62</v>
      </c>
      <c r="Z62" s="359"/>
      <c r="AA62" s="359"/>
      <c r="AB62" s="360"/>
      <c r="AC62" s="19">
        <v>62</v>
      </c>
      <c r="AD62" s="359"/>
      <c r="AE62" s="359"/>
      <c r="AF62" s="360"/>
      <c r="AG62" s="19">
        <v>62</v>
      </c>
      <c r="AH62" s="359"/>
      <c r="AI62" s="359"/>
      <c r="AJ62" s="360"/>
      <c r="AK62" s="19">
        <v>62</v>
      </c>
      <c r="AL62" s="359"/>
      <c r="AM62" s="359"/>
      <c r="AN62" s="360"/>
      <c r="AO62" s="19">
        <v>62</v>
      </c>
      <c r="AP62" s="359"/>
      <c r="AQ62" s="359"/>
      <c r="AR62" s="360"/>
      <c r="AS62" s="19">
        <v>62</v>
      </c>
      <c r="AT62" s="359"/>
      <c r="AU62" s="359"/>
      <c r="AV62" s="360"/>
      <c r="AW62" s="19">
        <v>62</v>
      </c>
      <c r="AX62" s="359"/>
      <c r="AY62" s="359"/>
      <c r="AZ62" s="360"/>
      <c r="BA62" s="19">
        <v>62</v>
      </c>
      <c r="BB62" s="359"/>
      <c r="BC62" s="359"/>
      <c r="BD62" s="360"/>
      <c r="BE62" s="19">
        <v>62</v>
      </c>
      <c r="BF62" s="359"/>
      <c r="BG62" s="359"/>
      <c r="BH62" s="360"/>
      <c r="BI62" s="19">
        <v>62</v>
      </c>
      <c r="BJ62" s="359"/>
      <c r="BK62" s="359"/>
      <c r="BL62" s="360"/>
      <c r="BM62" s="19">
        <v>62</v>
      </c>
      <c r="BN62" s="359"/>
      <c r="BO62" s="359"/>
      <c r="BP62" s="360"/>
      <c r="BQ62" s="19">
        <v>62</v>
      </c>
      <c r="BR62" s="359"/>
      <c r="BS62" s="359"/>
      <c r="BT62" s="360"/>
      <c r="BU62" s="19">
        <v>62</v>
      </c>
      <c r="BV62" s="359"/>
      <c r="BW62" s="359"/>
      <c r="BX62" s="360"/>
      <c r="BY62" s="19">
        <v>62</v>
      </c>
      <c r="BZ62" s="359"/>
      <c r="CA62" s="359"/>
      <c r="CB62" s="360"/>
      <c r="CC62" s="19">
        <v>62</v>
      </c>
      <c r="CD62" s="359"/>
      <c r="CE62" s="359"/>
      <c r="CF62" s="360"/>
      <c r="CG62" s="19">
        <v>62</v>
      </c>
      <c r="CH62" s="359"/>
      <c r="CI62" s="359"/>
      <c r="CJ62" s="360"/>
      <c r="CK62" s="19">
        <v>62</v>
      </c>
      <c r="CL62" s="359"/>
      <c r="CM62" s="359"/>
      <c r="CN62" s="360"/>
      <c r="CO62" s="19">
        <v>62</v>
      </c>
      <c r="CP62" s="359"/>
      <c r="CQ62" s="359"/>
      <c r="CR62" s="360"/>
      <c r="CS62" s="19">
        <v>62</v>
      </c>
      <c r="CT62" s="359"/>
      <c r="CU62" s="359"/>
      <c r="CV62" s="360"/>
      <c r="CW62" s="19">
        <v>62</v>
      </c>
      <c r="CX62" s="359"/>
      <c r="CY62" s="359"/>
      <c r="CZ62" s="360"/>
      <c r="DA62" s="19">
        <v>62</v>
      </c>
      <c r="DB62" s="359"/>
      <c r="DC62" s="359"/>
      <c r="DD62" s="360"/>
      <c r="DE62" s="19">
        <v>62</v>
      </c>
      <c r="DF62" s="359"/>
      <c r="DG62" s="359"/>
      <c r="DH62" s="360"/>
      <c r="DI62" s="19">
        <v>62</v>
      </c>
      <c r="DJ62" s="359"/>
      <c r="DK62" s="359"/>
      <c r="DL62" s="360"/>
      <c r="DM62" s="19">
        <v>62</v>
      </c>
      <c r="DN62" s="359"/>
      <c r="DO62" s="359"/>
      <c r="DP62" s="360"/>
      <c r="DQ62" s="19">
        <v>62</v>
      </c>
      <c r="DR62" s="359"/>
      <c r="DS62" s="359"/>
      <c r="DT62" s="360"/>
      <c r="DU62" s="19">
        <v>62</v>
      </c>
      <c r="DV62" s="359"/>
      <c r="DW62" s="359"/>
      <c r="DX62" s="360"/>
      <c r="DY62" s="19">
        <v>62</v>
      </c>
      <c r="DZ62" s="359"/>
      <c r="EA62" s="359"/>
      <c r="EB62" s="360"/>
      <c r="EC62" s="19">
        <v>62</v>
      </c>
      <c r="ED62" s="359"/>
      <c r="EE62" s="359"/>
      <c r="EF62" s="360"/>
      <c r="EG62" s="19">
        <v>62</v>
      </c>
      <c r="EH62" s="359"/>
      <c r="EI62" s="359"/>
      <c r="EJ62" s="360"/>
      <c r="EK62" s="19">
        <v>62</v>
      </c>
      <c r="EL62" s="359"/>
      <c r="EM62" s="359"/>
      <c r="EN62" s="360"/>
      <c r="EO62" s="19">
        <v>62</v>
      </c>
      <c r="EP62" s="359"/>
      <c r="EQ62" s="359"/>
      <c r="ER62" s="360"/>
      <c r="ES62" s="19">
        <v>62</v>
      </c>
      <c r="ET62" s="359"/>
      <c r="EU62" s="359"/>
      <c r="EV62" s="360"/>
      <c r="EW62" s="19">
        <v>62</v>
      </c>
      <c r="EX62" s="359"/>
      <c r="EY62" s="359"/>
      <c r="EZ62" s="360"/>
      <c r="FA62" s="19">
        <v>62</v>
      </c>
      <c r="FB62" s="359"/>
      <c r="FC62" s="359"/>
      <c r="FD62" s="360"/>
      <c r="FE62" s="19">
        <v>62</v>
      </c>
      <c r="FF62" s="359"/>
      <c r="FG62" s="359"/>
      <c r="FH62" s="360"/>
      <c r="FI62" s="19">
        <v>62</v>
      </c>
      <c r="FJ62" s="359"/>
      <c r="FK62" s="359"/>
      <c r="FL62" s="360"/>
      <c r="FM62" s="19">
        <v>62</v>
      </c>
      <c r="FN62" s="359"/>
      <c r="FO62" s="359"/>
      <c r="FP62" s="360"/>
      <c r="FQ62" s="19">
        <v>62</v>
      </c>
      <c r="FR62" s="359"/>
      <c r="FS62" s="359"/>
      <c r="FT62" s="360"/>
      <c r="FU62" s="19">
        <v>62</v>
      </c>
      <c r="FV62" s="359"/>
      <c r="FW62" s="359"/>
      <c r="FX62" s="360"/>
      <c r="FY62" s="19">
        <v>62</v>
      </c>
      <c r="FZ62" s="359"/>
      <c r="GA62" s="359"/>
      <c r="GB62" s="360"/>
      <c r="GC62" s="19">
        <v>62</v>
      </c>
      <c r="GD62" s="359"/>
      <c r="GE62" s="359"/>
      <c r="GF62" s="360"/>
      <c r="GG62" s="19">
        <v>62</v>
      </c>
      <c r="GH62" s="359"/>
      <c r="GI62" s="359"/>
      <c r="GJ62" s="360"/>
      <c r="GK62" s="19">
        <v>62</v>
      </c>
      <c r="GL62" s="359"/>
      <c r="GM62" s="359"/>
      <c r="GN62" s="360"/>
      <c r="GO62" s="19">
        <v>62</v>
      </c>
      <c r="GP62" s="359"/>
      <c r="GQ62" s="359"/>
      <c r="GR62" s="360"/>
      <c r="GS62" s="19">
        <v>62</v>
      </c>
      <c r="GT62" s="359"/>
      <c r="GU62" s="359"/>
      <c r="GV62" s="360"/>
      <c r="GW62" s="19">
        <v>62</v>
      </c>
      <c r="GX62" s="359"/>
      <c r="GY62" s="359"/>
      <c r="GZ62" s="360"/>
      <c r="HA62" s="19">
        <v>62</v>
      </c>
      <c r="HB62" s="359"/>
      <c r="HC62" s="359"/>
      <c r="HD62" s="360"/>
      <c r="HE62" s="19">
        <v>62</v>
      </c>
      <c r="HF62" s="359"/>
      <c r="HG62" s="359"/>
      <c r="HH62" s="360"/>
      <c r="HI62" s="19">
        <v>62</v>
      </c>
      <c r="HJ62" s="359"/>
      <c r="HK62" s="359"/>
      <c r="HL62" s="360"/>
      <c r="HM62" s="19">
        <v>62</v>
      </c>
      <c r="HN62" s="359"/>
      <c r="HO62" s="359"/>
      <c r="HP62" s="360"/>
      <c r="HQ62" s="19">
        <v>62</v>
      </c>
      <c r="HR62" s="359"/>
      <c r="HS62" s="359"/>
      <c r="HT62" s="360"/>
      <c r="HU62" s="19">
        <v>62</v>
      </c>
      <c r="HV62" s="359"/>
      <c r="HW62" s="359"/>
      <c r="HX62" s="360"/>
      <c r="HY62" s="19">
        <v>62</v>
      </c>
      <c r="HZ62" s="359"/>
      <c r="IA62" s="359"/>
      <c r="IB62" s="360"/>
      <c r="IC62" s="19">
        <v>62</v>
      </c>
      <c r="ID62" s="359"/>
      <c r="IE62" s="359"/>
      <c r="IF62" s="360"/>
      <c r="IG62" s="19">
        <v>62</v>
      </c>
      <c r="IH62" s="359"/>
      <c r="II62" s="359"/>
      <c r="IJ62" s="360"/>
      <c r="IK62" s="19">
        <v>62</v>
      </c>
      <c r="IL62" s="359"/>
      <c r="IM62" s="359"/>
      <c r="IN62" s="360"/>
      <c r="IO62" s="19">
        <v>62</v>
      </c>
      <c r="IP62" s="359"/>
      <c r="IQ62" s="359"/>
      <c r="IR62" s="360"/>
      <c r="IS62" s="19">
        <v>62</v>
      </c>
      <c r="IT62" s="359"/>
      <c r="IU62" s="359"/>
      <c r="IV62" s="360"/>
    </row>
    <row r="63" spans="1:256" s="14" customFormat="1" ht="15" customHeight="1" x14ac:dyDescent="0.25">
      <c r="A63" s="33">
        <v>7500</v>
      </c>
      <c r="B63" s="346" t="s">
        <v>98</v>
      </c>
      <c r="C63" s="346"/>
      <c r="D63" s="346"/>
      <c r="E63" s="15"/>
      <c r="F63" s="52">
        <f>'PRESUP.EGRESOS FUENTE FINANCIAM'!M364</f>
        <v>0</v>
      </c>
      <c r="G63" s="53" t="e">
        <f t="shared" si="3"/>
        <v>#DIV/0!</v>
      </c>
    </row>
    <row r="64" spans="1:256" s="14" customFormat="1" ht="15" customHeight="1" x14ac:dyDescent="0.25">
      <c r="A64" s="33">
        <v>7600</v>
      </c>
      <c r="B64" s="346" t="s">
        <v>99</v>
      </c>
      <c r="C64" s="346"/>
      <c r="D64" s="346"/>
      <c r="E64" s="15"/>
      <c r="F64" s="52">
        <f>'PRESUP.EGRESOS FUENTE FINANCIAM'!M374</f>
        <v>0</v>
      </c>
      <c r="G64" s="53" t="e">
        <f t="shared" si="3"/>
        <v>#DIV/0!</v>
      </c>
    </row>
    <row r="65" spans="1:8" s="14" customFormat="1" ht="15" customHeight="1" x14ac:dyDescent="0.25">
      <c r="A65" s="33">
        <v>7900</v>
      </c>
      <c r="B65" s="346" t="s">
        <v>100</v>
      </c>
      <c r="C65" s="346"/>
      <c r="D65" s="346"/>
      <c r="E65" s="15">
        <v>0</v>
      </c>
      <c r="F65" s="52">
        <f>'PRESUP.EGRESOS FUENTE FINANCIAM'!M377</f>
        <v>0</v>
      </c>
      <c r="G65" s="53" t="e">
        <f t="shared" si="3"/>
        <v>#DIV/0!</v>
      </c>
    </row>
    <row r="66" spans="1:8" s="14" customFormat="1" ht="15.75" customHeight="1" x14ac:dyDescent="0.25">
      <c r="A66" s="144">
        <v>8000</v>
      </c>
      <c r="B66" s="347" t="s">
        <v>23</v>
      </c>
      <c r="C66" s="347"/>
      <c r="D66" s="347"/>
      <c r="E66" s="147">
        <v>0</v>
      </c>
      <c r="F66" s="145">
        <f>'PRESUP.EGRESOS FUENTE FINANCIAM'!M381</f>
        <v>0</v>
      </c>
      <c r="G66" s="146" t="e">
        <f t="shared" si="3"/>
        <v>#DIV/0!</v>
      </c>
    </row>
    <row r="67" spans="1:8" s="14" customFormat="1" ht="15.75" x14ac:dyDescent="0.25">
      <c r="A67" s="144">
        <v>9000</v>
      </c>
      <c r="B67" s="347" t="s">
        <v>101</v>
      </c>
      <c r="C67" s="347"/>
      <c r="D67" s="347"/>
      <c r="E67" s="145">
        <f>SUM(E68:E74)</f>
        <v>4189000</v>
      </c>
      <c r="F67" s="145">
        <f>SUM(F68:F74)</f>
        <v>5860481</v>
      </c>
      <c r="G67" s="146">
        <f t="shared" si="3"/>
        <v>0.39901671043208409</v>
      </c>
    </row>
    <row r="68" spans="1:8" s="14" customFormat="1" ht="15.75" x14ac:dyDescent="0.25">
      <c r="A68" s="33">
        <v>9100</v>
      </c>
      <c r="B68" s="346" t="s">
        <v>102</v>
      </c>
      <c r="C68" s="346"/>
      <c r="D68" s="346"/>
      <c r="E68" s="15">
        <v>3332000</v>
      </c>
      <c r="F68" s="52">
        <f>'PRESUP.EGRESOS FUENTE FINANCIAM'!M400</f>
        <v>4724859</v>
      </c>
      <c r="G68" s="53">
        <f t="shared" si="3"/>
        <v>0.41802490996398567</v>
      </c>
    </row>
    <row r="69" spans="1:8" s="14" customFormat="1" ht="15.75" x14ac:dyDescent="0.25">
      <c r="A69" s="33">
        <v>9200</v>
      </c>
      <c r="B69" s="346" t="s">
        <v>103</v>
      </c>
      <c r="C69" s="346"/>
      <c r="D69" s="346"/>
      <c r="E69" s="16">
        <v>857000</v>
      </c>
      <c r="F69" s="52">
        <f>'PRESUP.EGRESOS FUENTE FINANCIAM'!M409</f>
        <v>1135622</v>
      </c>
      <c r="G69" s="53">
        <f t="shared" si="3"/>
        <v>0.32511318553092172</v>
      </c>
    </row>
    <row r="70" spans="1:8" s="14" customFormat="1" ht="15.75" x14ac:dyDescent="0.25">
      <c r="A70" s="33">
        <v>9300</v>
      </c>
      <c r="B70" s="346" t="s">
        <v>104</v>
      </c>
      <c r="C70" s="346"/>
      <c r="D70" s="346"/>
      <c r="E70" s="16">
        <v>0</v>
      </c>
      <c r="F70" s="52">
        <f>'PRESUP.EGRESOS FUENTE FINANCIAM'!M418</f>
        <v>0</v>
      </c>
      <c r="G70" s="53" t="e">
        <f t="shared" si="3"/>
        <v>#DIV/0!</v>
      </c>
    </row>
    <row r="71" spans="1:8" s="14" customFormat="1" ht="15.75" x14ac:dyDescent="0.25">
      <c r="A71" s="33">
        <v>9400</v>
      </c>
      <c r="B71" s="346" t="s">
        <v>105</v>
      </c>
      <c r="C71" s="346"/>
      <c r="D71" s="346"/>
      <c r="E71" s="16">
        <v>0</v>
      </c>
      <c r="F71" s="52">
        <f>'PRESUP.EGRESOS FUENTE FINANCIAM'!M421</f>
        <v>0</v>
      </c>
      <c r="G71" s="53" t="e">
        <f t="shared" si="3"/>
        <v>#DIV/0!</v>
      </c>
    </row>
    <row r="72" spans="1:8" s="14" customFormat="1" ht="15.75" x14ac:dyDescent="0.25">
      <c r="A72" s="33">
        <v>9500</v>
      </c>
      <c r="B72" s="346" t="s">
        <v>106</v>
      </c>
      <c r="C72" s="346"/>
      <c r="D72" s="346"/>
      <c r="E72" s="16">
        <v>0</v>
      </c>
      <c r="F72" s="52">
        <f>'PRESUP.EGRESOS FUENTE FINANCIAM'!M424</f>
        <v>0</v>
      </c>
      <c r="G72" s="53" t="e">
        <f t="shared" si="3"/>
        <v>#DIV/0!</v>
      </c>
    </row>
    <row r="73" spans="1:8" s="14" customFormat="1" ht="15.75" x14ac:dyDescent="0.25">
      <c r="A73" s="33">
        <v>9600</v>
      </c>
      <c r="B73" s="346" t="s">
        <v>1021</v>
      </c>
      <c r="C73" s="346"/>
      <c r="D73" s="346"/>
      <c r="E73" s="16">
        <v>0</v>
      </c>
      <c r="F73" s="52">
        <f>'PRESUP.EGRESOS FUENTE FINANCIAM'!M426</f>
        <v>0</v>
      </c>
      <c r="G73" s="53" t="e">
        <f>F73/E73-1</f>
        <v>#DIV/0!</v>
      </c>
    </row>
    <row r="74" spans="1:8" s="14" customFormat="1" ht="15.75" x14ac:dyDescent="0.25">
      <c r="A74" s="43">
        <v>9900</v>
      </c>
      <c r="B74" s="343" t="s">
        <v>107</v>
      </c>
      <c r="C74" s="343"/>
      <c r="D74" s="343"/>
      <c r="E74" s="44">
        <v>0</v>
      </c>
      <c r="F74" s="52">
        <f>'PRESUP.EGRESOS FUENTE FINANCIAM'!M429</f>
        <v>0</v>
      </c>
      <c r="G74" s="53" t="e">
        <f t="shared" si="3"/>
        <v>#DIV/0!</v>
      </c>
    </row>
    <row r="75" spans="1:8" s="14" customFormat="1" ht="15.75" x14ac:dyDescent="0.25">
      <c r="A75" s="344" t="s">
        <v>748</v>
      </c>
      <c r="B75" s="345"/>
      <c r="C75" s="345"/>
      <c r="D75" s="345"/>
      <c r="E75" s="148">
        <f>E6+E14+E24+E34+E44+E54+E58+E66+E67</f>
        <v>59925940.790000007</v>
      </c>
      <c r="F75" s="148">
        <f>F6+F14+F24+F34+F44+F54+F58+F66+F67</f>
        <v>60721513.799999997</v>
      </c>
      <c r="G75" s="149">
        <f>F75/E75-1</f>
        <v>1.3275936923342391E-2</v>
      </c>
    </row>
    <row r="76" spans="1:8" ht="30.75" customHeight="1" x14ac:dyDescent="0.25">
      <c r="A76" s="357" t="s">
        <v>1028</v>
      </c>
      <c r="B76" s="357"/>
      <c r="C76" s="357"/>
      <c r="D76" s="357"/>
    </row>
    <row r="77" spans="1:8" ht="18" customHeight="1" x14ac:dyDescent="0.25">
      <c r="A77" s="358"/>
      <c r="B77" s="358"/>
      <c r="C77" s="358"/>
      <c r="D77" s="358"/>
      <c r="E77" s="23"/>
      <c r="F77" s="23"/>
      <c r="G77" s="23"/>
      <c r="H77" s="23"/>
    </row>
    <row r="78" spans="1:8" ht="32.1" customHeight="1" x14ac:dyDescent="0.25">
      <c r="A78" s="157" t="s">
        <v>108</v>
      </c>
      <c r="B78" s="161" t="s">
        <v>2</v>
      </c>
      <c r="C78" s="162" t="s">
        <v>998</v>
      </c>
      <c r="D78" s="150" t="s">
        <v>30</v>
      </c>
      <c r="E78" s="24"/>
      <c r="F78" s="24"/>
      <c r="G78" s="24"/>
      <c r="H78" s="24"/>
    </row>
    <row r="79" spans="1:8" ht="32.1" customHeight="1" x14ac:dyDescent="0.25">
      <c r="A79" s="6">
        <v>1</v>
      </c>
      <c r="B79" s="7" t="s">
        <v>109</v>
      </c>
      <c r="C79" s="25">
        <f>(F6+F14+F24+F34)-F39</f>
        <v>52833319.799999997</v>
      </c>
      <c r="D79" s="26">
        <f>C79/C84</f>
        <v>0.87009227032808267</v>
      </c>
    </row>
    <row r="80" spans="1:8" ht="32.1" customHeight="1" x14ac:dyDescent="0.25">
      <c r="A80" s="6">
        <v>2</v>
      </c>
      <c r="B80" s="7" t="s">
        <v>110</v>
      </c>
      <c r="C80" s="25">
        <f>F44+F54+F58</f>
        <v>2027713</v>
      </c>
      <c r="D80" s="26">
        <f>C80/C84</f>
        <v>3.3393650340779221E-2</v>
      </c>
    </row>
    <row r="81" spans="1:256" ht="32.1" customHeight="1" x14ac:dyDescent="0.25">
      <c r="A81" s="6">
        <v>3</v>
      </c>
      <c r="B81" s="7" t="s">
        <v>111</v>
      </c>
      <c r="C81" s="25">
        <f>F67</f>
        <v>5860481</v>
      </c>
      <c r="D81" s="26">
        <f>C81/C84</f>
        <v>9.6514079331138161E-2</v>
      </c>
    </row>
    <row r="82" spans="1:256" ht="32.1" customHeight="1" x14ac:dyDescent="0.25">
      <c r="A82" s="6">
        <v>4</v>
      </c>
      <c r="B82" s="7" t="s">
        <v>323</v>
      </c>
      <c r="C82" s="25">
        <f>F39</f>
        <v>0</v>
      </c>
      <c r="D82" s="121">
        <f>C82/C84</f>
        <v>0</v>
      </c>
    </row>
    <row r="83" spans="1:256" ht="32.1" customHeight="1" x14ac:dyDescent="0.25">
      <c r="A83" s="6">
        <v>5</v>
      </c>
      <c r="B83" s="7" t="s">
        <v>301</v>
      </c>
      <c r="C83" s="25">
        <f>F66</f>
        <v>0</v>
      </c>
      <c r="D83" s="121">
        <f>C83/C84</f>
        <v>0</v>
      </c>
    </row>
    <row r="84" spans="1:256" ht="32.1" customHeight="1" x14ac:dyDescent="0.25">
      <c r="A84" s="151"/>
      <c r="B84" s="152" t="s">
        <v>997</v>
      </c>
      <c r="C84" s="153">
        <f>SUM(C79:C83)</f>
        <v>60721513.799999997</v>
      </c>
      <c r="D84" s="154">
        <f>SUM(D79:D83)</f>
        <v>1</v>
      </c>
    </row>
    <row r="85" spans="1:256" ht="24.75" customHeight="1" x14ac:dyDescent="0.25">
      <c r="A85" s="356" t="s">
        <v>1029</v>
      </c>
      <c r="B85" s="356"/>
      <c r="C85" s="356"/>
      <c r="D85" s="356"/>
      <c r="E85" s="23"/>
      <c r="F85" s="23"/>
      <c r="G85" s="23"/>
      <c r="H85" s="23"/>
    </row>
    <row r="86" spans="1:256" ht="12" customHeight="1" x14ac:dyDescent="0.25">
      <c r="A86" s="27"/>
      <c r="B86" s="27"/>
      <c r="C86" s="27"/>
      <c r="D86" s="27"/>
      <c r="E86" s="27"/>
      <c r="F86" s="27"/>
      <c r="G86" s="27"/>
      <c r="H86" s="27"/>
    </row>
    <row r="87" spans="1:256" ht="32.1" customHeight="1" x14ac:dyDescent="0.25">
      <c r="A87" s="159" t="s">
        <v>34</v>
      </c>
      <c r="B87" s="159" t="s">
        <v>2</v>
      </c>
      <c r="C87" s="160" t="s">
        <v>998</v>
      </c>
      <c r="D87" s="158" t="s">
        <v>30</v>
      </c>
      <c r="E87" s="24"/>
      <c r="F87" s="24"/>
      <c r="G87" s="24"/>
      <c r="H87" s="24"/>
    </row>
    <row r="88" spans="1:256" ht="32.1" customHeight="1" x14ac:dyDescent="0.25">
      <c r="A88" s="6">
        <v>100</v>
      </c>
      <c r="B88" s="10" t="s">
        <v>756</v>
      </c>
      <c r="C88" s="28">
        <f>'PRESUP.EGRESOS FUENTE FINANCIAM'!C432</f>
        <v>0</v>
      </c>
      <c r="D88" s="26">
        <f>C88/C94</f>
        <v>0</v>
      </c>
    </row>
    <row r="89" spans="1:256" ht="32.1" customHeight="1" x14ac:dyDescent="0.25">
      <c r="A89" s="6">
        <v>200</v>
      </c>
      <c r="B89" s="10" t="s">
        <v>35</v>
      </c>
      <c r="C89" s="28">
        <f>'PRESUP.EGRESOS FUENTE FINANCIAM'!K432</f>
        <v>0</v>
      </c>
      <c r="D89" s="26">
        <f>C89/C94</f>
        <v>0</v>
      </c>
    </row>
    <row r="90" spans="1:256" ht="32.1" customHeight="1" x14ac:dyDescent="0.25">
      <c r="A90" s="6">
        <v>400</v>
      </c>
      <c r="B90" s="10" t="s">
        <v>36</v>
      </c>
      <c r="C90" s="28">
        <f>'PRESUP.EGRESOS FUENTE FINANCIAM'!D432</f>
        <v>22375163.819999997</v>
      </c>
      <c r="D90" s="26">
        <f>C90/C94</f>
        <v>0.36848824114790096</v>
      </c>
    </row>
    <row r="91" spans="1:256" ht="32.1" customHeight="1" x14ac:dyDescent="0.25">
      <c r="A91" s="6">
        <v>500</v>
      </c>
      <c r="B91" s="10" t="s">
        <v>37</v>
      </c>
      <c r="C91" s="28">
        <f>'PRESUP.EGRESOS FUENTE FINANCIAM'!E432+'PRESUP.EGRESOS FUENTE FINANCIAM'!F432+'PRESUP.EGRESOS FUENTE FINANCIAM'!G432+'PRESUP.EGRESOS FUENTE FINANCIAM'!H432</f>
        <v>37656349.980000004</v>
      </c>
      <c r="D91" s="26">
        <f>C91/C94</f>
        <v>0.62014840578628672</v>
      </c>
    </row>
    <row r="92" spans="1:256" ht="32.1" customHeight="1" x14ac:dyDescent="0.25">
      <c r="A92" s="6">
        <v>600</v>
      </c>
      <c r="B92" s="10" t="s">
        <v>38</v>
      </c>
      <c r="C92" s="28">
        <f>'PRESUP.EGRESOS FUENTE FINANCIAM'!I432+'PRESUP.EGRESOS FUENTE FINANCIAM'!J432</f>
        <v>690000</v>
      </c>
      <c r="D92" s="26">
        <f>C92/C94</f>
        <v>1.1363353065812402E-2</v>
      </c>
    </row>
    <row r="93" spans="1:256" ht="32.1" customHeight="1" x14ac:dyDescent="0.25">
      <c r="A93" s="6">
        <v>700</v>
      </c>
      <c r="B93" s="10" t="s">
        <v>39</v>
      </c>
      <c r="C93" s="28">
        <f>'PRESUP.EGRESOS FUENTE FINANCIAM'!L432</f>
        <v>0</v>
      </c>
      <c r="D93" s="26">
        <f>C93/C94</f>
        <v>0</v>
      </c>
    </row>
    <row r="94" spans="1:256" ht="32.1" customHeight="1" x14ac:dyDescent="0.25">
      <c r="A94" s="157"/>
      <c r="B94" s="152" t="s">
        <v>997</v>
      </c>
      <c r="C94" s="153">
        <f>SUM(C88:C93)</f>
        <v>60721513.799999997</v>
      </c>
      <c r="D94" s="155">
        <f>SUM(D88:D92)</f>
        <v>1</v>
      </c>
      <c r="E94" s="156"/>
    </row>
    <row r="95" spans="1:256" ht="18" customHeight="1" x14ac:dyDescent="0.25"/>
    <row r="96" spans="1:256" s="24" customFormat="1" x14ac:dyDescent="0.25">
      <c r="B96" s="22"/>
      <c r="C96" s="29"/>
      <c r="D96" s="30"/>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c r="FR96" s="22"/>
      <c r="FS96" s="22"/>
      <c r="FT96" s="22"/>
      <c r="FU96" s="22"/>
      <c r="FV96" s="22"/>
      <c r="FW96" s="22"/>
      <c r="FX96" s="22"/>
      <c r="FY96" s="22"/>
      <c r="FZ96" s="22"/>
      <c r="GA96" s="22"/>
      <c r="GB96" s="22"/>
      <c r="GC96" s="22"/>
      <c r="GD96" s="22"/>
      <c r="GE96" s="22"/>
      <c r="GF96" s="22"/>
      <c r="GG96" s="22"/>
      <c r="GH96" s="22"/>
      <c r="GI96" s="22"/>
      <c r="GJ96" s="22"/>
      <c r="GK96" s="22"/>
      <c r="GL96" s="22"/>
      <c r="GM96" s="22"/>
      <c r="GN96" s="22"/>
      <c r="GO96" s="22"/>
      <c r="GP96" s="22"/>
      <c r="GQ96" s="22"/>
      <c r="GR96" s="22"/>
      <c r="GS96" s="22"/>
      <c r="GT96" s="22"/>
      <c r="GU96" s="22"/>
      <c r="GV96" s="22"/>
      <c r="GW96" s="22"/>
      <c r="GX96" s="22"/>
      <c r="GY96" s="22"/>
      <c r="GZ96" s="22"/>
      <c r="HA96" s="22"/>
      <c r="HB96" s="22"/>
      <c r="HC96" s="22"/>
      <c r="HD96" s="22"/>
      <c r="HE96" s="22"/>
      <c r="HF96" s="22"/>
      <c r="HG96" s="22"/>
      <c r="HH96" s="22"/>
      <c r="HI96" s="22"/>
      <c r="HJ96" s="22"/>
      <c r="HK96" s="22"/>
      <c r="HL96" s="22"/>
      <c r="HM96" s="22"/>
      <c r="HN96" s="22"/>
      <c r="HO96" s="22"/>
      <c r="HP96" s="22"/>
      <c r="HQ96" s="22"/>
      <c r="HR96" s="22"/>
      <c r="HS96" s="22"/>
      <c r="HT96" s="22"/>
      <c r="HU96" s="22"/>
      <c r="HV96" s="22"/>
      <c r="HW96" s="22"/>
      <c r="HX96" s="22"/>
      <c r="HY96" s="22"/>
      <c r="HZ96" s="22"/>
      <c r="IA96" s="22"/>
      <c r="IB96" s="22"/>
      <c r="IC96" s="22"/>
      <c r="ID96" s="22"/>
      <c r="IE96" s="22"/>
      <c r="IF96" s="22"/>
      <c r="IG96" s="22"/>
      <c r="IH96" s="22"/>
      <c r="II96" s="22"/>
      <c r="IJ96" s="22"/>
      <c r="IK96" s="22"/>
      <c r="IL96" s="22"/>
      <c r="IM96" s="22"/>
      <c r="IN96" s="22"/>
      <c r="IO96" s="22"/>
      <c r="IP96" s="22"/>
      <c r="IQ96" s="22"/>
      <c r="IR96" s="22"/>
      <c r="IS96" s="22"/>
      <c r="IT96" s="22"/>
      <c r="IU96" s="22"/>
      <c r="IV96" s="22"/>
    </row>
    <row r="97" spans="2:256" s="24" customFormat="1" x14ac:dyDescent="0.25">
      <c r="B97" s="22"/>
      <c r="C97" s="29"/>
      <c r="D97" s="30"/>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c r="FR97" s="22"/>
      <c r="FS97" s="22"/>
      <c r="FT97" s="22"/>
      <c r="FU97" s="22"/>
      <c r="FV97" s="22"/>
      <c r="FW97" s="22"/>
      <c r="FX97" s="22"/>
      <c r="FY97" s="22"/>
      <c r="FZ97" s="22"/>
      <c r="GA97" s="22"/>
      <c r="GB97" s="22"/>
      <c r="GC97" s="22"/>
      <c r="GD97" s="22"/>
      <c r="GE97" s="22"/>
      <c r="GF97" s="22"/>
      <c r="GG97" s="22"/>
      <c r="GH97" s="22"/>
      <c r="GI97" s="22"/>
      <c r="GJ97" s="22"/>
      <c r="GK97" s="22"/>
      <c r="GL97" s="22"/>
      <c r="GM97" s="22"/>
      <c r="GN97" s="22"/>
      <c r="GO97" s="22"/>
      <c r="GP97" s="22"/>
      <c r="GQ97" s="22"/>
      <c r="GR97" s="22"/>
      <c r="GS97" s="22"/>
      <c r="GT97" s="22"/>
      <c r="GU97" s="22"/>
      <c r="GV97" s="22"/>
      <c r="GW97" s="22"/>
      <c r="GX97" s="22"/>
      <c r="GY97" s="22"/>
      <c r="GZ97" s="22"/>
      <c r="HA97" s="22"/>
      <c r="HB97" s="22"/>
      <c r="HC97" s="22"/>
      <c r="HD97" s="22"/>
      <c r="HE97" s="22"/>
      <c r="HF97" s="22"/>
      <c r="HG97" s="22"/>
      <c r="HH97" s="22"/>
      <c r="HI97" s="22"/>
      <c r="HJ97" s="22"/>
      <c r="HK97" s="22"/>
      <c r="HL97" s="22"/>
      <c r="HM97" s="22"/>
      <c r="HN97" s="22"/>
      <c r="HO97" s="22"/>
      <c r="HP97" s="22"/>
      <c r="HQ97" s="22"/>
      <c r="HR97" s="22"/>
      <c r="HS97" s="22"/>
      <c r="HT97" s="22"/>
      <c r="HU97" s="22"/>
      <c r="HV97" s="22"/>
      <c r="HW97" s="22"/>
      <c r="HX97" s="22"/>
      <c r="HY97" s="22"/>
      <c r="HZ97" s="22"/>
      <c r="IA97" s="22"/>
      <c r="IB97" s="22"/>
      <c r="IC97" s="22"/>
      <c r="ID97" s="22"/>
      <c r="IE97" s="22"/>
      <c r="IF97" s="22"/>
      <c r="IG97" s="22"/>
      <c r="IH97" s="22"/>
      <c r="II97" s="22"/>
      <c r="IJ97" s="22"/>
      <c r="IK97" s="22"/>
      <c r="IL97" s="22"/>
      <c r="IM97" s="22"/>
      <c r="IN97" s="22"/>
      <c r="IO97" s="22"/>
      <c r="IP97" s="22"/>
      <c r="IQ97" s="22"/>
      <c r="IR97" s="22"/>
      <c r="IS97" s="22"/>
      <c r="IT97" s="22"/>
      <c r="IU97" s="22"/>
      <c r="IV97" s="22"/>
    </row>
    <row r="98" spans="2:256" s="24" customFormat="1" x14ac:dyDescent="0.25">
      <c r="B98" s="22"/>
      <c r="C98" s="29"/>
      <c r="D98" s="30"/>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c r="FR98" s="22"/>
      <c r="FS98" s="22"/>
      <c r="FT98" s="22"/>
      <c r="FU98" s="22"/>
      <c r="FV98" s="22"/>
      <c r="FW98" s="22"/>
      <c r="FX98" s="22"/>
      <c r="FY98" s="22"/>
      <c r="FZ98" s="22"/>
      <c r="GA98" s="22"/>
      <c r="GB98" s="22"/>
      <c r="GC98" s="22"/>
      <c r="GD98" s="22"/>
      <c r="GE98" s="22"/>
      <c r="GF98" s="22"/>
      <c r="GG98" s="22"/>
      <c r="GH98" s="22"/>
      <c r="GI98" s="22"/>
      <c r="GJ98" s="22"/>
      <c r="GK98" s="22"/>
      <c r="GL98" s="22"/>
      <c r="GM98" s="22"/>
      <c r="GN98" s="22"/>
      <c r="GO98" s="22"/>
      <c r="GP98" s="22"/>
      <c r="GQ98" s="22"/>
      <c r="GR98" s="22"/>
      <c r="GS98" s="22"/>
      <c r="GT98" s="22"/>
      <c r="GU98" s="22"/>
      <c r="GV98" s="22"/>
      <c r="GW98" s="22"/>
      <c r="GX98" s="22"/>
      <c r="GY98" s="22"/>
      <c r="GZ98" s="22"/>
      <c r="HA98" s="22"/>
      <c r="HB98" s="22"/>
      <c r="HC98" s="22"/>
      <c r="HD98" s="22"/>
      <c r="HE98" s="22"/>
      <c r="HF98" s="22"/>
      <c r="HG98" s="22"/>
      <c r="HH98" s="22"/>
      <c r="HI98" s="22"/>
      <c r="HJ98" s="22"/>
      <c r="HK98" s="22"/>
      <c r="HL98" s="22"/>
      <c r="HM98" s="22"/>
      <c r="HN98" s="22"/>
      <c r="HO98" s="22"/>
      <c r="HP98" s="22"/>
      <c r="HQ98" s="22"/>
      <c r="HR98" s="22"/>
      <c r="HS98" s="22"/>
      <c r="HT98" s="22"/>
      <c r="HU98" s="22"/>
      <c r="HV98" s="22"/>
      <c r="HW98" s="22"/>
      <c r="HX98" s="22"/>
      <c r="HY98" s="22"/>
      <c r="HZ98" s="22"/>
      <c r="IA98" s="22"/>
      <c r="IB98" s="22"/>
      <c r="IC98" s="22"/>
      <c r="ID98" s="22"/>
      <c r="IE98" s="22"/>
      <c r="IF98" s="22"/>
      <c r="IG98" s="22"/>
      <c r="IH98" s="22"/>
      <c r="II98" s="22"/>
      <c r="IJ98" s="22"/>
      <c r="IK98" s="22"/>
      <c r="IL98" s="22"/>
      <c r="IM98" s="22"/>
      <c r="IN98" s="22"/>
      <c r="IO98" s="22"/>
      <c r="IP98" s="22"/>
      <c r="IQ98" s="22"/>
      <c r="IR98" s="22"/>
      <c r="IS98" s="22"/>
      <c r="IT98" s="22"/>
      <c r="IU98" s="22"/>
      <c r="IV98" s="22"/>
    </row>
    <row r="99" spans="2:256" s="24" customFormat="1" x14ac:dyDescent="0.25">
      <c r="B99" s="22"/>
      <c r="C99" s="29"/>
      <c r="D99" s="30"/>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22"/>
      <c r="FQ99" s="22"/>
      <c r="FR99" s="22"/>
      <c r="FS99" s="22"/>
      <c r="FT99" s="22"/>
      <c r="FU99" s="22"/>
      <c r="FV99" s="22"/>
      <c r="FW99" s="22"/>
      <c r="FX99" s="22"/>
      <c r="FY99" s="22"/>
      <c r="FZ99" s="22"/>
      <c r="GA99" s="22"/>
      <c r="GB99" s="22"/>
      <c r="GC99" s="22"/>
      <c r="GD99" s="22"/>
      <c r="GE99" s="22"/>
      <c r="GF99" s="22"/>
      <c r="GG99" s="22"/>
      <c r="GH99" s="22"/>
      <c r="GI99" s="22"/>
      <c r="GJ99" s="22"/>
      <c r="GK99" s="22"/>
      <c r="GL99" s="22"/>
      <c r="GM99" s="22"/>
      <c r="GN99" s="22"/>
      <c r="GO99" s="22"/>
      <c r="GP99" s="22"/>
      <c r="GQ99" s="22"/>
      <c r="GR99" s="22"/>
      <c r="GS99" s="22"/>
      <c r="GT99" s="22"/>
      <c r="GU99" s="22"/>
      <c r="GV99" s="22"/>
      <c r="GW99" s="22"/>
      <c r="GX99" s="22"/>
      <c r="GY99" s="22"/>
      <c r="GZ99" s="22"/>
      <c r="HA99" s="22"/>
      <c r="HB99" s="22"/>
      <c r="HC99" s="22"/>
      <c r="HD99" s="22"/>
      <c r="HE99" s="22"/>
      <c r="HF99" s="22"/>
      <c r="HG99" s="22"/>
      <c r="HH99" s="22"/>
      <c r="HI99" s="22"/>
      <c r="HJ99" s="22"/>
      <c r="HK99" s="22"/>
      <c r="HL99" s="22"/>
      <c r="HM99" s="22"/>
      <c r="HN99" s="22"/>
      <c r="HO99" s="22"/>
      <c r="HP99" s="22"/>
      <c r="HQ99" s="22"/>
      <c r="HR99" s="22"/>
      <c r="HS99" s="22"/>
      <c r="HT99" s="22"/>
      <c r="HU99" s="22"/>
      <c r="HV99" s="22"/>
      <c r="HW99" s="22"/>
      <c r="HX99" s="22"/>
      <c r="HY99" s="22"/>
      <c r="HZ99" s="22"/>
      <c r="IA99" s="22"/>
      <c r="IB99" s="22"/>
      <c r="IC99" s="22"/>
      <c r="ID99" s="22"/>
      <c r="IE99" s="22"/>
      <c r="IF99" s="22"/>
      <c r="IG99" s="22"/>
      <c r="IH99" s="22"/>
      <c r="II99" s="22"/>
      <c r="IJ99" s="22"/>
      <c r="IK99" s="22"/>
      <c r="IL99" s="22"/>
      <c r="IM99" s="22"/>
      <c r="IN99" s="22"/>
      <c r="IO99" s="22"/>
      <c r="IP99" s="22"/>
      <c r="IQ99" s="22"/>
      <c r="IR99" s="22"/>
      <c r="IS99" s="22"/>
      <c r="IT99" s="22"/>
      <c r="IU99" s="22"/>
      <c r="IV99" s="22"/>
    </row>
    <row r="100" spans="2:256" s="24" customFormat="1" x14ac:dyDescent="0.25">
      <c r="B100" s="22"/>
      <c r="C100" s="29"/>
      <c r="D100" s="30"/>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c r="FO100" s="22"/>
      <c r="FP100" s="22"/>
      <c r="FQ100" s="22"/>
      <c r="FR100" s="22"/>
      <c r="FS100" s="22"/>
      <c r="FT100" s="22"/>
      <c r="FU100" s="22"/>
      <c r="FV100" s="22"/>
      <c r="FW100" s="22"/>
      <c r="FX100" s="22"/>
      <c r="FY100" s="22"/>
      <c r="FZ100" s="22"/>
      <c r="GA100" s="22"/>
      <c r="GB100" s="22"/>
      <c r="GC100" s="22"/>
      <c r="GD100" s="22"/>
      <c r="GE100" s="22"/>
      <c r="GF100" s="22"/>
      <c r="GG100" s="22"/>
      <c r="GH100" s="22"/>
      <c r="GI100" s="22"/>
      <c r="GJ100" s="22"/>
      <c r="GK100" s="22"/>
      <c r="GL100" s="22"/>
      <c r="GM100" s="22"/>
      <c r="GN100" s="22"/>
      <c r="GO100" s="22"/>
      <c r="GP100" s="22"/>
      <c r="GQ100" s="22"/>
      <c r="GR100" s="22"/>
      <c r="GS100" s="22"/>
      <c r="GT100" s="22"/>
      <c r="GU100" s="22"/>
      <c r="GV100" s="22"/>
      <c r="GW100" s="22"/>
      <c r="GX100" s="22"/>
      <c r="GY100" s="22"/>
      <c r="GZ100" s="22"/>
      <c r="HA100" s="22"/>
      <c r="HB100" s="22"/>
      <c r="HC100" s="22"/>
      <c r="HD100" s="22"/>
      <c r="HE100" s="22"/>
      <c r="HF100" s="22"/>
      <c r="HG100" s="22"/>
      <c r="HH100" s="22"/>
      <c r="HI100" s="22"/>
      <c r="HJ100" s="22"/>
      <c r="HK100" s="22"/>
      <c r="HL100" s="22"/>
      <c r="HM100" s="22"/>
      <c r="HN100" s="22"/>
      <c r="HO100" s="22"/>
      <c r="HP100" s="22"/>
      <c r="HQ100" s="22"/>
      <c r="HR100" s="22"/>
      <c r="HS100" s="22"/>
      <c r="HT100" s="22"/>
      <c r="HU100" s="22"/>
      <c r="HV100" s="22"/>
      <c r="HW100" s="22"/>
      <c r="HX100" s="22"/>
      <c r="HY100" s="22"/>
      <c r="HZ100" s="22"/>
      <c r="IA100" s="22"/>
      <c r="IB100" s="22"/>
      <c r="IC100" s="22"/>
      <c r="ID100" s="22"/>
      <c r="IE100" s="22"/>
      <c r="IF100" s="22"/>
      <c r="IG100" s="22"/>
      <c r="IH100" s="22"/>
      <c r="II100" s="22"/>
      <c r="IJ100" s="22"/>
      <c r="IK100" s="22"/>
      <c r="IL100" s="22"/>
      <c r="IM100" s="22"/>
      <c r="IN100" s="22"/>
      <c r="IO100" s="22"/>
      <c r="IP100" s="22"/>
      <c r="IQ100" s="22"/>
      <c r="IR100" s="22"/>
      <c r="IS100" s="22"/>
      <c r="IT100" s="22"/>
      <c r="IU100" s="22"/>
      <c r="IV100" s="22"/>
    </row>
    <row r="101" spans="2:256" s="24" customFormat="1" x14ac:dyDescent="0.25">
      <c r="B101" s="22"/>
      <c r="C101" s="29"/>
      <c r="D101" s="30"/>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c r="FR101" s="22"/>
      <c r="FS101" s="22"/>
      <c r="FT101" s="22"/>
      <c r="FU101" s="22"/>
      <c r="FV101" s="22"/>
      <c r="FW101" s="22"/>
      <c r="FX101" s="22"/>
      <c r="FY101" s="22"/>
      <c r="FZ101" s="22"/>
      <c r="GA101" s="22"/>
      <c r="GB101" s="22"/>
      <c r="GC101" s="22"/>
      <c r="GD101" s="22"/>
      <c r="GE101" s="22"/>
      <c r="GF101" s="22"/>
      <c r="GG101" s="22"/>
      <c r="GH101" s="22"/>
      <c r="GI101" s="22"/>
      <c r="GJ101" s="22"/>
      <c r="GK101" s="22"/>
      <c r="GL101" s="22"/>
      <c r="GM101" s="22"/>
      <c r="GN101" s="22"/>
      <c r="GO101" s="22"/>
      <c r="GP101" s="22"/>
      <c r="GQ101" s="22"/>
      <c r="GR101" s="22"/>
      <c r="GS101" s="22"/>
      <c r="GT101" s="22"/>
      <c r="GU101" s="22"/>
      <c r="GV101" s="22"/>
      <c r="GW101" s="22"/>
      <c r="GX101" s="22"/>
      <c r="GY101" s="22"/>
      <c r="GZ101" s="22"/>
      <c r="HA101" s="22"/>
      <c r="HB101" s="22"/>
      <c r="HC101" s="22"/>
      <c r="HD101" s="22"/>
      <c r="HE101" s="22"/>
      <c r="HF101" s="22"/>
      <c r="HG101" s="22"/>
      <c r="HH101" s="22"/>
      <c r="HI101" s="22"/>
      <c r="HJ101" s="22"/>
      <c r="HK101" s="22"/>
      <c r="HL101" s="22"/>
      <c r="HM101" s="22"/>
      <c r="HN101" s="22"/>
      <c r="HO101" s="22"/>
      <c r="HP101" s="22"/>
      <c r="HQ101" s="22"/>
      <c r="HR101" s="22"/>
      <c r="HS101" s="22"/>
      <c r="HT101" s="22"/>
      <c r="HU101" s="22"/>
      <c r="HV101" s="22"/>
      <c r="HW101" s="22"/>
      <c r="HX101" s="22"/>
      <c r="HY101" s="22"/>
      <c r="HZ101" s="22"/>
      <c r="IA101" s="22"/>
      <c r="IB101" s="22"/>
      <c r="IC101" s="22"/>
      <c r="ID101" s="22"/>
      <c r="IE101" s="22"/>
      <c r="IF101" s="22"/>
      <c r="IG101" s="22"/>
      <c r="IH101" s="22"/>
      <c r="II101" s="22"/>
      <c r="IJ101" s="22"/>
      <c r="IK101" s="22"/>
      <c r="IL101" s="22"/>
      <c r="IM101" s="22"/>
      <c r="IN101" s="22"/>
      <c r="IO101" s="22"/>
      <c r="IP101" s="22"/>
      <c r="IQ101" s="22"/>
      <c r="IR101" s="22"/>
      <c r="IS101" s="22"/>
      <c r="IT101" s="22"/>
      <c r="IU101" s="22"/>
      <c r="IV101" s="22"/>
    </row>
    <row r="102" spans="2:256" s="24" customFormat="1" x14ac:dyDescent="0.25">
      <c r="B102" s="22"/>
      <c r="C102" s="29"/>
      <c r="D102" s="30"/>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22"/>
      <c r="FQ102" s="22"/>
      <c r="FR102" s="22"/>
      <c r="FS102" s="22"/>
      <c r="FT102" s="22"/>
      <c r="FU102" s="22"/>
      <c r="FV102" s="22"/>
      <c r="FW102" s="22"/>
      <c r="FX102" s="22"/>
      <c r="FY102" s="22"/>
      <c r="FZ102" s="22"/>
      <c r="GA102" s="22"/>
      <c r="GB102" s="22"/>
      <c r="GC102" s="22"/>
      <c r="GD102" s="22"/>
      <c r="GE102" s="22"/>
      <c r="GF102" s="22"/>
      <c r="GG102" s="22"/>
      <c r="GH102" s="22"/>
      <c r="GI102" s="22"/>
      <c r="GJ102" s="22"/>
      <c r="GK102" s="22"/>
      <c r="GL102" s="22"/>
      <c r="GM102" s="22"/>
      <c r="GN102" s="22"/>
      <c r="GO102" s="22"/>
      <c r="GP102" s="22"/>
      <c r="GQ102" s="22"/>
      <c r="GR102" s="22"/>
      <c r="GS102" s="22"/>
      <c r="GT102" s="22"/>
      <c r="GU102" s="22"/>
      <c r="GV102" s="22"/>
      <c r="GW102" s="22"/>
      <c r="GX102" s="22"/>
      <c r="GY102" s="22"/>
      <c r="GZ102" s="22"/>
      <c r="HA102" s="22"/>
      <c r="HB102" s="22"/>
      <c r="HC102" s="22"/>
      <c r="HD102" s="22"/>
      <c r="HE102" s="22"/>
      <c r="HF102" s="22"/>
      <c r="HG102" s="22"/>
      <c r="HH102" s="22"/>
      <c r="HI102" s="22"/>
      <c r="HJ102" s="22"/>
      <c r="HK102" s="22"/>
      <c r="HL102" s="22"/>
      <c r="HM102" s="22"/>
      <c r="HN102" s="22"/>
      <c r="HO102" s="22"/>
      <c r="HP102" s="22"/>
      <c r="HQ102" s="22"/>
      <c r="HR102" s="22"/>
      <c r="HS102" s="22"/>
      <c r="HT102" s="22"/>
      <c r="HU102" s="22"/>
      <c r="HV102" s="22"/>
      <c r="HW102" s="22"/>
      <c r="HX102" s="22"/>
      <c r="HY102" s="22"/>
      <c r="HZ102" s="22"/>
      <c r="IA102" s="22"/>
      <c r="IB102" s="22"/>
      <c r="IC102" s="22"/>
      <c r="ID102" s="22"/>
      <c r="IE102" s="22"/>
      <c r="IF102" s="22"/>
      <c r="IG102" s="22"/>
      <c r="IH102" s="22"/>
      <c r="II102" s="22"/>
      <c r="IJ102" s="22"/>
      <c r="IK102" s="22"/>
      <c r="IL102" s="22"/>
      <c r="IM102" s="22"/>
      <c r="IN102" s="22"/>
      <c r="IO102" s="22"/>
      <c r="IP102" s="22"/>
      <c r="IQ102" s="22"/>
      <c r="IR102" s="22"/>
      <c r="IS102" s="22"/>
      <c r="IT102" s="22"/>
      <c r="IU102" s="22"/>
      <c r="IV102" s="22"/>
    </row>
    <row r="103" spans="2:256" s="24" customFormat="1" x14ac:dyDescent="0.25">
      <c r="B103" s="22"/>
      <c r="C103" s="29"/>
      <c r="D103" s="30"/>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c r="FR103" s="22"/>
      <c r="FS103" s="22"/>
      <c r="FT103" s="22"/>
      <c r="FU103" s="22"/>
      <c r="FV103" s="22"/>
      <c r="FW103" s="22"/>
      <c r="FX103" s="22"/>
      <c r="FY103" s="22"/>
      <c r="FZ103" s="22"/>
      <c r="GA103" s="22"/>
      <c r="GB103" s="22"/>
      <c r="GC103" s="22"/>
      <c r="GD103" s="22"/>
      <c r="GE103" s="22"/>
      <c r="GF103" s="22"/>
      <c r="GG103" s="22"/>
      <c r="GH103" s="22"/>
      <c r="GI103" s="22"/>
      <c r="GJ103" s="22"/>
      <c r="GK103" s="22"/>
      <c r="GL103" s="22"/>
      <c r="GM103" s="22"/>
      <c r="GN103" s="22"/>
      <c r="GO103" s="22"/>
      <c r="GP103" s="22"/>
      <c r="GQ103" s="22"/>
      <c r="GR103" s="22"/>
      <c r="GS103" s="22"/>
      <c r="GT103" s="22"/>
      <c r="GU103" s="22"/>
      <c r="GV103" s="22"/>
      <c r="GW103" s="22"/>
      <c r="GX103" s="22"/>
      <c r="GY103" s="22"/>
      <c r="GZ103" s="22"/>
      <c r="HA103" s="22"/>
      <c r="HB103" s="22"/>
      <c r="HC103" s="22"/>
      <c r="HD103" s="22"/>
      <c r="HE103" s="22"/>
      <c r="HF103" s="22"/>
      <c r="HG103" s="22"/>
      <c r="HH103" s="22"/>
      <c r="HI103" s="22"/>
      <c r="HJ103" s="22"/>
      <c r="HK103" s="22"/>
      <c r="HL103" s="22"/>
      <c r="HM103" s="22"/>
      <c r="HN103" s="22"/>
      <c r="HO103" s="22"/>
      <c r="HP103" s="22"/>
      <c r="HQ103" s="22"/>
      <c r="HR103" s="22"/>
      <c r="HS103" s="22"/>
      <c r="HT103" s="22"/>
      <c r="HU103" s="22"/>
      <c r="HV103" s="22"/>
      <c r="HW103" s="22"/>
      <c r="HX103" s="22"/>
      <c r="HY103" s="22"/>
      <c r="HZ103" s="22"/>
      <c r="IA103" s="22"/>
      <c r="IB103" s="22"/>
      <c r="IC103" s="22"/>
      <c r="ID103" s="22"/>
      <c r="IE103" s="22"/>
      <c r="IF103" s="22"/>
      <c r="IG103" s="22"/>
      <c r="IH103" s="22"/>
      <c r="II103" s="22"/>
      <c r="IJ103" s="22"/>
      <c r="IK103" s="22"/>
      <c r="IL103" s="22"/>
      <c r="IM103" s="22"/>
      <c r="IN103" s="22"/>
      <c r="IO103" s="22"/>
      <c r="IP103" s="22"/>
      <c r="IQ103" s="22"/>
      <c r="IR103" s="22"/>
      <c r="IS103" s="22"/>
      <c r="IT103" s="22"/>
      <c r="IU103" s="22"/>
      <c r="IV103" s="22"/>
    </row>
    <row r="104" spans="2:256" s="24" customFormat="1" x14ac:dyDescent="0.25">
      <c r="B104" s="22"/>
      <c r="C104" s="29"/>
      <c r="D104" s="30"/>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22"/>
      <c r="FQ104" s="22"/>
      <c r="FR104" s="22"/>
      <c r="FS104" s="22"/>
      <c r="FT104" s="22"/>
      <c r="FU104" s="22"/>
      <c r="FV104" s="22"/>
      <c r="FW104" s="22"/>
      <c r="FX104" s="22"/>
      <c r="FY104" s="22"/>
      <c r="FZ104" s="22"/>
      <c r="GA104" s="22"/>
      <c r="GB104" s="22"/>
      <c r="GC104" s="22"/>
      <c r="GD104" s="22"/>
      <c r="GE104" s="22"/>
      <c r="GF104" s="22"/>
      <c r="GG104" s="22"/>
      <c r="GH104" s="22"/>
      <c r="GI104" s="22"/>
      <c r="GJ104" s="22"/>
      <c r="GK104" s="22"/>
      <c r="GL104" s="22"/>
      <c r="GM104" s="22"/>
      <c r="GN104" s="22"/>
      <c r="GO104" s="22"/>
      <c r="GP104" s="22"/>
      <c r="GQ104" s="22"/>
      <c r="GR104" s="22"/>
      <c r="GS104" s="22"/>
      <c r="GT104" s="22"/>
      <c r="GU104" s="22"/>
      <c r="GV104" s="22"/>
      <c r="GW104" s="22"/>
      <c r="GX104" s="22"/>
      <c r="GY104" s="22"/>
      <c r="GZ104" s="22"/>
      <c r="HA104" s="22"/>
      <c r="HB104" s="22"/>
      <c r="HC104" s="22"/>
      <c r="HD104" s="22"/>
      <c r="HE104" s="22"/>
      <c r="HF104" s="22"/>
      <c r="HG104" s="22"/>
      <c r="HH104" s="22"/>
      <c r="HI104" s="22"/>
      <c r="HJ104" s="22"/>
      <c r="HK104" s="22"/>
      <c r="HL104" s="22"/>
      <c r="HM104" s="22"/>
      <c r="HN104" s="22"/>
      <c r="HO104" s="22"/>
      <c r="HP104" s="22"/>
      <c r="HQ104" s="22"/>
      <c r="HR104" s="22"/>
      <c r="HS104" s="22"/>
      <c r="HT104" s="22"/>
      <c r="HU104" s="22"/>
      <c r="HV104" s="22"/>
      <c r="HW104" s="22"/>
      <c r="HX104" s="22"/>
      <c r="HY104" s="22"/>
      <c r="HZ104" s="22"/>
      <c r="IA104" s="22"/>
      <c r="IB104" s="22"/>
      <c r="IC104" s="22"/>
      <c r="ID104" s="22"/>
      <c r="IE104" s="22"/>
      <c r="IF104" s="22"/>
      <c r="IG104" s="22"/>
      <c r="IH104" s="22"/>
      <c r="II104" s="22"/>
      <c r="IJ104" s="22"/>
      <c r="IK104" s="22"/>
      <c r="IL104" s="22"/>
      <c r="IM104" s="22"/>
      <c r="IN104" s="22"/>
      <c r="IO104" s="22"/>
      <c r="IP104" s="22"/>
      <c r="IQ104" s="22"/>
      <c r="IR104" s="22"/>
      <c r="IS104" s="22"/>
      <c r="IT104" s="22"/>
      <c r="IU104" s="22"/>
      <c r="IV104" s="22"/>
    </row>
    <row r="105" spans="2:256" s="24" customFormat="1" x14ac:dyDescent="0.25">
      <c r="B105" s="22"/>
      <c r="C105" s="29"/>
      <c r="D105" s="30"/>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c r="FR105" s="22"/>
      <c r="FS105" s="22"/>
      <c r="FT105" s="22"/>
      <c r="FU105" s="22"/>
      <c r="FV105" s="22"/>
      <c r="FW105" s="22"/>
      <c r="FX105" s="22"/>
      <c r="FY105" s="22"/>
      <c r="FZ105" s="22"/>
      <c r="GA105" s="22"/>
      <c r="GB105" s="22"/>
      <c r="GC105" s="22"/>
      <c r="GD105" s="22"/>
      <c r="GE105" s="22"/>
      <c r="GF105" s="22"/>
      <c r="GG105" s="22"/>
      <c r="GH105" s="22"/>
      <c r="GI105" s="22"/>
      <c r="GJ105" s="22"/>
      <c r="GK105" s="22"/>
      <c r="GL105" s="22"/>
      <c r="GM105" s="22"/>
      <c r="GN105" s="22"/>
      <c r="GO105" s="22"/>
      <c r="GP105" s="22"/>
      <c r="GQ105" s="22"/>
      <c r="GR105" s="22"/>
      <c r="GS105" s="22"/>
      <c r="GT105" s="22"/>
      <c r="GU105" s="22"/>
      <c r="GV105" s="22"/>
      <c r="GW105" s="22"/>
      <c r="GX105" s="22"/>
      <c r="GY105" s="22"/>
      <c r="GZ105" s="22"/>
      <c r="HA105" s="22"/>
      <c r="HB105" s="22"/>
      <c r="HC105" s="22"/>
      <c r="HD105" s="22"/>
      <c r="HE105" s="22"/>
      <c r="HF105" s="22"/>
      <c r="HG105" s="22"/>
      <c r="HH105" s="22"/>
      <c r="HI105" s="22"/>
      <c r="HJ105" s="22"/>
      <c r="HK105" s="22"/>
      <c r="HL105" s="22"/>
      <c r="HM105" s="22"/>
      <c r="HN105" s="22"/>
      <c r="HO105" s="22"/>
      <c r="HP105" s="22"/>
      <c r="HQ105" s="22"/>
      <c r="HR105" s="22"/>
      <c r="HS105" s="22"/>
      <c r="HT105" s="22"/>
      <c r="HU105" s="22"/>
      <c r="HV105" s="22"/>
      <c r="HW105" s="22"/>
      <c r="HX105" s="22"/>
      <c r="HY105" s="22"/>
      <c r="HZ105" s="22"/>
      <c r="IA105" s="22"/>
      <c r="IB105" s="22"/>
      <c r="IC105" s="22"/>
      <c r="ID105" s="22"/>
      <c r="IE105" s="22"/>
      <c r="IF105" s="22"/>
      <c r="IG105" s="22"/>
      <c r="IH105" s="22"/>
      <c r="II105" s="22"/>
      <c r="IJ105" s="22"/>
      <c r="IK105" s="22"/>
      <c r="IL105" s="22"/>
      <c r="IM105" s="22"/>
      <c r="IN105" s="22"/>
      <c r="IO105" s="22"/>
      <c r="IP105" s="22"/>
      <c r="IQ105" s="22"/>
      <c r="IR105" s="22"/>
      <c r="IS105" s="22"/>
      <c r="IT105" s="22"/>
      <c r="IU105" s="22"/>
      <c r="IV105" s="22"/>
    </row>
    <row r="106" spans="2:256" s="24" customFormat="1" x14ac:dyDescent="0.25">
      <c r="B106" s="22"/>
      <c r="C106" s="29"/>
      <c r="D106" s="30"/>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c r="FR106" s="22"/>
      <c r="FS106" s="22"/>
      <c r="FT106" s="22"/>
      <c r="FU106" s="22"/>
      <c r="FV106" s="22"/>
      <c r="FW106" s="22"/>
      <c r="FX106" s="22"/>
      <c r="FY106" s="22"/>
      <c r="FZ106" s="22"/>
      <c r="GA106" s="22"/>
      <c r="GB106" s="22"/>
      <c r="GC106" s="22"/>
      <c r="GD106" s="22"/>
      <c r="GE106" s="22"/>
      <c r="GF106" s="22"/>
      <c r="GG106" s="22"/>
      <c r="GH106" s="22"/>
      <c r="GI106" s="22"/>
      <c r="GJ106" s="22"/>
      <c r="GK106" s="22"/>
      <c r="GL106" s="22"/>
      <c r="GM106" s="22"/>
      <c r="GN106" s="22"/>
      <c r="GO106" s="22"/>
      <c r="GP106" s="22"/>
      <c r="GQ106" s="22"/>
      <c r="GR106" s="22"/>
      <c r="GS106" s="22"/>
      <c r="GT106" s="22"/>
      <c r="GU106" s="22"/>
      <c r="GV106" s="22"/>
      <c r="GW106" s="22"/>
      <c r="GX106" s="22"/>
      <c r="GY106" s="22"/>
      <c r="GZ106" s="22"/>
      <c r="HA106" s="22"/>
      <c r="HB106" s="22"/>
      <c r="HC106" s="22"/>
      <c r="HD106" s="22"/>
      <c r="HE106" s="22"/>
      <c r="HF106" s="22"/>
      <c r="HG106" s="22"/>
      <c r="HH106" s="22"/>
      <c r="HI106" s="22"/>
      <c r="HJ106" s="22"/>
      <c r="HK106" s="22"/>
      <c r="HL106" s="22"/>
      <c r="HM106" s="22"/>
      <c r="HN106" s="22"/>
      <c r="HO106" s="22"/>
      <c r="HP106" s="22"/>
      <c r="HQ106" s="22"/>
      <c r="HR106" s="22"/>
      <c r="HS106" s="22"/>
      <c r="HT106" s="22"/>
      <c r="HU106" s="22"/>
      <c r="HV106" s="22"/>
      <c r="HW106" s="22"/>
      <c r="HX106" s="22"/>
      <c r="HY106" s="22"/>
      <c r="HZ106" s="22"/>
      <c r="IA106" s="22"/>
      <c r="IB106" s="22"/>
      <c r="IC106" s="22"/>
      <c r="ID106" s="22"/>
      <c r="IE106" s="22"/>
      <c r="IF106" s="22"/>
      <c r="IG106" s="22"/>
      <c r="IH106" s="22"/>
      <c r="II106" s="22"/>
      <c r="IJ106" s="22"/>
      <c r="IK106" s="22"/>
      <c r="IL106" s="22"/>
      <c r="IM106" s="22"/>
      <c r="IN106" s="22"/>
      <c r="IO106" s="22"/>
      <c r="IP106" s="22"/>
      <c r="IQ106" s="22"/>
      <c r="IR106" s="22"/>
      <c r="IS106" s="22"/>
      <c r="IT106" s="22"/>
      <c r="IU106" s="22"/>
      <c r="IV106" s="22"/>
    </row>
    <row r="107" spans="2:256" s="24" customFormat="1" x14ac:dyDescent="0.25">
      <c r="B107" s="22"/>
      <c r="C107" s="29"/>
      <c r="D107" s="30"/>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c r="II107" s="22"/>
      <c r="IJ107" s="22"/>
      <c r="IK107" s="22"/>
      <c r="IL107" s="22"/>
      <c r="IM107" s="22"/>
      <c r="IN107" s="22"/>
      <c r="IO107" s="22"/>
      <c r="IP107" s="22"/>
      <c r="IQ107" s="22"/>
      <c r="IR107" s="22"/>
      <c r="IS107" s="22"/>
      <c r="IT107" s="22"/>
      <c r="IU107" s="22"/>
      <c r="IV107" s="22"/>
    </row>
    <row r="108" spans="2:256" s="24" customFormat="1" x14ac:dyDescent="0.25">
      <c r="B108" s="22"/>
      <c r="C108" s="29"/>
      <c r="D108" s="30"/>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c r="FO108" s="22"/>
      <c r="FP108" s="22"/>
      <c r="FQ108" s="22"/>
      <c r="FR108" s="22"/>
      <c r="FS108" s="22"/>
      <c r="FT108" s="22"/>
      <c r="FU108" s="22"/>
      <c r="FV108" s="22"/>
      <c r="FW108" s="22"/>
      <c r="FX108" s="22"/>
      <c r="FY108" s="22"/>
      <c r="FZ108" s="22"/>
      <c r="GA108" s="22"/>
      <c r="GB108" s="22"/>
      <c r="GC108" s="22"/>
      <c r="GD108" s="22"/>
      <c r="GE108" s="22"/>
      <c r="GF108" s="22"/>
      <c r="GG108" s="22"/>
      <c r="GH108" s="22"/>
      <c r="GI108" s="22"/>
      <c r="GJ108" s="22"/>
      <c r="GK108" s="22"/>
      <c r="GL108" s="22"/>
      <c r="GM108" s="22"/>
      <c r="GN108" s="22"/>
      <c r="GO108" s="22"/>
      <c r="GP108" s="22"/>
      <c r="GQ108" s="22"/>
      <c r="GR108" s="22"/>
      <c r="GS108" s="22"/>
      <c r="GT108" s="22"/>
      <c r="GU108" s="22"/>
      <c r="GV108" s="22"/>
      <c r="GW108" s="22"/>
      <c r="GX108" s="22"/>
      <c r="GY108" s="22"/>
      <c r="GZ108" s="22"/>
      <c r="HA108" s="22"/>
      <c r="HB108" s="22"/>
      <c r="HC108" s="22"/>
      <c r="HD108" s="22"/>
      <c r="HE108" s="22"/>
      <c r="HF108" s="22"/>
      <c r="HG108" s="22"/>
      <c r="HH108" s="22"/>
      <c r="HI108" s="22"/>
      <c r="HJ108" s="22"/>
      <c r="HK108" s="22"/>
      <c r="HL108" s="22"/>
      <c r="HM108" s="22"/>
      <c r="HN108" s="22"/>
      <c r="HO108" s="22"/>
      <c r="HP108" s="22"/>
      <c r="HQ108" s="22"/>
      <c r="HR108" s="22"/>
      <c r="HS108" s="22"/>
      <c r="HT108" s="22"/>
      <c r="HU108" s="22"/>
      <c r="HV108" s="22"/>
      <c r="HW108" s="22"/>
      <c r="HX108" s="22"/>
      <c r="HY108" s="22"/>
      <c r="HZ108" s="22"/>
      <c r="IA108" s="22"/>
      <c r="IB108" s="22"/>
      <c r="IC108" s="22"/>
      <c r="ID108" s="22"/>
      <c r="IE108" s="22"/>
      <c r="IF108" s="22"/>
      <c r="IG108" s="22"/>
      <c r="IH108" s="22"/>
      <c r="II108" s="22"/>
      <c r="IJ108" s="22"/>
      <c r="IK108" s="22"/>
      <c r="IL108" s="22"/>
      <c r="IM108" s="22"/>
      <c r="IN108" s="22"/>
      <c r="IO108" s="22"/>
      <c r="IP108" s="22"/>
      <c r="IQ108" s="22"/>
      <c r="IR108" s="22"/>
      <c r="IS108" s="22"/>
      <c r="IT108" s="22"/>
      <c r="IU108" s="22"/>
      <c r="IV108" s="22"/>
    </row>
    <row r="109" spans="2:256" s="24" customFormat="1" x14ac:dyDescent="0.25">
      <c r="B109" s="22"/>
      <c r="C109" s="29"/>
      <c r="D109" s="30"/>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c r="FR109" s="22"/>
      <c r="FS109" s="22"/>
      <c r="FT109" s="22"/>
      <c r="FU109" s="22"/>
      <c r="FV109" s="22"/>
      <c r="FW109" s="22"/>
      <c r="FX109" s="22"/>
      <c r="FY109" s="22"/>
      <c r="FZ109" s="22"/>
      <c r="GA109" s="22"/>
      <c r="GB109" s="22"/>
      <c r="GC109" s="22"/>
      <c r="GD109" s="22"/>
      <c r="GE109" s="22"/>
      <c r="GF109" s="22"/>
      <c r="GG109" s="22"/>
      <c r="GH109" s="22"/>
      <c r="GI109" s="22"/>
      <c r="GJ109" s="22"/>
      <c r="GK109" s="22"/>
      <c r="GL109" s="22"/>
      <c r="GM109" s="22"/>
      <c r="GN109" s="22"/>
      <c r="GO109" s="22"/>
      <c r="GP109" s="22"/>
      <c r="GQ109" s="22"/>
      <c r="GR109" s="22"/>
      <c r="GS109" s="22"/>
      <c r="GT109" s="22"/>
      <c r="GU109" s="22"/>
      <c r="GV109" s="22"/>
      <c r="GW109" s="22"/>
      <c r="GX109" s="22"/>
      <c r="GY109" s="22"/>
      <c r="GZ109" s="22"/>
      <c r="HA109" s="22"/>
      <c r="HB109" s="22"/>
      <c r="HC109" s="22"/>
      <c r="HD109" s="22"/>
      <c r="HE109" s="22"/>
      <c r="HF109" s="22"/>
      <c r="HG109" s="22"/>
      <c r="HH109" s="22"/>
      <c r="HI109" s="22"/>
      <c r="HJ109" s="22"/>
      <c r="HK109" s="22"/>
      <c r="HL109" s="22"/>
      <c r="HM109" s="22"/>
      <c r="HN109" s="22"/>
      <c r="HO109" s="22"/>
      <c r="HP109" s="22"/>
      <c r="HQ109" s="22"/>
      <c r="HR109" s="22"/>
      <c r="HS109" s="22"/>
      <c r="HT109" s="22"/>
      <c r="HU109" s="22"/>
      <c r="HV109" s="22"/>
      <c r="HW109" s="22"/>
      <c r="HX109" s="22"/>
      <c r="HY109" s="22"/>
      <c r="HZ109" s="22"/>
      <c r="IA109" s="22"/>
      <c r="IB109" s="22"/>
      <c r="IC109" s="22"/>
      <c r="ID109" s="22"/>
      <c r="IE109" s="22"/>
      <c r="IF109" s="22"/>
      <c r="IG109" s="22"/>
      <c r="IH109" s="22"/>
      <c r="II109" s="22"/>
      <c r="IJ109" s="22"/>
      <c r="IK109" s="22"/>
      <c r="IL109" s="22"/>
      <c r="IM109" s="22"/>
      <c r="IN109" s="22"/>
      <c r="IO109" s="22"/>
      <c r="IP109" s="22"/>
      <c r="IQ109" s="22"/>
      <c r="IR109" s="22"/>
      <c r="IS109" s="22"/>
      <c r="IT109" s="22"/>
      <c r="IU109" s="22"/>
      <c r="IV109" s="22"/>
    </row>
    <row r="110" spans="2:256" s="24" customFormat="1" x14ac:dyDescent="0.25">
      <c r="B110" s="22"/>
      <c r="C110" s="29"/>
      <c r="D110" s="30"/>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c r="FR110" s="22"/>
      <c r="FS110" s="22"/>
      <c r="FT110" s="22"/>
      <c r="FU110" s="22"/>
      <c r="FV110" s="22"/>
      <c r="FW110" s="22"/>
      <c r="FX110" s="22"/>
      <c r="FY110" s="22"/>
      <c r="FZ110" s="22"/>
      <c r="GA110" s="22"/>
      <c r="GB110" s="22"/>
      <c r="GC110" s="22"/>
      <c r="GD110" s="22"/>
      <c r="GE110" s="22"/>
      <c r="GF110" s="22"/>
      <c r="GG110" s="22"/>
      <c r="GH110" s="22"/>
      <c r="GI110" s="22"/>
      <c r="GJ110" s="22"/>
      <c r="GK110" s="22"/>
      <c r="GL110" s="22"/>
      <c r="GM110" s="22"/>
      <c r="GN110" s="22"/>
      <c r="GO110" s="22"/>
      <c r="GP110" s="22"/>
      <c r="GQ110" s="22"/>
      <c r="GR110" s="22"/>
      <c r="GS110" s="22"/>
      <c r="GT110" s="22"/>
      <c r="GU110" s="22"/>
      <c r="GV110" s="22"/>
      <c r="GW110" s="22"/>
      <c r="GX110" s="22"/>
      <c r="GY110" s="22"/>
      <c r="GZ110" s="22"/>
      <c r="HA110" s="22"/>
      <c r="HB110" s="22"/>
      <c r="HC110" s="22"/>
      <c r="HD110" s="22"/>
      <c r="HE110" s="22"/>
      <c r="HF110" s="22"/>
      <c r="HG110" s="22"/>
      <c r="HH110" s="22"/>
      <c r="HI110" s="22"/>
      <c r="HJ110" s="22"/>
      <c r="HK110" s="22"/>
      <c r="HL110" s="22"/>
      <c r="HM110" s="22"/>
      <c r="HN110" s="22"/>
      <c r="HO110" s="22"/>
      <c r="HP110" s="22"/>
      <c r="HQ110" s="22"/>
      <c r="HR110" s="22"/>
      <c r="HS110" s="22"/>
      <c r="HT110" s="22"/>
      <c r="HU110" s="22"/>
      <c r="HV110" s="22"/>
      <c r="HW110" s="22"/>
      <c r="HX110" s="22"/>
      <c r="HY110" s="22"/>
      <c r="HZ110" s="22"/>
      <c r="IA110" s="22"/>
      <c r="IB110" s="22"/>
      <c r="IC110" s="22"/>
      <c r="ID110" s="22"/>
      <c r="IE110" s="22"/>
      <c r="IF110" s="22"/>
      <c r="IG110" s="22"/>
      <c r="IH110" s="22"/>
      <c r="II110" s="22"/>
      <c r="IJ110" s="22"/>
      <c r="IK110" s="22"/>
      <c r="IL110" s="22"/>
      <c r="IM110" s="22"/>
      <c r="IN110" s="22"/>
      <c r="IO110" s="22"/>
      <c r="IP110" s="22"/>
      <c r="IQ110" s="22"/>
      <c r="IR110" s="22"/>
      <c r="IS110" s="22"/>
      <c r="IT110" s="22"/>
      <c r="IU110" s="22"/>
      <c r="IV110" s="22"/>
    </row>
    <row r="111" spans="2:256" s="24" customFormat="1" x14ac:dyDescent="0.25">
      <c r="B111" s="22"/>
      <c r="C111" s="29"/>
      <c r="D111" s="30"/>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c r="FO111" s="22"/>
      <c r="FP111" s="22"/>
      <c r="FQ111" s="22"/>
      <c r="FR111" s="22"/>
      <c r="FS111" s="22"/>
      <c r="FT111" s="22"/>
      <c r="FU111" s="22"/>
      <c r="FV111" s="22"/>
      <c r="FW111" s="22"/>
      <c r="FX111" s="22"/>
      <c r="FY111" s="22"/>
      <c r="FZ111" s="22"/>
      <c r="GA111" s="22"/>
      <c r="GB111" s="22"/>
      <c r="GC111" s="22"/>
      <c r="GD111" s="22"/>
      <c r="GE111" s="22"/>
      <c r="GF111" s="22"/>
      <c r="GG111" s="22"/>
      <c r="GH111" s="22"/>
      <c r="GI111" s="22"/>
      <c r="GJ111" s="22"/>
      <c r="GK111" s="22"/>
      <c r="GL111" s="22"/>
      <c r="GM111" s="22"/>
      <c r="GN111" s="22"/>
      <c r="GO111" s="22"/>
      <c r="GP111" s="22"/>
      <c r="GQ111" s="22"/>
      <c r="GR111" s="22"/>
      <c r="GS111" s="22"/>
      <c r="GT111" s="22"/>
      <c r="GU111" s="22"/>
      <c r="GV111" s="22"/>
      <c r="GW111" s="22"/>
      <c r="GX111" s="22"/>
      <c r="GY111" s="22"/>
      <c r="GZ111" s="22"/>
      <c r="HA111" s="22"/>
      <c r="HB111" s="22"/>
      <c r="HC111" s="22"/>
      <c r="HD111" s="22"/>
      <c r="HE111" s="22"/>
      <c r="HF111" s="22"/>
      <c r="HG111" s="22"/>
      <c r="HH111" s="22"/>
      <c r="HI111" s="22"/>
      <c r="HJ111" s="22"/>
      <c r="HK111" s="22"/>
      <c r="HL111" s="22"/>
      <c r="HM111" s="22"/>
      <c r="HN111" s="22"/>
      <c r="HO111" s="22"/>
      <c r="HP111" s="22"/>
      <c r="HQ111" s="22"/>
      <c r="HR111" s="22"/>
      <c r="HS111" s="22"/>
      <c r="HT111" s="22"/>
      <c r="HU111" s="22"/>
      <c r="HV111" s="22"/>
      <c r="HW111" s="22"/>
      <c r="HX111" s="22"/>
      <c r="HY111" s="22"/>
      <c r="HZ111" s="22"/>
      <c r="IA111" s="22"/>
      <c r="IB111" s="22"/>
      <c r="IC111" s="22"/>
      <c r="ID111" s="22"/>
      <c r="IE111" s="22"/>
      <c r="IF111" s="22"/>
      <c r="IG111" s="22"/>
      <c r="IH111" s="22"/>
      <c r="II111" s="22"/>
      <c r="IJ111" s="22"/>
      <c r="IK111" s="22"/>
      <c r="IL111" s="22"/>
      <c r="IM111" s="22"/>
      <c r="IN111" s="22"/>
      <c r="IO111" s="22"/>
      <c r="IP111" s="22"/>
      <c r="IQ111" s="22"/>
      <c r="IR111" s="22"/>
      <c r="IS111" s="22"/>
      <c r="IT111" s="22"/>
      <c r="IU111" s="22"/>
      <c r="IV111" s="22"/>
    </row>
    <row r="112" spans="2:256" s="24" customFormat="1" x14ac:dyDescent="0.25">
      <c r="B112" s="22"/>
      <c r="C112" s="29"/>
      <c r="D112" s="30"/>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c r="FO112" s="22"/>
      <c r="FP112" s="22"/>
      <c r="FQ112" s="22"/>
      <c r="FR112" s="22"/>
      <c r="FS112" s="22"/>
      <c r="FT112" s="22"/>
      <c r="FU112" s="22"/>
      <c r="FV112" s="22"/>
      <c r="FW112" s="22"/>
      <c r="FX112" s="22"/>
      <c r="FY112" s="22"/>
      <c r="FZ112" s="22"/>
      <c r="GA112" s="22"/>
      <c r="GB112" s="22"/>
      <c r="GC112" s="22"/>
      <c r="GD112" s="22"/>
      <c r="GE112" s="22"/>
      <c r="GF112" s="22"/>
      <c r="GG112" s="22"/>
      <c r="GH112" s="22"/>
      <c r="GI112" s="22"/>
      <c r="GJ112" s="22"/>
      <c r="GK112" s="22"/>
      <c r="GL112" s="22"/>
      <c r="GM112" s="22"/>
      <c r="GN112" s="22"/>
      <c r="GO112" s="22"/>
      <c r="GP112" s="22"/>
      <c r="GQ112" s="22"/>
      <c r="GR112" s="22"/>
      <c r="GS112" s="22"/>
      <c r="GT112" s="22"/>
      <c r="GU112" s="22"/>
      <c r="GV112" s="22"/>
      <c r="GW112" s="22"/>
      <c r="GX112" s="22"/>
      <c r="GY112" s="22"/>
      <c r="GZ112" s="22"/>
      <c r="HA112" s="22"/>
      <c r="HB112" s="22"/>
      <c r="HC112" s="22"/>
      <c r="HD112" s="22"/>
      <c r="HE112" s="22"/>
      <c r="HF112" s="22"/>
      <c r="HG112" s="22"/>
      <c r="HH112" s="22"/>
      <c r="HI112" s="22"/>
      <c r="HJ112" s="22"/>
      <c r="HK112" s="22"/>
      <c r="HL112" s="22"/>
      <c r="HM112" s="22"/>
      <c r="HN112" s="22"/>
      <c r="HO112" s="22"/>
      <c r="HP112" s="22"/>
      <c r="HQ112" s="22"/>
      <c r="HR112" s="22"/>
      <c r="HS112" s="22"/>
      <c r="HT112" s="22"/>
      <c r="HU112" s="22"/>
      <c r="HV112" s="22"/>
      <c r="HW112" s="22"/>
      <c r="HX112" s="22"/>
      <c r="HY112" s="22"/>
      <c r="HZ112" s="22"/>
      <c r="IA112" s="22"/>
      <c r="IB112" s="22"/>
      <c r="IC112" s="22"/>
      <c r="ID112" s="22"/>
      <c r="IE112" s="22"/>
      <c r="IF112" s="22"/>
      <c r="IG112" s="22"/>
      <c r="IH112" s="22"/>
      <c r="II112" s="22"/>
      <c r="IJ112" s="22"/>
      <c r="IK112" s="22"/>
      <c r="IL112" s="22"/>
      <c r="IM112" s="22"/>
      <c r="IN112" s="22"/>
      <c r="IO112" s="22"/>
      <c r="IP112" s="22"/>
      <c r="IQ112" s="22"/>
      <c r="IR112" s="22"/>
      <c r="IS112" s="22"/>
      <c r="IT112" s="22"/>
      <c r="IU112" s="22"/>
      <c r="IV112" s="22"/>
    </row>
    <row r="113" spans="2:256" s="24" customFormat="1" x14ac:dyDescent="0.25">
      <c r="B113" s="22"/>
      <c r="C113" s="29"/>
      <c r="D113" s="30"/>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c r="FO113" s="22"/>
      <c r="FP113" s="22"/>
      <c r="FQ113" s="22"/>
      <c r="FR113" s="22"/>
      <c r="FS113" s="22"/>
      <c r="FT113" s="22"/>
      <c r="FU113" s="22"/>
      <c r="FV113" s="22"/>
      <c r="FW113" s="22"/>
      <c r="FX113" s="22"/>
      <c r="FY113" s="22"/>
      <c r="FZ113" s="22"/>
      <c r="GA113" s="22"/>
      <c r="GB113" s="22"/>
      <c r="GC113" s="22"/>
      <c r="GD113" s="22"/>
      <c r="GE113" s="22"/>
      <c r="GF113" s="22"/>
      <c r="GG113" s="22"/>
      <c r="GH113" s="22"/>
      <c r="GI113" s="22"/>
      <c r="GJ113" s="22"/>
      <c r="GK113" s="22"/>
      <c r="GL113" s="22"/>
      <c r="GM113" s="22"/>
      <c r="GN113" s="22"/>
      <c r="GO113" s="22"/>
      <c r="GP113" s="22"/>
      <c r="GQ113" s="22"/>
      <c r="GR113" s="22"/>
      <c r="GS113" s="22"/>
      <c r="GT113" s="22"/>
      <c r="GU113" s="22"/>
      <c r="GV113" s="22"/>
      <c r="GW113" s="22"/>
      <c r="GX113" s="22"/>
      <c r="GY113" s="22"/>
      <c r="GZ113" s="22"/>
      <c r="HA113" s="22"/>
      <c r="HB113" s="22"/>
      <c r="HC113" s="22"/>
      <c r="HD113" s="22"/>
      <c r="HE113" s="22"/>
      <c r="HF113" s="22"/>
      <c r="HG113" s="22"/>
      <c r="HH113" s="22"/>
      <c r="HI113" s="22"/>
      <c r="HJ113" s="22"/>
      <c r="HK113" s="22"/>
      <c r="HL113" s="22"/>
      <c r="HM113" s="22"/>
      <c r="HN113" s="22"/>
      <c r="HO113" s="22"/>
      <c r="HP113" s="22"/>
      <c r="HQ113" s="22"/>
      <c r="HR113" s="22"/>
      <c r="HS113" s="22"/>
      <c r="HT113" s="22"/>
      <c r="HU113" s="22"/>
      <c r="HV113" s="22"/>
      <c r="HW113" s="22"/>
      <c r="HX113" s="22"/>
      <c r="HY113" s="22"/>
      <c r="HZ113" s="22"/>
      <c r="IA113" s="22"/>
      <c r="IB113" s="22"/>
      <c r="IC113" s="22"/>
      <c r="ID113" s="22"/>
      <c r="IE113" s="22"/>
      <c r="IF113" s="22"/>
      <c r="IG113" s="22"/>
      <c r="IH113" s="22"/>
      <c r="II113" s="22"/>
      <c r="IJ113" s="22"/>
      <c r="IK113" s="22"/>
      <c r="IL113" s="22"/>
      <c r="IM113" s="22"/>
      <c r="IN113" s="22"/>
      <c r="IO113" s="22"/>
      <c r="IP113" s="22"/>
      <c r="IQ113" s="22"/>
      <c r="IR113" s="22"/>
      <c r="IS113" s="22"/>
      <c r="IT113" s="22"/>
      <c r="IU113" s="22"/>
      <c r="IV113" s="22"/>
    </row>
    <row r="114" spans="2:256" s="24" customFormat="1" x14ac:dyDescent="0.25">
      <c r="B114" s="22"/>
      <c r="C114" s="29"/>
      <c r="D114" s="30"/>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c r="FO114" s="22"/>
      <c r="FP114" s="22"/>
      <c r="FQ114" s="22"/>
      <c r="FR114" s="22"/>
      <c r="FS114" s="22"/>
      <c r="FT114" s="22"/>
      <c r="FU114" s="22"/>
      <c r="FV114" s="22"/>
      <c r="FW114" s="22"/>
      <c r="FX114" s="22"/>
      <c r="FY114" s="22"/>
      <c r="FZ114" s="22"/>
      <c r="GA114" s="22"/>
      <c r="GB114" s="22"/>
      <c r="GC114" s="22"/>
      <c r="GD114" s="22"/>
      <c r="GE114" s="22"/>
      <c r="GF114" s="22"/>
      <c r="GG114" s="22"/>
      <c r="GH114" s="22"/>
      <c r="GI114" s="22"/>
      <c r="GJ114" s="22"/>
      <c r="GK114" s="22"/>
      <c r="GL114" s="22"/>
      <c r="GM114" s="22"/>
      <c r="GN114" s="22"/>
      <c r="GO114" s="22"/>
      <c r="GP114" s="22"/>
      <c r="GQ114" s="22"/>
      <c r="GR114" s="22"/>
      <c r="GS114" s="22"/>
      <c r="GT114" s="22"/>
      <c r="GU114" s="22"/>
      <c r="GV114" s="22"/>
      <c r="GW114" s="22"/>
      <c r="GX114" s="22"/>
      <c r="GY114" s="22"/>
      <c r="GZ114" s="22"/>
      <c r="HA114" s="22"/>
      <c r="HB114" s="22"/>
      <c r="HC114" s="22"/>
      <c r="HD114" s="22"/>
      <c r="HE114" s="22"/>
      <c r="HF114" s="22"/>
      <c r="HG114" s="22"/>
      <c r="HH114" s="22"/>
      <c r="HI114" s="22"/>
      <c r="HJ114" s="22"/>
      <c r="HK114" s="22"/>
      <c r="HL114" s="22"/>
      <c r="HM114" s="22"/>
      <c r="HN114" s="22"/>
      <c r="HO114" s="22"/>
      <c r="HP114" s="22"/>
      <c r="HQ114" s="22"/>
      <c r="HR114" s="22"/>
      <c r="HS114" s="22"/>
      <c r="HT114" s="22"/>
      <c r="HU114" s="22"/>
      <c r="HV114" s="22"/>
      <c r="HW114" s="22"/>
      <c r="HX114" s="22"/>
      <c r="HY114" s="22"/>
      <c r="HZ114" s="22"/>
      <c r="IA114" s="22"/>
      <c r="IB114" s="22"/>
      <c r="IC114" s="22"/>
      <c r="ID114" s="22"/>
      <c r="IE114" s="22"/>
      <c r="IF114" s="22"/>
      <c r="IG114" s="22"/>
      <c r="IH114" s="22"/>
      <c r="II114" s="22"/>
      <c r="IJ114" s="22"/>
      <c r="IK114" s="22"/>
      <c r="IL114" s="22"/>
      <c r="IM114" s="22"/>
      <c r="IN114" s="22"/>
      <c r="IO114" s="22"/>
      <c r="IP114" s="22"/>
      <c r="IQ114" s="22"/>
      <c r="IR114" s="22"/>
      <c r="IS114" s="22"/>
      <c r="IT114" s="22"/>
      <c r="IU114" s="22"/>
      <c r="IV114" s="22"/>
    </row>
    <row r="115" spans="2:256" s="24" customFormat="1" x14ac:dyDescent="0.25">
      <c r="B115" s="22"/>
      <c r="C115" s="29"/>
      <c r="D115" s="30"/>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c r="FO115" s="22"/>
      <c r="FP115" s="22"/>
      <c r="FQ115" s="22"/>
      <c r="FR115" s="22"/>
      <c r="FS115" s="22"/>
      <c r="FT115" s="22"/>
      <c r="FU115" s="22"/>
      <c r="FV115" s="22"/>
      <c r="FW115" s="22"/>
      <c r="FX115" s="22"/>
      <c r="FY115" s="22"/>
      <c r="FZ115" s="22"/>
      <c r="GA115" s="22"/>
      <c r="GB115" s="22"/>
      <c r="GC115" s="22"/>
      <c r="GD115" s="22"/>
      <c r="GE115" s="22"/>
      <c r="GF115" s="22"/>
      <c r="GG115" s="22"/>
      <c r="GH115" s="22"/>
      <c r="GI115" s="22"/>
      <c r="GJ115" s="22"/>
      <c r="GK115" s="22"/>
      <c r="GL115" s="22"/>
      <c r="GM115" s="22"/>
      <c r="GN115" s="22"/>
      <c r="GO115" s="22"/>
      <c r="GP115" s="22"/>
      <c r="GQ115" s="22"/>
      <c r="GR115" s="22"/>
      <c r="GS115" s="22"/>
      <c r="GT115" s="22"/>
      <c r="GU115" s="22"/>
      <c r="GV115" s="22"/>
      <c r="GW115" s="22"/>
      <c r="GX115" s="22"/>
      <c r="GY115" s="22"/>
      <c r="GZ115" s="22"/>
      <c r="HA115" s="22"/>
      <c r="HB115" s="22"/>
      <c r="HC115" s="22"/>
      <c r="HD115" s="22"/>
      <c r="HE115" s="22"/>
      <c r="HF115" s="22"/>
      <c r="HG115" s="22"/>
      <c r="HH115" s="22"/>
      <c r="HI115" s="22"/>
      <c r="HJ115" s="22"/>
      <c r="HK115" s="22"/>
      <c r="HL115" s="22"/>
      <c r="HM115" s="22"/>
      <c r="HN115" s="22"/>
      <c r="HO115" s="22"/>
      <c r="HP115" s="22"/>
      <c r="HQ115" s="22"/>
      <c r="HR115" s="22"/>
      <c r="HS115" s="22"/>
      <c r="HT115" s="22"/>
      <c r="HU115" s="22"/>
      <c r="HV115" s="22"/>
      <c r="HW115" s="22"/>
      <c r="HX115" s="22"/>
      <c r="HY115" s="22"/>
      <c r="HZ115" s="22"/>
      <c r="IA115" s="22"/>
      <c r="IB115" s="22"/>
      <c r="IC115" s="22"/>
      <c r="ID115" s="22"/>
      <c r="IE115" s="22"/>
      <c r="IF115" s="22"/>
      <c r="IG115" s="22"/>
      <c r="IH115" s="22"/>
      <c r="II115" s="22"/>
      <c r="IJ115" s="22"/>
      <c r="IK115" s="22"/>
      <c r="IL115" s="22"/>
      <c r="IM115" s="22"/>
      <c r="IN115" s="22"/>
      <c r="IO115" s="22"/>
      <c r="IP115" s="22"/>
      <c r="IQ115" s="22"/>
      <c r="IR115" s="22"/>
      <c r="IS115" s="22"/>
      <c r="IT115" s="22"/>
      <c r="IU115" s="22"/>
      <c r="IV115" s="22"/>
    </row>
    <row r="116" spans="2:256" s="24" customFormat="1" x14ac:dyDescent="0.25">
      <c r="B116" s="22"/>
      <c r="C116" s="29"/>
      <c r="D116" s="30"/>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c r="FO116" s="22"/>
      <c r="FP116" s="22"/>
      <c r="FQ116" s="22"/>
      <c r="FR116" s="22"/>
      <c r="FS116" s="22"/>
      <c r="FT116" s="22"/>
      <c r="FU116" s="22"/>
      <c r="FV116" s="22"/>
      <c r="FW116" s="22"/>
      <c r="FX116" s="22"/>
      <c r="FY116" s="22"/>
      <c r="FZ116" s="22"/>
      <c r="GA116" s="22"/>
      <c r="GB116" s="22"/>
      <c r="GC116" s="22"/>
      <c r="GD116" s="22"/>
      <c r="GE116" s="22"/>
      <c r="GF116" s="22"/>
      <c r="GG116" s="22"/>
      <c r="GH116" s="22"/>
      <c r="GI116" s="22"/>
      <c r="GJ116" s="22"/>
      <c r="GK116" s="22"/>
      <c r="GL116" s="22"/>
      <c r="GM116" s="22"/>
      <c r="GN116" s="22"/>
      <c r="GO116" s="22"/>
      <c r="GP116" s="22"/>
      <c r="GQ116" s="22"/>
      <c r="GR116" s="22"/>
      <c r="GS116" s="22"/>
      <c r="GT116" s="22"/>
      <c r="GU116" s="22"/>
      <c r="GV116" s="22"/>
      <c r="GW116" s="22"/>
      <c r="GX116" s="22"/>
      <c r="GY116" s="22"/>
      <c r="GZ116" s="22"/>
      <c r="HA116" s="22"/>
      <c r="HB116" s="22"/>
      <c r="HC116" s="22"/>
      <c r="HD116" s="22"/>
      <c r="HE116" s="22"/>
      <c r="HF116" s="22"/>
      <c r="HG116" s="22"/>
      <c r="HH116" s="22"/>
      <c r="HI116" s="22"/>
      <c r="HJ116" s="22"/>
      <c r="HK116" s="22"/>
      <c r="HL116" s="22"/>
      <c r="HM116" s="22"/>
      <c r="HN116" s="22"/>
      <c r="HO116" s="22"/>
      <c r="HP116" s="22"/>
      <c r="HQ116" s="22"/>
      <c r="HR116" s="22"/>
      <c r="HS116" s="22"/>
      <c r="HT116" s="22"/>
      <c r="HU116" s="22"/>
      <c r="HV116" s="22"/>
      <c r="HW116" s="22"/>
      <c r="HX116" s="22"/>
      <c r="HY116" s="22"/>
      <c r="HZ116" s="22"/>
      <c r="IA116" s="22"/>
      <c r="IB116" s="22"/>
      <c r="IC116" s="22"/>
      <c r="ID116" s="22"/>
      <c r="IE116" s="22"/>
      <c r="IF116" s="22"/>
      <c r="IG116" s="22"/>
      <c r="IH116" s="22"/>
      <c r="II116" s="22"/>
      <c r="IJ116" s="22"/>
      <c r="IK116" s="22"/>
      <c r="IL116" s="22"/>
      <c r="IM116" s="22"/>
      <c r="IN116" s="22"/>
      <c r="IO116" s="22"/>
      <c r="IP116" s="22"/>
      <c r="IQ116" s="22"/>
      <c r="IR116" s="22"/>
      <c r="IS116" s="22"/>
      <c r="IT116" s="22"/>
      <c r="IU116" s="22"/>
      <c r="IV116" s="22"/>
    </row>
    <row r="117" spans="2:256" s="24" customFormat="1" x14ac:dyDescent="0.25">
      <c r="B117" s="22"/>
      <c r="C117" s="29"/>
      <c r="D117" s="30"/>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c r="FU117" s="22"/>
      <c r="FV117" s="22"/>
      <c r="FW117" s="22"/>
      <c r="FX117" s="22"/>
      <c r="FY117" s="22"/>
      <c r="FZ117" s="22"/>
      <c r="GA117" s="22"/>
      <c r="GB117" s="22"/>
      <c r="GC117" s="22"/>
      <c r="GD117" s="22"/>
      <c r="GE117" s="22"/>
      <c r="GF117" s="22"/>
      <c r="GG117" s="22"/>
      <c r="GH117" s="22"/>
      <c r="GI117" s="22"/>
      <c r="GJ117" s="22"/>
      <c r="GK117" s="22"/>
      <c r="GL117" s="22"/>
      <c r="GM117" s="22"/>
      <c r="GN117" s="22"/>
      <c r="GO117" s="22"/>
      <c r="GP117" s="22"/>
      <c r="GQ117" s="22"/>
      <c r="GR117" s="22"/>
      <c r="GS117" s="22"/>
      <c r="GT117" s="22"/>
      <c r="GU117" s="22"/>
      <c r="GV117" s="22"/>
      <c r="GW117" s="22"/>
      <c r="GX117" s="22"/>
      <c r="GY117" s="22"/>
      <c r="GZ117" s="22"/>
      <c r="HA117" s="22"/>
      <c r="HB117" s="22"/>
      <c r="HC117" s="22"/>
      <c r="HD117" s="22"/>
      <c r="HE117" s="22"/>
      <c r="HF117" s="22"/>
      <c r="HG117" s="22"/>
      <c r="HH117" s="22"/>
      <c r="HI117" s="22"/>
      <c r="HJ117" s="22"/>
      <c r="HK117" s="22"/>
      <c r="HL117" s="22"/>
      <c r="HM117" s="22"/>
      <c r="HN117" s="22"/>
      <c r="HO117" s="22"/>
      <c r="HP117" s="22"/>
      <c r="HQ117" s="22"/>
      <c r="HR117" s="22"/>
      <c r="HS117" s="22"/>
      <c r="HT117" s="22"/>
      <c r="HU117" s="22"/>
      <c r="HV117" s="22"/>
      <c r="HW117" s="22"/>
      <c r="HX117" s="22"/>
      <c r="HY117" s="22"/>
      <c r="HZ117" s="22"/>
      <c r="IA117" s="22"/>
      <c r="IB117" s="22"/>
      <c r="IC117" s="22"/>
      <c r="ID117" s="22"/>
      <c r="IE117" s="22"/>
      <c r="IF117" s="22"/>
      <c r="IG117" s="22"/>
      <c r="IH117" s="22"/>
      <c r="II117" s="22"/>
      <c r="IJ117" s="22"/>
      <c r="IK117" s="22"/>
      <c r="IL117" s="22"/>
      <c r="IM117" s="22"/>
      <c r="IN117" s="22"/>
      <c r="IO117" s="22"/>
      <c r="IP117" s="22"/>
      <c r="IQ117" s="22"/>
      <c r="IR117" s="22"/>
      <c r="IS117" s="22"/>
      <c r="IT117" s="22"/>
      <c r="IU117" s="22"/>
      <c r="IV117" s="22"/>
    </row>
    <row r="118" spans="2:256" s="24" customFormat="1" x14ac:dyDescent="0.25">
      <c r="B118" s="22"/>
      <c r="C118" s="29"/>
      <c r="D118" s="30"/>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c r="FO118" s="22"/>
      <c r="FP118" s="22"/>
      <c r="FQ118" s="22"/>
      <c r="FR118" s="22"/>
      <c r="FS118" s="22"/>
      <c r="FT118" s="22"/>
      <c r="FU118" s="22"/>
      <c r="FV118" s="22"/>
      <c r="FW118" s="22"/>
      <c r="FX118" s="22"/>
      <c r="FY118" s="22"/>
      <c r="FZ118" s="22"/>
      <c r="GA118" s="22"/>
      <c r="GB118" s="22"/>
      <c r="GC118" s="22"/>
      <c r="GD118" s="22"/>
      <c r="GE118" s="22"/>
      <c r="GF118" s="22"/>
      <c r="GG118" s="22"/>
      <c r="GH118" s="22"/>
      <c r="GI118" s="22"/>
      <c r="GJ118" s="22"/>
      <c r="GK118" s="22"/>
      <c r="GL118" s="22"/>
      <c r="GM118" s="22"/>
      <c r="GN118" s="22"/>
      <c r="GO118" s="22"/>
      <c r="GP118" s="22"/>
      <c r="GQ118" s="22"/>
      <c r="GR118" s="22"/>
      <c r="GS118" s="22"/>
      <c r="GT118" s="22"/>
      <c r="GU118" s="22"/>
      <c r="GV118" s="22"/>
      <c r="GW118" s="22"/>
      <c r="GX118" s="22"/>
      <c r="GY118" s="22"/>
      <c r="GZ118" s="22"/>
      <c r="HA118" s="22"/>
      <c r="HB118" s="22"/>
      <c r="HC118" s="22"/>
      <c r="HD118" s="22"/>
      <c r="HE118" s="22"/>
      <c r="HF118" s="22"/>
      <c r="HG118" s="22"/>
      <c r="HH118" s="22"/>
      <c r="HI118" s="22"/>
      <c r="HJ118" s="22"/>
      <c r="HK118" s="22"/>
      <c r="HL118" s="22"/>
      <c r="HM118" s="22"/>
      <c r="HN118" s="22"/>
      <c r="HO118" s="22"/>
      <c r="HP118" s="22"/>
      <c r="HQ118" s="22"/>
      <c r="HR118" s="22"/>
      <c r="HS118" s="22"/>
      <c r="HT118" s="22"/>
      <c r="HU118" s="22"/>
      <c r="HV118" s="22"/>
      <c r="HW118" s="22"/>
      <c r="HX118" s="22"/>
      <c r="HY118" s="22"/>
      <c r="HZ118" s="22"/>
      <c r="IA118" s="22"/>
      <c r="IB118" s="22"/>
      <c r="IC118" s="22"/>
      <c r="ID118" s="22"/>
      <c r="IE118" s="22"/>
      <c r="IF118" s="22"/>
      <c r="IG118" s="22"/>
      <c r="IH118" s="22"/>
      <c r="II118" s="22"/>
      <c r="IJ118" s="22"/>
      <c r="IK118" s="22"/>
      <c r="IL118" s="22"/>
      <c r="IM118" s="22"/>
      <c r="IN118" s="22"/>
      <c r="IO118" s="22"/>
      <c r="IP118" s="22"/>
      <c r="IQ118" s="22"/>
      <c r="IR118" s="22"/>
      <c r="IS118" s="22"/>
      <c r="IT118" s="22"/>
      <c r="IU118" s="22"/>
      <c r="IV118" s="22"/>
    </row>
    <row r="119" spans="2:256" s="24" customFormat="1" x14ac:dyDescent="0.25">
      <c r="B119" s="22"/>
      <c r="C119" s="29"/>
      <c r="D119" s="30"/>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2"/>
      <c r="EU119" s="22"/>
      <c r="EV119" s="22"/>
      <c r="EW119" s="22"/>
      <c r="EX119" s="22"/>
      <c r="EY119" s="22"/>
      <c r="EZ119" s="22"/>
      <c r="FA119" s="22"/>
      <c r="FB119" s="22"/>
      <c r="FC119" s="22"/>
      <c r="FD119" s="22"/>
      <c r="FE119" s="22"/>
      <c r="FF119" s="22"/>
      <c r="FG119" s="22"/>
      <c r="FH119" s="22"/>
      <c r="FI119" s="22"/>
      <c r="FJ119" s="22"/>
      <c r="FK119" s="22"/>
      <c r="FL119" s="22"/>
      <c r="FM119" s="22"/>
      <c r="FN119" s="22"/>
      <c r="FO119" s="22"/>
      <c r="FP119" s="22"/>
      <c r="FQ119" s="22"/>
      <c r="FR119" s="22"/>
      <c r="FS119" s="22"/>
      <c r="FT119" s="22"/>
      <c r="FU119" s="22"/>
      <c r="FV119" s="22"/>
      <c r="FW119" s="22"/>
      <c r="FX119" s="22"/>
      <c r="FY119" s="22"/>
      <c r="FZ119" s="22"/>
      <c r="GA119" s="22"/>
      <c r="GB119" s="22"/>
      <c r="GC119" s="22"/>
      <c r="GD119" s="22"/>
      <c r="GE119" s="22"/>
      <c r="GF119" s="22"/>
      <c r="GG119" s="22"/>
      <c r="GH119" s="22"/>
      <c r="GI119" s="22"/>
      <c r="GJ119" s="22"/>
      <c r="GK119" s="22"/>
      <c r="GL119" s="22"/>
      <c r="GM119" s="22"/>
      <c r="GN119" s="22"/>
      <c r="GO119" s="22"/>
      <c r="GP119" s="22"/>
      <c r="GQ119" s="22"/>
      <c r="GR119" s="22"/>
      <c r="GS119" s="22"/>
      <c r="GT119" s="22"/>
      <c r="GU119" s="22"/>
      <c r="GV119" s="22"/>
      <c r="GW119" s="22"/>
      <c r="GX119" s="22"/>
      <c r="GY119" s="22"/>
      <c r="GZ119" s="22"/>
      <c r="HA119" s="22"/>
      <c r="HB119" s="22"/>
      <c r="HC119" s="22"/>
      <c r="HD119" s="22"/>
      <c r="HE119" s="22"/>
      <c r="HF119" s="22"/>
      <c r="HG119" s="22"/>
      <c r="HH119" s="22"/>
      <c r="HI119" s="22"/>
      <c r="HJ119" s="22"/>
      <c r="HK119" s="22"/>
      <c r="HL119" s="22"/>
      <c r="HM119" s="22"/>
      <c r="HN119" s="22"/>
      <c r="HO119" s="22"/>
      <c r="HP119" s="22"/>
      <c r="HQ119" s="22"/>
      <c r="HR119" s="22"/>
      <c r="HS119" s="22"/>
      <c r="HT119" s="22"/>
      <c r="HU119" s="22"/>
      <c r="HV119" s="22"/>
      <c r="HW119" s="22"/>
      <c r="HX119" s="22"/>
      <c r="HY119" s="22"/>
      <c r="HZ119" s="22"/>
      <c r="IA119" s="22"/>
      <c r="IB119" s="22"/>
      <c r="IC119" s="22"/>
      <c r="ID119" s="22"/>
      <c r="IE119" s="22"/>
      <c r="IF119" s="22"/>
      <c r="IG119" s="22"/>
      <c r="IH119" s="22"/>
      <c r="II119" s="22"/>
      <c r="IJ119" s="22"/>
      <c r="IK119" s="22"/>
      <c r="IL119" s="22"/>
      <c r="IM119" s="22"/>
      <c r="IN119" s="22"/>
      <c r="IO119" s="22"/>
      <c r="IP119" s="22"/>
      <c r="IQ119" s="22"/>
      <c r="IR119" s="22"/>
      <c r="IS119" s="22"/>
      <c r="IT119" s="22"/>
      <c r="IU119" s="22"/>
      <c r="IV119" s="22"/>
    </row>
    <row r="120" spans="2:256" s="24" customFormat="1" x14ac:dyDescent="0.25">
      <c r="B120" s="22"/>
      <c r="C120" s="29"/>
      <c r="D120" s="30"/>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2"/>
      <c r="EU120" s="22"/>
      <c r="EV120" s="22"/>
      <c r="EW120" s="22"/>
      <c r="EX120" s="22"/>
      <c r="EY120" s="22"/>
      <c r="EZ120" s="22"/>
      <c r="FA120" s="22"/>
      <c r="FB120" s="22"/>
      <c r="FC120" s="22"/>
      <c r="FD120" s="22"/>
      <c r="FE120" s="22"/>
      <c r="FF120" s="22"/>
      <c r="FG120" s="22"/>
      <c r="FH120" s="22"/>
      <c r="FI120" s="22"/>
      <c r="FJ120" s="22"/>
      <c r="FK120" s="22"/>
      <c r="FL120" s="22"/>
      <c r="FM120" s="22"/>
      <c r="FN120" s="22"/>
      <c r="FO120" s="22"/>
      <c r="FP120" s="22"/>
      <c r="FQ120" s="22"/>
      <c r="FR120" s="22"/>
      <c r="FS120" s="22"/>
      <c r="FT120" s="22"/>
      <c r="FU120" s="22"/>
      <c r="FV120" s="22"/>
      <c r="FW120" s="22"/>
      <c r="FX120" s="22"/>
      <c r="FY120" s="22"/>
      <c r="FZ120" s="22"/>
      <c r="GA120" s="22"/>
      <c r="GB120" s="22"/>
      <c r="GC120" s="22"/>
      <c r="GD120" s="22"/>
      <c r="GE120" s="22"/>
      <c r="GF120" s="22"/>
      <c r="GG120" s="22"/>
      <c r="GH120" s="22"/>
      <c r="GI120" s="22"/>
      <c r="GJ120" s="22"/>
      <c r="GK120" s="22"/>
      <c r="GL120" s="22"/>
      <c r="GM120" s="22"/>
      <c r="GN120" s="22"/>
      <c r="GO120" s="22"/>
      <c r="GP120" s="22"/>
      <c r="GQ120" s="22"/>
      <c r="GR120" s="22"/>
      <c r="GS120" s="22"/>
      <c r="GT120" s="22"/>
      <c r="GU120" s="22"/>
      <c r="GV120" s="22"/>
      <c r="GW120" s="22"/>
      <c r="GX120" s="22"/>
      <c r="GY120" s="22"/>
      <c r="GZ120" s="22"/>
      <c r="HA120" s="22"/>
      <c r="HB120" s="22"/>
      <c r="HC120" s="22"/>
      <c r="HD120" s="22"/>
      <c r="HE120" s="22"/>
      <c r="HF120" s="22"/>
      <c r="HG120" s="22"/>
      <c r="HH120" s="22"/>
      <c r="HI120" s="22"/>
      <c r="HJ120" s="22"/>
      <c r="HK120" s="22"/>
      <c r="HL120" s="22"/>
      <c r="HM120" s="22"/>
      <c r="HN120" s="22"/>
      <c r="HO120" s="22"/>
      <c r="HP120" s="22"/>
      <c r="HQ120" s="22"/>
      <c r="HR120" s="22"/>
      <c r="HS120" s="22"/>
      <c r="HT120" s="22"/>
      <c r="HU120" s="22"/>
      <c r="HV120" s="22"/>
      <c r="HW120" s="22"/>
      <c r="HX120" s="22"/>
      <c r="HY120" s="22"/>
      <c r="HZ120" s="22"/>
      <c r="IA120" s="22"/>
      <c r="IB120" s="22"/>
      <c r="IC120" s="22"/>
      <c r="ID120" s="22"/>
      <c r="IE120" s="22"/>
      <c r="IF120" s="22"/>
      <c r="IG120" s="22"/>
      <c r="IH120" s="22"/>
      <c r="II120" s="22"/>
      <c r="IJ120" s="22"/>
      <c r="IK120" s="22"/>
      <c r="IL120" s="22"/>
      <c r="IM120" s="22"/>
      <c r="IN120" s="22"/>
      <c r="IO120" s="22"/>
      <c r="IP120" s="22"/>
      <c r="IQ120" s="22"/>
      <c r="IR120" s="22"/>
      <c r="IS120" s="22"/>
      <c r="IT120" s="22"/>
      <c r="IU120" s="22"/>
      <c r="IV120" s="22"/>
    </row>
    <row r="121" spans="2:256" s="24" customFormat="1" x14ac:dyDescent="0.25">
      <c r="B121" s="22"/>
      <c r="C121" s="29"/>
      <c r="D121" s="30"/>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2"/>
      <c r="EU121" s="22"/>
      <c r="EV121" s="22"/>
      <c r="EW121" s="22"/>
      <c r="EX121" s="22"/>
      <c r="EY121" s="22"/>
      <c r="EZ121" s="22"/>
      <c r="FA121" s="22"/>
      <c r="FB121" s="22"/>
      <c r="FC121" s="22"/>
      <c r="FD121" s="22"/>
      <c r="FE121" s="22"/>
      <c r="FF121" s="22"/>
      <c r="FG121" s="22"/>
      <c r="FH121" s="22"/>
      <c r="FI121" s="22"/>
      <c r="FJ121" s="22"/>
      <c r="FK121" s="22"/>
      <c r="FL121" s="22"/>
      <c r="FM121" s="22"/>
      <c r="FN121" s="22"/>
      <c r="FO121" s="22"/>
      <c r="FP121" s="22"/>
      <c r="FQ121" s="22"/>
      <c r="FR121" s="22"/>
      <c r="FS121" s="22"/>
      <c r="FT121" s="22"/>
      <c r="FU121" s="22"/>
      <c r="FV121" s="22"/>
      <c r="FW121" s="22"/>
      <c r="FX121" s="22"/>
      <c r="FY121" s="22"/>
      <c r="FZ121" s="22"/>
      <c r="GA121" s="22"/>
      <c r="GB121" s="22"/>
      <c r="GC121" s="22"/>
      <c r="GD121" s="22"/>
      <c r="GE121" s="22"/>
      <c r="GF121" s="22"/>
      <c r="GG121" s="22"/>
      <c r="GH121" s="22"/>
      <c r="GI121" s="22"/>
      <c r="GJ121" s="22"/>
      <c r="GK121" s="22"/>
      <c r="GL121" s="22"/>
      <c r="GM121" s="22"/>
      <c r="GN121" s="22"/>
      <c r="GO121" s="22"/>
      <c r="GP121" s="22"/>
      <c r="GQ121" s="22"/>
      <c r="GR121" s="22"/>
      <c r="GS121" s="22"/>
      <c r="GT121" s="22"/>
      <c r="GU121" s="22"/>
      <c r="GV121" s="22"/>
      <c r="GW121" s="22"/>
      <c r="GX121" s="22"/>
      <c r="GY121" s="22"/>
      <c r="GZ121" s="22"/>
      <c r="HA121" s="22"/>
      <c r="HB121" s="22"/>
      <c r="HC121" s="22"/>
      <c r="HD121" s="22"/>
      <c r="HE121" s="22"/>
      <c r="HF121" s="22"/>
      <c r="HG121" s="22"/>
      <c r="HH121" s="22"/>
      <c r="HI121" s="22"/>
      <c r="HJ121" s="22"/>
      <c r="HK121" s="22"/>
      <c r="HL121" s="22"/>
      <c r="HM121" s="22"/>
      <c r="HN121" s="22"/>
      <c r="HO121" s="22"/>
      <c r="HP121" s="22"/>
      <c r="HQ121" s="22"/>
      <c r="HR121" s="22"/>
      <c r="HS121" s="22"/>
      <c r="HT121" s="22"/>
      <c r="HU121" s="22"/>
      <c r="HV121" s="22"/>
      <c r="HW121" s="22"/>
      <c r="HX121" s="22"/>
      <c r="HY121" s="22"/>
      <c r="HZ121" s="22"/>
      <c r="IA121" s="22"/>
      <c r="IB121" s="22"/>
      <c r="IC121" s="22"/>
      <c r="ID121" s="22"/>
      <c r="IE121" s="22"/>
      <c r="IF121" s="22"/>
      <c r="IG121" s="22"/>
      <c r="IH121" s="22"/>
      <c r="II121" s="22"/>
      <c r="IJ121" s="22"/>
      <c r="IK121" s="22"/>
      <c r="IL121" s="22"/>
      <c r="IM121" s="22"/>
      <c r="IN121" s="22"/>
      <c r="IO121" s="22"/>
      <c r="IP121" s="22"/>
      <c r="IQ121" s="22"/>
      <c r="IR121" s="22"/>
      <c r="IS121" s="22"/>
      <c r="IT121" s="22"/>
      <c r="IU121" s="22"/>
      <c r="IV121" s="22"/>
    </row>
    <row r="122" spans="2:256" s="24" customFormat="1" x14ac:dyDescent="0.25">
      <c r="B122" s="22"/>
      <c r="C122" s="29"/>
      <c r="D122" s="30"/>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2"/>
      <c r="EU122" s="22"/>
      <c r="EV122" s="22"/>
      <c r="EW122" s="22"/>
      <c r="EX122" s="22"/>
      <c r="EY122" s="22"/>
      <c r="EZ122" s="22"/>
      <c r="FA122" s="22"/>
      <c r="FB122" s="22"/>
      <c r="FC122" s="22"/>
      <c r="FD122" s="22"/>
      <c r="FE122" s="22"/>
      <c r="FF122" s="22"/>
      <c r="FG122" s="22"/>
      <c r="FH122" s="22"/>
      <c r="FI122" s="22"/>
      <c r="FJ122" s="22"/>
      <c r="FK122" s="22"/>
      <c r="FL122" s="22"/>
      <c r="FM122" s="22"/>
      <c r="FN122" s="22"/>
      <c r="FO122" s="22"/>
      <c r="FP122" s="22"/>
      <c r="FQ122" s="22"/>
      <c r="FR122" s="22"/>
      <c r="FS122" s="22"/>
      <c r="FT122" s="22"/>
      <c r="FU122" s="22"/>
      <c r="FV122" s="22"/>
      <c r="FW122" s="22"/>
      <c r="FX122" s="22"/>
      <c r="FY122" s="22"/>
      <c r="FZ122" s="22"/>
      <c r="GA122" s="22"/>
      <c r="GB122" s="22"/>
      <c r="GC122" s="22"/>
      <c r="GD122" s="22"/>
      <c r="GE122" s="22"/>
      <c r="GF122" s="22"/>
      <c r="GG122" s="22"/>
      <c r="GH122" s="22"/>
      <c r="GI122" s="22"/>
      <c r="GJ122" s="22"/>
      <c r="GK122" s="22"/>
      <c r="GL122" s="22"/>
      <c r="GM122" s="22"/>
      <c r="GN122" s="22"/>
      <c r="GO122" s="22"/>
      <c r="GP122" s="22"/>
      <c r="GQ122" s="22"/>
      <c r="GR122" s="22"/>
      <c r="GS122" s="22"/>
      <c r="GT122" s="22"/>
      <c r="GU122" s="22"/>
      <c r="GV122" s="22"/>
      <c r="GW122" s="22"/>
      <c r="GX122" s="22"/>
      <c r="GY122" s="22"/>
      <c r="GZ122" s="22"/>
      <c r="HA122" s="22"/>
      <c r="HB122" s="22"/>
      <c r="HC122" s="22"/>
      <c r="HD122" s="22"/>
      <c r="HE122" s="22"/>
      <c r="HF122" s="22"/>
      <c r="HG122" s="22"/>
      <c r="HH122" s="22"/>
      <c r="HI122" s="22"/>
      <c r="HJ122" s="22"/>
      <c r="HK122" s="22"/>
      <c r="HL122" s="22"/>
      <c r="HM122" s="22"/>
      <c r="HN122" s="22"/>
      <c r="HO122" s="22"/>
      <c r="HP122" s="22"/>
      <c r="HQ122" s="22"/>
      <c r="HR122" s="22"/>
      <c r="HS122" s="22"/>
      <c r="HT122" s="22"/>
      <c r="HU122" s="22"/>
      <c r="HV122" s="22"/>
      <c r="HW122" s="22"/>
      <c r="HX122" s="22"/>
      <c r="HY122" s="22"/>
      <c r="HZ122" s="22"/>
      <c r="IA122" s="22"/>
      <c r="IB122" s="22"/>
      <c r="IC122" s="22"/>
      <c r="ID122" s="22"/>
      <c r="IE122" s="22"/>
      <c r="IF122" s="22"/>
      <c r="IG122" s="22"/>
      <c r="IH122" s="22"/>
      <c r="II122" s="22"/>
      <c r="IJ122" s="22"/>
      <c r="IK122" s="22"/>
      <c r="IL122" s="22"/>
      <c r="IM122" s="22"/>
      <c r="IN122" s="22"/>
      <c r="IO122" s="22"/>
      <c r="IP122" s="22"/>
      <c r="IQ122" s="22"/>
      <c r="IR122" s="22"/>
      <c r="IS122" s="22"/>
      <c r="IT122" s="22"/>
      <c r="IU122" s="22"/>
      <c r="IV122" s="22"/>
    </row>
    <row r="123" spans="2:256" s="24" customFormat="1" x14ac:dyDescent="0.25">
      <c r="B123" s="22"/>
      <c r="C123" s="29"/>
      <c r="D123" s="30"/>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c r="EA123" s="22"/>
      <c r="EB123" s="22"/>
      <c r="EC123" s="22"/>
      <c r="ED123" s="22"/>
      <c r="EE123" s="22"/>
      <c r="EF123" s="22"/>
      <c r="EG123" s="22"/>
      <c r="EH123" s="22"/>
      <c r="EI123" s="22"/>
      <c r="EJ123" s="22"/>
      <c r="EK123" s="22"/>
      <c r="EL123" s="22"/>
      <c r="EM123" s="22"/>
      <c r="EN123" s="22"/>
      <c r="EO123" s="22"/>
      <c r="EP123" s="22"/>
      <c r="EQ123" s="22"/>
      <c r="ER123" s="22"/>
      <c r="ES123" s="22"/>
      <c r="ET123" s="22"/>
      <c r="EU123" s="22"/>
      <c r="EV123" s="22"/>
      <c r="EW123" s="22"/>
      <c r="EX123" s="22"/>
      <c r="EY123" s="22"/>
      <c r="EZ123" s="22"/>
      <c r="FA123" s="22"/>
      <c r="FB123" s="22"/>
      <c r="FC123" s="22"/>
      <c r="FD123" s="22"/>
      <c r="FE123" s="22"/>
      <c r="FF123" s="22"/>
      <c r="FG123" s="22"/>
      <c r="FH123" s="22"/>
      <c r="FI123" s="22"/>
      <c r="FJ123" s="22"/>
      <c r="FK123" s="22"/>
      <c r="FL123" s="22"/>
      <c r="FM123" s="22"/>
      <c r="FN123" s="22"/>
      <c r="FO123" s="22"/>
      <c r="FP123" s="22"/>
      <c r="FQ123" s="22"/>
      <c r="FR123" s="22"/>
      <c r="FS123" s="22"/>
      <c r="FT123" s="22"/>
      <c r="FU123" s="22"/>
      <c r="FV123" s="22"/>
      <c r="FW123" s="22"/>
      <c r="FX123" s="22"/>
      <c r="FY123" s="22"/>
      <c r="FZ123" s="22"/>
      <c r="GA123" s="22"/>
      <c r="GB123" s="22"/>
      <c r="GC123" s="22"/>
      <c r="GD123" s="22"/>
      <c r="GE123" s="22"/>
      <c r="GF123" s="22"/>
      <c r="GG123" s="22"/>
      <c r="GH123" s="22"/>
      <c r="GI123" s="22"/>
      <c r="GJ123" s="22"/>
      <c r="GK123" s="22"/>
      <c r="GL123" s="22"/>
      <c r="GM123" s="22"/>
      <c r="GN123" s="22"/>
      <c r="GO123" s="22"/>
      <c r="GP123" s="22"/>
      <c r="GQ123" s="22"/>
      <c r="GR123" s="22"/>
      <c r="GS123" s="22"/>
      <c r="GT123" s="22"/>
      <c r="GU123" s="22"/>
      <c r="GV123" s="22"/>
      <c r="GW123" s="22"/>
      <c r="GX123" s="22"/>
      <c r="GY123" s="22"/>
      <c r="GZ123" s="22"/>
      <c r="HA123" s="22"/>
      <c r="HB123" s="22"/>
      <c r="HC123" s="22"/>
      <c r="HD123" s="22"/>
      <c r="HE123" s="22"/>
      <c r="HF123" s="22"/>
      <c r="HG123" s="22"/>
      <c r="HH123" s="22"/>
      <c r="HI123" s="22"/>
      <c r="HJ123" s="22"/>
      <c r="HK123" s="22"/>
      <c r="HL123" s="22"/>
      <c r="HM123" s="22"/>
      <c r="HN123" s="22"/>
      <c r="HO123" s="22"/>
      <c r="HP123" s="22"/>
      <c r="HQ123" s="22"/>
      <c r="HR123" s="22"/>
      <c r="HS123" s="22"/>
      <c r="HT123" s="22"/>
      <c r="HU123" s="22"/>
      <c r="HV123" s="22"/>
      <c r="HW123" s="22"/>
      <c r="HX123" s="22"/>
      <c r="HY123" s="22"/>
      <c r="HZ123" s="22"/>
      <c r="IA123" s="22"/>
      <c r="IB123" s="22"/>
      <c r="IC123" s="22"/>
      <c r="ID123" s="22"/>
      <c r="IE123" s="22"/>
      <c r="IF123" s="22"/>
      <c r="IG123" s="22"/>
      <c r="IH123" s="22"/>
      <c r="II123" s="22"/>
      <c r="IJ123" s="22"/>
      <c r="IK123" s="22"/>
      <c r="IL123" s="22"/>
      <c r="IM123" s="22"/>
      <c r="IN123" s="22"/>
      <c r="IO123" s="22"/>
      <c r="IP123" s="22"/>
      <c r="IQ123" s="22"/>
      <c r="IR123" s="22"/>
      <c r="IS123" s="22"/>
      <c r="IT123" s="22"/>
      <c r="IU123" s="22"/>
      <c r="IV123" s="22"/>
    </row>
    <row r="124" spans="2:256" s="24" customFormat="1" x14ac:dyDescent="0.25">
      <c r="B124" s="22"/>
      <c r="C124" s="29"/>
      <c r="D124" s="30"/>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c r="EA124" s="22"/>
      <c r="EB124" s="22"/>
      <c r="EC124" s="22"/>
      <c r="ED124" s="22"/>
      <c r="EE124" s="22"/>
      <c r="EF124" s="22"/>
      <c r="EG124" s="22"/>
      <c r="EH124" s="22"/>
      <c r="EI124" s="22"/>
      <c r="EJ124" s="22"/>
      <c r="EK124" s="22"/>
      <c r="EL124" s="22"/>
      <c r="EM124" s="22"/>
      <c r="EN124" s="22"/>
      <c r="EO124" s="22"/>
      <c r="EP124" s="22"/>
      <c r="EQ124" s="22"/>
      <c r="ER124" s="22"/>
      <c r="ES124" s="22"/>
      <c r="ET124" s="22"/>
      <c r="EU124" s="22"/>
      <c r="EV124" s="22"/>
      <c r="EW124" s="22"/>
      <c r="EX124" s="22"/>
      <c r="EY124" s="22"/>
      <c r="EZ124" s="22"/>
      <c r="FA124" s="22"/>
      <c r="FB124" s="22"/>
      <c r="FC124" s="22"/>
      <c r="FD124" s="22"/>
      <c r="FE124" s="22"/>
      <c r="FF124" s="22"/>
      <c r="FG124" s="22"/>
      <c r="FH124" s="22"/>
      <c r="FI124" s="22"/>
      <c r="FJ124" s="22"/>
      <c r="FK124" s="22"/>
      <c r="FL124" s="22"/>
      <c r="FM124" s="22"/>
      <c r="FN124" s="22"/>
      <c r="FO124" s="22"/>
      <c r="FP124" s="22"/>
      <c r="FQ124" s="22"/>
      <c r="FR124" s="22"/>
      <c r="FS124" s="22"/>
      <c r="FT124" s="22"/>
      <c r="FU124" s="22"/>
      <c r="FV124" s="22"/>
      <c r="FW124" s="22"/>
      <c r="FX124" s="22"/>
      <c r="FY124" s="22"/>
      <c r="FZ124" s="22"/>
      <c r="GA124" s="22"/>
      <c r="GB124" s="22"/>
      <c r="GC124" s="22"/>
      <c r="GD124" s="22"/>
      <c r="GE124" s="22"/>
      <c r="GF124" s="22"/>
      <c r="GG124" s="22"/>
      <c r="GH124" s="22"/>
      <c r="GI124" s="22"/>
      <c r="GJ124" s="22"/>
      <c r="GK124" s="22"/>
      <c r="GL124" s="22"/>
      <c r="GM124" s="22"/>
      <c r="GN124" s="22"/>
      <c r="GO124" s="22"/>
      <c r="GP124" s="22"/>
      <c r="GQ124" s="22"/>
      <c r="GR124" s="22"/>
      <c r="GS124" s="22"/>
      <c r="GT124" s="22"/>
      <c r="GU124" s="22"/>
      <c r="GV124" s="22"/>
      <c r="GW124" s="22"/>
      <c r="GX124" s="22"/>
      <c r="GY124" s="22"/>
      <c r="GZ124" s="22"/>
      <c r="HA124" s="22"/>
      <c r="HB124" s="22"/>
      <c r="HC124" s="22"/>
      <c r="HD124" s="22"/>
      <c r="HE124" s="22"/>
      <c r="HF124" s="22"/>
      <c r="HG124" s="22"/>
      <c r="HH124" s="22"/>
      <c r="HI124" s="22"/>
      <c r="HJ124" s="22"/>
      <c r="HK124" s="22"/>
      <c r="HL124" s="22"/>
      <c r="HM124" s="22"/>
      <c r="HN124" s="22"/>
      <c r="HO124" s="22"/>
      <c r="HP124" s="22"/>
      <c r="HQ124" s="22"/>
      <c r="HR124" s="22"/>
      <c r="HS124" s="22"/>
      <c r="HT124" s="22"/>
      <c r="HU124" s="22"/>
      <c r="HV124" s="22"/>
      <c r="HW124" s="22"/>
      <c r="HX124" s="22"/>
      <c r="HY124" s="22"/>
      <c r="HZ124" s="22"/>
      <c r="IA124" s="22"/>
      <c r="IB124" s="22"/>
      <c r="IC124" s="22"/>
      <c r="ID124" s="22"/>
      <c r="IE124" s="22"/>
      <c r="IF124" s="22"/>
      <c r="IG124" s="22"/>
      <c r="IH124" s="22"/>
      <c r="II124" s="22"/>
      <c r="IJ124" s="22"/>
      <c r="IK124" s="22"/>
      <c r="IL124" s="22"/>
      <c r="IM124" s="22"/>
      <c r="IN124" s="22"/>
      <c r="IO124" s="22"/>
      <c r="IP124" s="22"/>
      <c r="IQ124" s="22"/>
      <c r="IR124" s="22"/>
      <c r="IS124" s="22"/>
      <c r="IT124" s="22"/>
      <c r="IU124" s="22"/>
      <c r="IV124" s="22"/>
    </row>
    <row r="125" spans="2:256" s="24" customFormat="1" x14ac:dyDescent="0.25">
      <c r="B125" s="22"/>
      <c r="C125" s="29"/>
      <c r="D125" s="30"/>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EY125" s="22"/>
      <c r="EZ125" s="22"/>
      <c r="FA125" s="22"/>
      <c r="FB125" s="22"/>
      <c r="FC125" s="22"/>
      <c r="FD125" s="22"/>
      <c r="FE125" s="22"/>
      <c r="FF125" s="22"/>
      <c r="FG125" s="22"/>
      <c r="FH125" s="22"/>
      <c r="FI125" s="22"/>
      <c r="FJ125" s="22"/>
      <c r="FK125" s="22"/>
      <c r="FL125" s="22"/>
      <c r="FM125" s="22"/>
      <c r="FN125" s="22"/>
      <c r="FO125" s="22"/>
      <c r="FP125" s="22"/>
      <c r="FQ125" s="22"/>
      <c r="FR125" s="22"/>
      <c r="FS125" s="22"/>
      <c r="FT125" s="22"/>
      <c r="FU125" s="22"/>
      <c r="FV125" s="22"/>
      <c r="FW125" s="22"/>
      <c r="FX125" s="22"/>
      <c r="FY125" s="22"/>
      <c r="FZ125" s="22"/>
      <c r="GA125" s="22"/>
      <c r="GB125" s="22"/>
      <c r="GC125" s="22"/>
      <c r="GD125" s="22"/>
      <c r="GE125" s="22"/>
      <c r="GF125" s="22"/>
      <c r="GG125" s="22"/>
      <c r="GH125" s="22"/>
      <c r="GI125" s="22"/>
      <c r="GJ125" s="22"/>
      <c r="GK125" s="22"/>
      <c r="GL125" s="22"/>
      <c r="GM125" s="22"/>
      <c r="GN125" s="22"/>
      <c r="GO125" s="22"/>
      <c r="GP125" s="22"/>
      <c r="GQ125" s="22"/>
      <c r="GR125" s="22"/>
      <c r="GS125" s="22"/>
      <c r="GT125" s="22"/>
      <c r="GU125" s="22"/>
      <c r="GV125" s="22"/>
      <c r="GW125" s="22"/>
      <c r="GX125" s="22"/>
      <c r="GY125" s="22"/>
      <c r="GZ125" s="22"/>
      <c r="HA125" s="22"/>
      <c r="HB125" s="22"/>
      <c r="HC125" s="22"/>
      <c r="HD125" s="22"/>
      <c r="HE125" s="22"/>
      <c r="HF125" s="22"/>
      <c r="HG125" s="22"/>
      <c r="HH125" s="22"/>
      <c r="HI125" s="22"/>
      <c r="HJ125" s="22"/>
      <c r="HK125" s="22"/>
      <c r="HL125" s="22"/>
      <c r="HM125" s="22"/>
      <c r="HN125" s="22"/>
      <c r="HO125" s="22"/>
      <c r="HP125" s="22"/>
      <c r="HQ125" s="22"/>
      <c r="HR125" s="22"/>
      <c r="HS125" s="22"/>
      <c r="HT125" s="22"/>
      <c r="HU125" s="22"/>
      <c r="HV125" s="22"/>
      <c r="HW125" s="22"/>
      <c r="HX125" s="22"/>
      <c r="HY125" s="22"/>
      <c r="HZ125" s="22"/>
      <c r="IA125" s="22"/>
      <c r="IB125" s="22"/>
      <c r="IC125" s="22"/>
      <c r="ID125" s="22"/>
      <c r="IE125" s="22"/>
      <c r="IF125" s="22"/>
      <c r="IG125" s="22"/>
      <c r="IH125" s="22"/>
      <c r="II125" s="22"/>
      <c r="IJ125" s="22"/>
      <c r="IK125" s="22"/>
      <c r="IL125" s="22"/>
      <c r="IM125" s="22"/>
      <c r="IN125" s="22"/>
      <c r="IO125" s="22"/>
      <c r="IP125" s="22"/>
      <c r="IQ125" s="22"/>
      <c r="IR125" s="22"/>
      <c r="IS125" s="22"/>
      <c r="IT125" s="22"/>
      <c r="IU125" s="22"/>
      <c r="IV125" s="22"/>
    </row>
    <row r="126" spans="2:256" s="24" customFormat="1" x14ac:dyDescent="0.25">
      <c r="B126" s="22"/>
      <c r="C126" s="29"/>
      <c r="D126" s="30"/>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c r="EA126" s="22"/>
      <c r="EB126" s="22"/>
      <c r="EC126" s="22"/>
      <c r="ED126" s="22"/>
      <c r="EE126" s="22"/>
      <c r="EF126" s="22"/>
      <c r="EG126" s="22"/>
      <c r="EH126" s="22"/>
      <c r="EI126" s="22"/>
      <c r="EJ126" s="22"/>
      <c r="EK126" s="22"/>
      <c r="EL126" s="22"/>
      <c r="EM126" s="22"/>
      <c r="EN126" s="22"/>
      <c r="EO126" s="22"/>
      <c r="EP126" s="22"/>
      <c r="EQ126" s="22"/>
      <c r="ER126" s="22"/>
      <c r="ES126" s="22"/>
      <c r="ET126" s="22"/>
      <c r="EU126" s="22"/>
      <c r="EV126" s="22"/>
      <c r="EW126" s="22"/>
      <c r="EX126" s="22"/>
      <c r="EY126" s="22"/>
      <c r="EZ126" s="22"/>
      <c r="FA126" s="22"/>
      <c r="FB126" s="22"/>
      <c r="FC126" s="22"/>
      <c r="FD126" s="22"/>
      <c r="FE126" s="22"/>
      <c r="FF126" s="22"/>
      <c r="FG126" s="22"/>
      <c r="FH126" s="22"/>
      <c r="FI126" s="22"/>
      <c r="FJ126" s="22"/>
      <c r="FK126" s="22"/>
      <c r="FL126" s="22"/>
      <c r="FM126" s="22"/>
      <c r="FN126" s="22"/>
      <c r="FO126" s="22"/>
      <c r="FP126" s="22"/>
      <c r="FQ126" s="22"/>
      <c r="FR126" s="22"/>
      <c r="FS126" s="22"/>
      <c r="FT126" s="22"/>
      <c r="FU126" s="22"/>
      <c r="FV126" s="22"/>
      <c r="FW126" s="22"/>
      <c r="FX126" s="22"/>
      <c r="FY126" s="22"/>
      <c r="FZ126" s="22"/>
      <c r="GA126" s="22"/>
      <c r="GB126" s="22"/>
      <c r="GC126" s="22"/>
      <c r="GD126" s="22"/>
      <c r="GE126" s="22"/>
      <c r="GF126" s="22"/>
      <c r="GG126" s="22"/>
      <c r="GH126" s="22"/>
      <c r="GI126" s="22"/>
      <c r="GJ126" s="22"/>
      <c r="GK126" s="22"/>
      <c r="GL126" s="22"/>
      <c r="GM126" s="22"/>
      <c r="GN126" s="22"/>
      <c r="GO126" s="22"/>
      <c r="GP126" s="22"/>
      <c r="GQ126" s="22"/>
      <c r="GR126" s="22"/>
      <c r="GS126" s="22"/>
      <c r="GT126" s="22"/>
      <c r="GU126" s="22"/>
      <c r="GV126" s="22"/>
      <c r="GW126" s="22"/>
      <c r="GX126" s="22"/>
      <c r="GY126" s="22"/>
      <c r="GZ126" s="22"/>
      <c r="HA126" s="22"/>
      <c r="HB126" s="22"/>
      <c r="HC126" s="22"/>
      <c r="HD126" s="22"/>
      <c r="HE126" s="22"/>
      <c r="HF126" s="22"/>
      <c r="HG126" s="22"/>
      <c r="HH126" s="22"/>
      <c r="HI126" s="22"/>
      <c r="HJ126" s="22"/>
      <c r="HK126" s="22"/>
      <c r="HL126" s="22"/>
      <c r="HM126" s="22"/>
      <c r="HN126" s="22"/>
      <c r="HO126" s="22"/>
      <c r="HP126" s="22"/>
      <c r="HQ126" s="22"/>
      <c r="HR126" s="22"/>
      <c r="HS126" s="22"/>
      <c r="HT126" s="22"/>
      <c r="HU126" s="22"/>
      <c r="HV126" s="22"/>
      <c r="HW126" s="22"/>
      <c r="HX126" s="22"/>
      <c r="HY126" s="22"/>
      <c r="HZ126" s="22"/>
      <c r="IA126" s="22"/>
      <c r="IB126" s="22"/>
      <c r="IC126" s="22"/>
      <c r="ID126" s="22"/>
      <c r="IE126" s="22"/>
      <c r="IF126" s="22"/>
      <c r="IG126" s="22"/>
      <c r="IH126" s="22"/>
      <c r="II126" s="22"/>
      <c r="IJ126" s="22"/>
      <c r="IK126" s="22"/>
      <c r="IL126" s="22"/>
      <c r="IM126" s="22"/>
      <c r="IN126" s="22"/>
      <c r="IO126" s="22"/>
      <c r="IP126" s="22"/>
      <c r="IQ126" s="22"/>
      <c r="IR126" s="22"/>
      <c r="IS126" s="22"/>
      <c r="IT126" s="22"/>
      <c r="IU126" s="22"/>
      <c r="IV126" s="22"/>
    </row>
    <row r="127" spans="2:256" s="24" customFormat="1" x14ac:dyDescent="0.25">
      <c r="B127" s="22"/>
      <c r="C127" s="29"/>
      <c r="D127" s="30"/>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c r="EA127" s="22"/>
      <c r="EB127" s="22"/>
      <c r="EC127" s="22"/>
      <c r="ED127" s="22"/>
      <c r="EE127" s="22"/>
      <c r="EF127" s="22"/>
      <c r="EG127" s="22"/>
      <c r="EH127" s="22"/>
      <c r="EI127" s="22"/>
      <c r="EJ127" s="22"/>
      <c r="EK127" s="22"/>
      <c r="EL127" s="22"/>
      <c r="EM127" s="22"/>
      <c r="EN127" s="22"/>
      <c r="EO127" s="22"/>
      <c r="EP127" s="22"/>
      <c r="EQ127" s="22"/>
      <c r="ER127" s="22"/>
      <c r="ES127" s="22"/>
      <c r="ET127" s="22"/>
      <c r="EU127" s="22"/>
      <c r="EV127" s="22"/>
      <c r="EW127" s="22"/>
      <c r="EX127" s="22"/>
      <c r="EY127" s="22"/>
      <c r="EZ127" s="22"/>
      <c r="FA127" s="22"/>
      <c r="FB127" s="22"/>
      <c r="FC127" s="22"/>
      <c r="FD127" s="22"/>
      <c r="FE127" s="22"/>
      <c r="FF127" s="22"/>
      <c r="FG127" s="22"/>
      <c r="FH127" s="22"/>
      <c r="FI127" s="22"/>
      <c r="FJ127" s="22"/>
      <c r="FK127" s="22"/>
      <c r="FL127" s="22"/>
      <c r="FM127" s="22"/>
      <c r="FN127" s="22"/>
      <c r="FO127" s="22"/>
      <c r="FP127" s="22"/>
      <c r="FQ127" s="22"/>
      <c r="FR127" s="22"/>
      <c r="FS127" s="22"/>
      <c r="FT127" s="22"/>
      <c r="FU127" s="22"/>
      <c r="FV127" s="22"/>
      <c r="FW127" s="22"/>
      <c r="FX127" s="22"/>
      <c r="FY127" s="22"/>
      <c r="FZ127" s="22"/>
      <c r="GA127" s="22"/>
      <c r="GB127" s="22"/>
      <c r="GC127" s="22"/>
      <c r="GD127" s="22"/>
      <c r="GE127" s="22"/>
      <c r="GF127" s="22"/>
      <c r="GG127" s="22"/>
      <c r="GH127" s="22"/>
      <c r="GI127" s="22"/>
      <c r="GJ127" s="22"/>
      <c r="GK127" s="22"/>
      <c r="GL127" s="22"/>
      <c r="GM127" s="22"/>
      <c r="GN127" s="22"/>
      <c r="GO127" s="22"/>
      <c r="GP127" s="22"/>
      <c r="GQ127" s="22"/>
      <c r="GR127" s="22"/>
      <c r="GS127" s="22"/>
      <c r="GT127" s="22"/>
      <c r="GU127" s="22"/>
      <c r="GV127" s="22"/>
      <c r="GW127" s="22"/>
      <c r="GX127" s="22"/>
      <c r="GY127" s="22"/>
      <c r="GZ127" s="22"/>
      <c r="HA127" s="22"/>
      <c r="HB127" s="22"/>
      <c r="HC127" s="22"/>
      <c r="HD127" s="22"/>
      <c r="HE127" s="22"/>
      <c r="HF127" s="22"/>
      <c r="HG127" s="22"/>
      <c r="HH127" s="22"/>
      <c r="HI127" s="22"/>
      <c r="HJ127" s="22"/>
      <c r="HK127" s="22"/>
      <c r="HL127" s="22"/>
      <c r="HM127" s="22"/>
      <c r="HN127" s="22"/>
      <c r="HO127" s="22"/>
      <c r="HP127" s="22"/>
      <c r="HQ127" s="22"/>
      <c r="HR127" s="22"/>
      <c r="HS127" s="22"/>
      <c r="HT127" s="22"/>
      <c r="HU127" s="22"/>
      <c r="HV127" s="22"/>
      <c r="HW127" s="22"/>
      <c r="HX127" s="22"/>
      <c r="HY127" s="22"/>
      <c r="HZ127" s="22"/>
      <c r="IA127" s="22"/>
      <c r="IB127" s="22"/>
      <c r="IC127" s="22"/>
      <c r="ID127" s="22"/>
      <c r="IE127" s="22"/>
      <c r="IF127" s="22"/>
      <c r="IG127" s="22"/>
      <c r="IH127" s="22"/>
      <c r="II127" s="22"/>
      <c r="IJ127" s="22"/>
      <c r="IK127" s="22"/>
      <c r="IL127" s="22"/>
      <c r="IM127" s="22"/>
      <c r="IN127" s="22"/>
      <c r="IO127" s="22"/>
      <c r="IP127" s="22"/>
      <c r="IQ127" s="22"/>
      <c r="IR127" s="22"/>
      <c r="IS127" s="22"/>
      <c r="IT127" s="22"/>
      <c r="IU127" s="22"/>
      <c r="IV127" s="22"/>
    </row>
    <row r="128" spans="2:256" s="24" customFormat="1" x14ac:dyDescent="0.25">
      <c r="B128" s="22"/>
      <c r="C128" s="29"/>
      <c r="D128" s="30"/>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c r="EA128" s="22"/>
      <c r="EB128" s="22"/>
      <c r="EC128" s="22"/>
      <c r="ED128" s="22"/>
      <c r="EE128" s="22"/>
      <c r="EF128" s="22"/>
      <c r="EG128" s="22"/>
      <c r="EH128" s="22"/>
      <c r="EI128" s="22"/>
      <c r="EJ128" s="22"/>
      <c r="EK128" s="22"/>
      <c r="EL128" s="22"/>
      <c r="EM128" s="22"/>
      <c r="EN128" s="22"/>
      <c r="EO128" s="22"/>
      <c r="EP128" s="22"/>
      <c r="EQ128" s="22"/>
      <c r="ER128" s="22"/>
      <c r="ES128" s="22"/>
      <c r="ET128" s="22"/>
      <c r="EU128" s="22"/>
      <c r="EV128" s="22"/>
      <c r="EW128" s="22"/>
      <c r="EX128" s="22"/>
      <c r="EY128" s="22"/>
      <c r="EZ128" s="22"/>
      <c r="FA128" s="22"/>
      <c r="FB128" s="22"/>
      <c r="FC128" s="22"/>
      <c r="FD128" s="22"/>
      <c r="FE128" s="22"/>
      <c r="FF128" s="22"/>
      <c r="FG128" s="22"/>
      <c r="FH128" s="22"/>
      <c r="FI128" s="22"/>
      <c r="FJ128" s="22"/>
      <c r="FK128" s="22"/>
      <c r="FL128" s="22"/>
      <c r="FM128" s="22"/>
      <c r="FN128" s="22"/>
      <c r="FO128" s="22"/>
      <c r="FP128" s="22"/>
      <c r="FQ128" s="22"/>
      <c r="FR128" s="22"/>
      <c r="FS128" s="22"/>
      <c r="FT128" s="22"/>
      <c r="FU128" s="22"/>
      <c r="FV128" s="22"/>
      <c r="FW128" s="22"/>
      <c r="FX128" s="22"/>
      <c r="FY128" s="22"/>
      <c r="FZ128" s="22"/>
      <c r="GA128" s="22"/>
      <c r="GB128" s="22"/>
      <c r="GC128" s="22"/>
      <c r="GD128" s="22"/>
      <c r="GE128" s="22"/>
      <c r="GF128" s="22"/>
      <c r="GG128" s="22"/>
      <c r="GH128" s="22"/>
      <c r="GI128" s="22"/>
      <c r="GJ128" s="22"/>
      <c r="GK128" s="22"/>
      <c r="GL128" s="22"/>
      <c r="GM128" s="22"/>
      <c r="GN128" s="22"/>
      <c r="GO128" s="22"/>
      <c r="GP128" s="22"/>
      <c r="GQ128" s="22"/>
      <c r="GR128" s="22"/>
      <c r="GS128" s="22"/>
      <c r="GT128" s="22"/>
      <c r="GU128" s="22"/>
      <c r="GV128" s="22"/>
      <c r="GW128" s="22"/>
      <c r="GX128" s="22"/>
      <c r="GY128" s="22"/>
      <c r="GZ128" s="22"/>
      <c r="HA128" s="22"/>
      <c r="HB128" s="22"/>
      <c r="HC128" s="22"/>
      <c r="HD128" s="22"/>
      <c r="HE128" s="22"/>
      <c r="HF128" s="22"/>
      <c r="HG128" s="22"/>
      <c r="HH128" s="22"/>
      <c r="HI128" s="22"/>
      <c r="HJ128" s="22"/>
      <c r="HK128" s="22"/>
      <c r="HL128" s="22"/>
      <c r="HM128" s="22"/>
      <c r="HN128" s="22"/>
      <c r="HO128" s="22"/>
      <c r="HP128" s="22"/>
      <c r="HQ128" s="22"/>
      <c r="HR128" s="22"/>
      <c r="HS128" s="22"/>
      <c r="HT128" s="22"/>
      <c r="HU128" s="22"/>
      <c r="HV128" s="22"/>
      <c r="HW128" s="22"/>
      <c r="HX128" s="22"/>
      <c r="HY128" s="22"/>
      <c r="HZ128" s="22"/>
      <c r="IA128" s="22"/>
      <c r="IB128" s="22"/>
      <c r="IC128" s="22"/>
      <c r="ID128" s="22"/>
      <c r="IE128" s="22"/>
      <c r="IF128" s="22"/>
      <c r="IG128" s="22"/>
      <c r="IH128" s="22"/>
      <c r="II128" s="22"/>
      <c r="IJ128" s="22"/>
      <c r="IK128" s="22"/>
      <c r="IL128" s="22"/>
      <c r="IM128" s="22"/>
      <c r="IN128" s="22"/>
      <c r="IO128" s="22"/>
      <c r="IP128" s="22"/>
      <c r="IQ128" s="22"/>
      <c r="IR128" s="22"/>
      <c r="IS128" s="22"/>
      <c r="IT128" s="22"/>
      <c r="IU128" s="22"/>
      <c r="IV128" s="22"/>
    </row>
    <row r="129" spans="2:256" s="24" customFormat="1" x14ac:dyDescent="0.25">
      <c r="B129" s="22"/>
      <c r="C129" s="29"/>
      <c r="D129" s="30"/>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c r="EA129" s="22"/>
      <c r="EB129" s="22"/>
      <c r="EC129" s="22"/>
      <c r="ED129" s="22"/>
      <c r="EE129" s="22"/>
      <c r="EF129" s="22"/>
      <c r="EG129" s="22"/>
      <c r="EH129" s="22"/>
      <c r="EI129" s="22"/>
      <c r="EJ129" s="22"/>
      <c r="EK129" s="22"/>
      <c r="EL129" s="22"/>
      <c r="EM129" s="22"/>
      <c r="EN129" s="22"/>
      <c r="EO129" s="22"/>
      <c r="EP129" s="22"/>
      <c r="EQ129" s="22"/>
      <c r="ER129" s="22"/>
      <c r="ES129" s="22"/>
      <c r="ET129" s="22"/>
      <c r="EU129" s="22"/>
      <c r="EV129" s="22"/>
      <c r="EW129" s="22"/>
      <c r="EX129" s="22"/>
      <c r="EY129" s="22"/>
      <c r="EZ129" s="22"/>
      <c r="FA129" s="22"/>
      <c r="FB129" s="22"/>
      <c r="FC129" s="22"/>
      <c r="FD129" s="22"/>
      <c r="FE129" s="22"/>
      <c r="FF129" s="22"/>
      <c r="FG129" s="22"/>
      <c r="FH129" s="22"/>
      <c r="FI129" s="22"/>
      <c r="FJ129" s="22"/>
      <c r="FK129" s="22"/>
      <c r="FL129" s="22"/>
      <c r="FM129" s="22"/>
      <c r="FN129" s="22"/>
      <c r="FO129" s="22"/>
      <c r="FP129" s="22"/>
      <c r="FQ129" s="22"/>
      <c r="FR129" s="22"/>
      <c r="FS129" s="22"/>
      <c r="FT129" s="22"/>
      <c r="FU129" s="22"/>
      <c r="FV129" s="22"/>
      <c r="FW129" s="22"/>
      <c r="FX129" s="22"/>
      <c r="FY129" s="22"/>
      <c r="FZ129" s="22"/>
      <c r="GA129" s="22"/>
      <c r="GB129" s="22"/>
      <c r="GC129" s="22"/>
      <c r="GD129" s="22"/>
      <c r="GE129" s="22"/>
      <c r="GF129" s="22"/>
      <c r="GG129" s="22"/>
      <c r="GH129" s="22"/>
      <c r="GI129" s="22"/>
      <c r="GJ129" s="22"/>
      <c r="GK129" s="22"/>
      <c r="GL129" s="22"/>
      <c r="GM129" s="22"/>
      <c r="GN129" s="22"/>
      <c r="GO129" s="22"/>
      <c r="GP129" s="22"/>
      <c r="GQ129" s="22"/>
      <c r="GR129" s="22"/>
      <c r="GS129" s="22"/>
      <c r="GT129" s="22"/>
      <c r="GU129" s="22"/>
      <c r="GV129" s="22"/>
      <c r="GW129" s="22"/>
      <c r="GX129" s="22"/>
      <c r="GY129" s="22"/>
      <c r="GZ129" s="22"/>
      <c r="HA129" s="22"/>
      <c r="HB129" s="22"/>
      <c r="HC129" s="22"/>
      <c r="HD129" s="22"/>
      <c r="HE129" s="22"/>
      <c r="HF129" s="22"/>
      <c r="HG129" s="22"/>
      <c r="HH129" s="22"/>
      <c r="HI129" s="22"/>
      <c r="HJ129" s="22"/>
      <c r="HK129" s="22"/>
      <c r="HL129" s="22"/>
      <c r="HM129" s="22"/>
      <c r="HN129" s="22"/>
      <c r="HO129" s="22"/>
      <c r="HP129" s="22"/>
      <c r="HQ129" s="22"/>
      <c r="HR129" s="22"/>
      <c r="HS129" s="22"/>
      <c r="HT129" s="22"/>
      <c r="HU129" s="22"/>
      <c r="HV129" s="22"/>
      <c r="HW129" s="22"/>
      <c r="HX129" s="22"/>
      <c r="HY129" s="22"/>
      <c r="HZ129" s="22"/>
      <c r="IA129" s="22"/>
      <c r="IB129" s="22"/>
      <c r="IC129" s="22"/>
      <c r="ID129" s="22"/>
      <c r="IE129" s="22"/>
      <c r="IF129" s="22"/>
      <c r="IG129" s="22"/>
      <c r="IH129" s="22"/>
      <c r="II129" s="22"/>
      <c r="IJ129" s="22"/>
      <c r="IK129" s="22"/>
      <c r="IL129" s="22"/>
      <c r="IM129" s="22"/>
      <c r="IN129" s="22"/>
      <c r="IO129" s="22"/>
      <c r="IP129" s="22"/>
      <c r="IQ129" s="22"/>
      <c r="IR129" s="22"/>
      <c r="IS129" s="22"/>
      <c r="IT129" s="22"/>
      <c r="IU129" s="22"/>
      <c r="IV129" s="22"/>
    </row>
    <row r="130" spans="2:256" s="24" customFormat="1" x14ac:dyDescent="0.25">
      <c r="B130" s="22"/>
      <c r="C130" s="29"/>
      <c r="D130" s="30"/>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22"/>
      <c r="DO130" s="22"/>
      <c r="DP130" s="22"/>
      <c r="DQ130" s="22"/>
      <c r="DR130" s="22"/>
      <c r="DS130" s="22"/>
      <c r="DT130" s="22"/>
      <c r="DU130" s="22"/>
      <c r="DV130" s="22"/>
      <c r="DW130" s="22"/>
      <c r="DX130" s="22"/>
      <c r="DY130" s="22"/>
      <c r="DZ130" s="22"/>
      <c r="EA130" s="22"/>
      <c r="EB130" s="22"/>
      <c r="EC130" s="22"/>
      <c r="ED130" s="22"/>
      <c r="EE130" s="22"/>
      <c r="EF130" s="22"/>
      <c r="EG130" s="22"/>
      <c r="EH130" s="22"/>
      <c r="EI130" s="22"/>
      <c r="EJ130" s="22"/>
      <c r="EK130" s="22"/>
      <c r="EL130" s="22"/>
      <c r="EM130" s="22"/>
      <c r="EN130" s="22"/>
      <c r="EO130" s="22"/>
      <c r="EP130" s="22"/>
      <c r="EQ130" s="22"/>
      <c r="ER130" s="22"/>
      <c r="ES130" s="22"/>
      <c r="ET130" s="22"/>
      <c r="EU130" s="22"/>
      <c r="EV130" s="22"/>
      <c r="EW130" s="22"/>
      <c r="EX130" s="22"/>
      <c r="EY130" s="22"/>
      <c r="EZ130" s="22"/>
      <c r="FA130" s="22"/>
      <c r="FB130" s="22"/>
      <c r="FC130" s="22"/>
      <c r="FD130" s="22"/>
      <c r="FE130" s="22"/>
      <c r="FF130" s="22"/>
      <c r="FG130" s="22"/>
      <c r="FH130" s="22"/>
      <c r="FI130" s="22"/>
      <c r="FJ130" s="22"/>
      <c r="FK130" s="22"/>
      <c r="FL130" s="22"/>
      <c r="FM130" s="22"/>
      <c r="FN130" s="22"/>
      <c r="FO130" s="22"/>
      <c r="FP130" s="22"/>
      <c r="FQ130" s="22"/>
      <c r="FR130" s="22"/>
      <c r="FS130" s="22"/>
      <c r="FT130" s="22"/>
      <c r="FU130" s="22"/>
      <c r="FV130" s="22"/>
      <c r="FW130" s="22"/>
      <c r="FX130" s="22"/>
      <c r="FY130" s="22"/>
      <c r="FZ130" s="22"/>
      <c r="GA130" s="22"/>
      <c r="GB130" s="22"/>
      <c r="GC130" s="22"/>
      <c r="GD130" s="22"/>
      <c r="GE130" s="22"/>
      <c r="GF130" s="22"/>
      <c r="GG130" s="22"/>
      <c r="GH130" s="22"/>
      <c r="GI130" s="22"/>
      <c r="GJ130" s="22"/>
      <c r="GK130" s="22"/>
      <c r="GL130" s="22"/>
      <c r="GM130" s="22"/>
      <c r="GN130" s="22"/>
      <c r="GO130" s="22"/>
      <c r="GP130" s="22"/>
      <c r="GQ130" s="22"/>
      <c r="GR130" s="22"/>
      <c r="GS130" s="22"/>
      <c r="GT130" s="22"/>
      <c r="GU130" s="22"/>
      <c r="GV130" s="22"/>
      <c r="GW130" s="22"/>
      <c r="GX130" s="22"/>
      <c r="GY130" s="22"/>
      <c r="GZ130" s="22"/>
      <c r="HA130" s="22"/>
      <c r="HB130" s="22"/>
      <c r="HC130" s="22"/>
      <c r="HD130" s="22"/>
      <c r="HE130" s="22"/>
      <c r="HF130" s="22"/>
      <c r="HG130" s="22"/>
      <c r="HH130" s="22"/>
      <c r="HI130" s="22"/>
      <c r="HJ130" s="22"/>
      <c r="HK130" s="22"/>
      <c r="HL130" s="22"/>
      <c r="HM130" s="22"/>
      <c r="HN130" s="22"/>
      <c r="HO130" s="22"/>
      <c r="HP130" s="22"/>
      <c r="HQ130" s="22"/>
      <c r="HR130" s="22"/>
      <c r="HS130" s="22"/>
      <c r="HT130" s="22"/>
      <c r="HU130" s="22"/>
      <c r="HV130" s="22"/>
      <c r="HW130" s="22"/>
      <c r="HX130" s="22"/>
      <c r="HY130" s="22"/>
      <c r="HZ130" s="22"/>
      <c r="IA130" s="22"/>
      <c r="IB130" s="22"/>
      <c r="IC130" s="22"/>
      <c r="ID130" s="22"/>
      <c r="IE130" s="22"/>
      <c r="IF130" s="22"/>
      <c r="IG130" s="22"/>
      <c r="IH130" s="22"/>
      <c r="II130" s="22"/>
      <c r="IJ130" s="22"/>
      <c r="IK130" s="22"/>
      <c r="IL130" s="22"/>
      <c r="IM130" s="22"/>
      <c r="IN130" s="22"/>
      <c r="IO130" s="22"/>
      <c r="IP130" s="22"/>
      <c r="IQ130" s="22"/>
      <c r="IR130" s="22"/>
      <c r="IS130" s="22"/>
      <c r="IT130" s="22"/>
      <c r="IU130" s="22"/>
      <c r="IV130" s="22"/>
    </row>
    <row r="131" spans="2:256" s="24" customFormat="1" x14ac:dyDescent="0.25">
      <c r="B131" s="22"/>
      <c r="C131" s="29"/>
      <c r="D131" s="30"/>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c r="DS131" s="22"/>
      <c r="DT131" s="22"/>
      <c r="DU131" s="22"/>
      <c r="DV131" s="22"/>
      <c r="DW131" s="22"/>
      <c r="DX131" s="22"/>
      <c r="DY131" s="22"/>
      <c r="DZ131" s="22"/>
      <c r="EA131" s="22"/>
      <c r="EB131" s="22"/>
      <c r="EC131" s="22"/>
      <c r="ED131" s="22"/>
      <c r="EE131" s="22"/>
      <c r="EF131" s="22"/>
      <c r="EG131" s="22"/>
      <c r="EH131" s="22"/>
      <c r="EI131" s="22"/>
      <c r="EJ131" s="22"/>
      <c r="EK131" s="22"/>
      <c r="EL131" s="22"/>
      <c r="EM131" s="22"/>
      <c r="EN131" s="22"/>
      <c r="EO131" s="22"/>
      <c r="EP131" s="22"/>
      <c r="EQ131" s="22"/>
      <c r="ER131" s="22"/>
      <c r="ES131" s="22"/>
      <c r="ET131" s="22"/>
      <c r="EU131" s="22"/>
      <c r="EV131" s="22"/>
      <c r="EW131" s="22"/>
      <c r="EX131" s="22"/>
      <c r="EY131" s="22"/>
      <c r="EZ131" s="22"/>
      <c r="FA131" s="22"/>
      <c r="FB131" s="22"/>
      <c r="FC131" s="22"/>
      <c r="FD131" s="22"/>
      <c r="FE131" s="22"/>
      <c r="FF131" s="22"/>
      <c r="FG131" s="22"/>
      <c r="FH131" s="22"/>
      <c r="FI131" s="22"/>
      <c r="FJ131" s="22"/>
      <c r="FK131" s="22"/>
      <c r="FL131" s="22"/>
      <c r="FM131" s="22"/>
      <c r="FN131" s="22"/>
      <c r="FO131" s="22"/>
      <c r="FP131" s="22"/>
      <c r="FQ131" s="22"/>
      <c r="FR131" s="22"/>
      <c r="FS131" s="22"/>
      <c r="FT131" s="22"/>
      <c r="FU131" s="22"/>
      <c r="FV131" s="22"/>
      <c r="FW131" s="22"/>
      <c r="FX131" s="22"/>
      <c r="FY131" s="22"/>
      <c r="FZ131" s="22"/>
      <c r="GA131" s="22"/>
      <c r="GB131" s="22"/>
      <c r="GC131" s="22"/>
      <c r="GD131" s="22"/>
      <c r="GE131" s="22"/>
      <c r="GF131" s="22"/>
      <c r="GG131" s="22"/>
      <c r="GH131" s="22"/>
      <c r="GI131" s="22"/>
      <c r="GJ131" s="22"/>
      <c r="GK131" s="22"/>
      <c r="GL131" s="22"/>
      <c r="GM131" s="22"/>
      <c r="GN131" s="22"/>
      <c r="GO131" s="22"/>
      <c r="GP131" s="22"/>
      <c r="GQ131" s="22"/>
      <c r="GR131" s="22"/>
      <c r="GS131" s="22"/>
      <c r="GT131" s="22"/>
      <c r="GU131" s="22"/>
      <c r="GV131" s="22"/>
      <c r="GW131" s="22"/>
      <c r="GX131" s="22"/>
      <c r="GY131" s="22"/>
      <c r="GZ131" s="22"/>
      <c r="HA131" s="22"/>
      <c r="HB131" s="22"/>
      <c r="HC131" s="22"/>
      <c r="HD131" s="22"/>
      <c r="HE131" s="22"/>
      <c r="HF131" s="22"/>
      <c r="HG131" s="22"/>
      <c r="HH131" s="22"/>
      <c r="HI131" s="22"/>
      <c r="HJ131" s="22"/>
      <c r="HK131" s="22"/>
      <c r="HL131" s="22"/>
      <c r="HM131" s="22"/>
      <c r="HN131" s="22"/>
      <c r="HO131" s="22"/>
      <c r="HP131" s="22"/>
      <c r="HQ131" s="22"/>
      <c r="HR131" s="22"/>
      <c r="HS131" s="22"/>
      <c r="HT131" s="22"/>
      <c r="HU131" s="22"/>
      <c r="HV131" s="22"/>
      <c r="HW131" s="22"/>
      <c r="HX131" s="22"/>
      <c r="HY131" s="22"/>
      <c r="HZ131" s="22"/>
      <c r="IA131" s="22"/>
      <c r="IB131" s="22"/>
      <c r="IC131" s="22"/>
      <c r="ID131" s="22"/>
      <c r="IE131" s="22"/>
      <c r="IF131" s="22"/>
      <c r="IG131" s="22"/>
      <c r="IH131" s="22"/>
      <c r="II131" s="22"/>
      <c r="IJ131" s="22"/>
      <c r="IK131" s="22"/>
      <c r="IL131" s="22"/>
      <c r="IM131" s="22"/>
      <c r="IN131" s="22"/>
      <c r="IO131" s="22"/>
      <c r="IP131" s="22"/>
      <c r="IQ131" s="22"/>
      <c r="IR131" s="22"/>
      <c r="IS131" s="22"/>
      <c r="IT131" s="22"/>
      <c r="IU131" s="22"/>
      <c r="IV131" s="22"/>
    </row>
    <row r="132" spans="2:256" s="24" customFormat="1" x14ac:dyDescent="0.25">
      <c r="B132" s="22"/>
      <c r="C132" s="29"/>
      <c r="D132" s="30"/>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c r="CZ132" s="22"/>
      <c r="DA132" s="22"/>
      <c r="DB132" s="22"/>
      <c r="DC132" s="22"/>
      <c r="DD132" s="22"/>
      <c r="DE132" s="22"/>
      <c r="DF132" s="22"/>
      <c r="DG132" s="22"/>
      <c r="DH132" s="22"/>
      <c r="DI132" s="22"/>
      <c r="DJ132" s="22"/>
      <c r="DK132" s="22"/>
      <c r="DL132" s="22"/>
      <c r="DM132" s="22"/>
      <c r="DN132" s="22"/>
      <c r="DO132" s="22"/>
      <c r="DP132" s="22"/>
      <c r="DQ132" s="22"/>
      <c r="DR132" s="22"/>
      <c r="DS132" s="22"/>
      <c r="DT132" s="22"/>
      <c r="DU132" s="22"/>
      <c r="DV132" s="22"/>
      <c r="DW132" s="22"/>
      <c r="DX132" s="22"/>
      <c r="DY132" s="22"/>
      <c r="DZ132" s="22"/>
      <c r="EA132" s="22"/>
      <c r="EB132" s="22"/>
      <c r="EC132" s="22"/>
      <c r="ED132" s="22"/>
      <c r="EE132" s="22"/>
      <c r="EF132" s="22"/>
      <c r="EG132" s="22"/>
      <c r="EH132" s="22"/>
      <c r="EI132" s="22"/>
      <c r="EJ132" s="22"/>
      <c r="EK132" s="22"/>
      <c r="EL132" s="22"/>
      <c r="EM132" s="22"/>
      <c r="EN132" s="22"/>
      <c r="EO132" s="22"/>
      <c r="EP132" s="22"/>
      <c r="EQ132" s="22"/>
      <c r="ER132" s="22"/>
      <c r="ES132" s="22"/>
      <c r="ET132" s="22"/>
      <c r="EU132" s="22"/>
      <c r="EV132" s="22"/>
      <c r="EW132" s="22"/>
      <c r="EX132" s="22"/>
      <c r="EY132" s="22"/>
      <c r="EZ132" s="22"/>
      <c r="FA132" s="22"/>
      <c r="FB132" s="22"/>
      <c r="FC132" s="22"/>
      <c r="FD132" s="22"/>
      <c r="FE132" s="22"/>
      <c r="FF132" s="22"/>
      <c r="FG132" s="22"/>
      <c r="FH132" s="22"/>
      <c r="FI132" s="22"/>
      <c r="FJ132" s="22"/>
      <c r="FK132" s="22"/>
      <c r="FL132" s="22"/>
      <c r="FM132" s="22"/>
      <c r="FN132" s="22"/>
      <c r="FO132" s="22"/>
      <c r="FP132" s="22"/>
      <c r="FQ132" s="22"/>
      <c r="FR132" s="22"/>
      <c r="FS132" s="22"/>
      <c r="FT132" s="22"/>
      <c r="FU132" s="22"/>
      <c r="FV132" s="22"/>
      <c r="FW132" s="22"/>
      <c r="FX132" s="22"/>
      <c r="FY132" s="22"/>
      <c r="FZ132" s="22"/>
      <c r="GA132" s="22"/>
      <c r="GB132" s="22"/>
      <c r="GC132" s="22"/>
      <c r="GD132" s="22"/>
      <c r="GE132" s="22"/>
      <c r="GF132" s="22"/>
      <c r="GG132" s="22"/>
      <c r="GH132" s="22"/>
      <c r="GI132" s="22"/>
      <c r="GJ132" s="22"/>
      <c r="GK132" s="22"/>
      <c r="GL132" s="22"/>
      <c r="GM132" s="22"/>
      <c r="GN132" s="22"/>
      <c r="GO132" s="22"/>
      <c r="GP132" s="22"/>
      <c r="GQ132" s="22"/>
      <c r="GR132" s="22"/>
      <c r="GS132" s="22"/>
      <c r="GT132" s="22"/>
      <c r="GU132" s="22"/>
      <c r="GV132" s="22"/>
      <c r="GW132" s="22"/>
      <c r="GX132" s="22"/>
      <c r="GY132" s="22"/>
      <c r="GZ132" s="22"/>
      <c r="HA132" s="22"/>
      <c r="HB132" s="22"/>
      <c r="HC132" s="22"/>
      <c r="HD132" s="22"/>
      <c r="HE132" s="22"/>
      <c r="HF132" s="22"/>
      <c r="HG132" s="22"/>
      <c r="HH132" s="22"/>
      <c r="HI132" s="22"/>
      <c r="HJ132" s="22"/>
      <c r="HK132" s="22"/>
      <c r="HL132" s="22"/>
      <c r="HM132" s="22"/>
      <c r="HN132" s="22"/>
      <c r="HO132" s="22"/>
      <c r="HP132" s="22"/>
      <c r="HQ132" s="22"/>
      <c r="HR132" s="22"/>
      <c r="HS132" s="22"/>
      <c r="HT132" s="22"/>
      <c r="HU132" s="22"/>
      <c r="HV132" s="22"/>
      <c r="HW132" s="22"/>
      <c r="HX132" s="22"/>
      <c r="HY132" s="22"/>
      <c r="HZ132" s="22"/>
      <c r="IA132" s="22"/>
      <c r="IB132" s="22"/>
      <c r="IC132" s="22"/>
      <c r="ID132" s="22"/>
      <c r="IE132" s="22"/>
      <c r="IF132" s="22"/>
      <c r="IG132" s="22"/>
      <c r="IH132" s="22"/>
      <c r="II132" s="22"/>
      <c r="IJ132" s="22"/>
      <c r="IK132" s="22"/>
      <c r="IL132" s="22"/>
      <c r="IM132" s="22"/>
      <c r="IN132" s="22"/>
      <c r="IO132" s="22"/>
      <c r="IP132" s="22"/>
      <c r="IQ132" s="22"/>
      <c r="IR132" s="22"/>
      <c r="IS132" s="22"/>
      <c r="IT132" s="22"/>
      <c r="IU132" s="22"/>
      <c r="IV132" s="22"/>
    </row>
    <row r="133" spans="2:256" s="24" customFormat="1" x14ac:dyDescent="0.25">
      <c r="B133" s="22"/>
      <c r="C133" s="29"/>
      <c r="D133" s="30"/>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c r="EV133" s="22"/>
      <c r="EW133" s="22"/>
      <c r="EX133" s="22"/>
      <c r="EY133" s="22"/>
      <c r="EZ133" s="22"/>
      <c r="FA133" s="22"/>
      <c r="FB133" s="22"/>
      <c r="FC133" s="22"/>
      <c r="FD133" s="22"/>
      <c r="FE133" s="22"/>
      <c r="FF133" s="22"/>
      <c r="FG133" s="22"/>
      <c r="FH133" s="22"/>
      <c r="FI133" s="22"/>
      <c r="FJ133" s="22"/>
      <c r="FK133" s="22"/>
      <c r="FL133" s="22"/>
      <c r="FM133" s="22"/>
      <c r="FN133" s="22"/>
      <c r="FO133" s="22"/>
      <c r="FP133" s="22"/>
      <c r="FQ133" s="22"/>
      <c r="FR133" s="22"/>
      <c r="FS133" s="22"/>
      <c r="FT133" s="22"/>
      <c r="FU133" s="22"/>
      <c r="FV133" s="22"/>
      <c r="FW133" s="22"/>
      <c r="FX133" s="22"/>
      <c r="FY133" s="22"/>
      <c r="FZ133" s="22"/>
      <c r="GA133" s="22"/>
      <c r="GB133" s="22"/>
      <c r="GC133" s="22"/>
      <c r="GD133" s="22"/>
      <c r="GE133" s="22"/>
      <c r="GF133" s="22"/>
      <c r="GG133" s="22"/>
      <c r="GH133" s="22"/>
      <c r="GI133" s="22"/>
      <c r="GJ133" s="22"/>
      <c r="GK133" s="22"/>
      <c r="GL133" s="22"/>
      <c r="GM133" s="22"/>
      <c r="GN133" s="22"/>
      <c r="GO133" s="22"/>
      <c r="GP133" s="22"/>
      <c r="GQ133" s="22"/>
      <c r="GR133" s="22"/>
      <c r="GS133" s="22"/>
      <c r="GT133" s="22"/>
      <c r="GU133" s="22"/>
      <c r="GV133" s="22"/>
      <c r="GW133" s="22"/>
      <c r="GX133" s="22"/>
      <c r="GY133" s="22"/>
      <c r="GZ133" s="22"/>
      <c r="HA133" s="22"/>
      <c r="HB133" s="22"/>
      <c r="HC133" s="22"/>
      <c r="HD133" s="22"/>
      <c r="HE133" s="22"/>
      <c r="HF133" s="22"/>
      <c r="HG133" s="22"/>
      <c r="HH133" s="22"/>
      <c r="HI133" s="22"/>
      <c r="HJ133" s="22"/>
      <c r="HK133" s="22"/>
      <c r="HL133" s="22"/>
      <c r="HM133" s="22"/>
      <c r="HN133" s="22"/>
      <c r="HO133" s="22"/>
      <c r="HP133" s="22"/>
      <c r="HQ133" s="22"/>
      <c r="HR133" s="22"/>
      <c r="HS133" s="22"/>
      <c r="HT133" s="22"/>
      <c r="HU133" s="22"/>
      <c r="HV133" s="22"/>
      <c r="HW133" s="22"/>
      <c r="HX133" s="22"/>
      <c r="HY133" s="22"/>
      <c r="HZ133" s="22"/>
      <c r="IA133" s="22"/>
      <c r="IB133" s="22"/>
      <c r="IC133" s="22"/>
      <c r="ID133" s="22"/>
      <c r="IE133" s="22"/>
      <c r="IF133" s="22"/>
      <c r="IG133" s="22"/>
      <c r="IH133" s="22"/>
      <c r="II133" s="22"/>
      <c r="IJ133" s="22"/>
      <c r="IK133" s="22"/>
      <c r="IL133" s="22"/>
      <c r="IM133" s="22"/>
      <c r="IN133" s="22"/>
      <c r="IO133" s="22"/>
      <c r="IP133" s="22"/>
      <c r="IQ133" s="22"/>
      <c r="IR133" s="22"/>
      <c r="IS133" s="22"/>
      <c r="IT133" s="22"/>
      <c r="IU133" s="22"/>
      <c r="IV133" s="22"/>
    </row>
    <row r="134" spans="2:256" s="24" customFormat="1" x14ac:dyDescent="0.25">
      <c r="B134" s="22"/>
      <c r="C134" s="29"/>
      <c r="D134" s="30"/>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c r="EV134" s="22"/>
      <c r="EW134" s="22"/>
      <c r="EX134" s="22"/>
      <c r="EY134" s="22"/>
      <c r="EZ134" s="22"/>
      <c r="FA134" s="22"/>
      <c r="FB134" s="22"/>
      <c r="FC134" s="22"/>
      <c r="FD134" s="22"/>
      <c r="FE134" s="22"/>
      <c r="FF134" s="22"/>
      <c r="FG134" s="22"/>
      <c r="FH134" s="22"/>
      <c r="FI134" s="22"/>
      <c r="FJ134" s="22"/>
      <c r="FK134" s="22"/>
      <c r="FL134" s="22"/>
      <c r="FM134" s="22"/>
      <c r="FN134" s="22"/>
      <c r="FO134" s="22"/>
      <c r="FP134" s="22"/>
      <c r="FQ134" s="22"/>
      <c r="FR134" s="22"/>
      <c r="FS134" s="22"/>
      <c r="FT134" s="22"/>
      <c r="FU134" s="22"/>
      <c r="FV134" s="22"/>
      <c r="FW134" s="22"/>
      <c r="FX134" s="22"/>
      <c r="FY134" s="22"/>
      <c r="FZ134" s="22"/>
      <c r="GA134" s="22"/>
      <c r="GB134" s="22"/>
      <c r="GC134" s="22"/>
      <c r="GD134" s="22"/>
      <c r="GE134" s="22"/>
      <c r="GF134" s="22"/>
      <c r="GG134" s="22"/>
      <c r="GH134" s="22"/>
      <c r="GI134" s="22"/>
      <c r="GJ134" s="22"/>
      <c r="GK134" s="22"/>
      <c r="GL134" s="22"/>
      <c r="GM134" s="22"/>
      <c r="GN134" s="22"/>
      <c r="GO134" s="22"/>
      <c r="GP134" s="22"/>
      <c r="GQ134" s="22"/>
      <c r="GR134" s="22"/>
      <c r="GS134" s="22"/>
      <c r="GT134" s="22"/>
      <c r="GU134" s="22"/>
      <c r="GV134" s="22"/>
      <c r="GW134" s="22"/>
      <c r="GX134" s="22"/>
      <c r="GY134" s="22"/>
      <c r="GZ134" s="22"/>
      <c r="HA134" s="22"/>
      <c r="HB134" s="22"/>
      <c r="HC134" s="22"/>
      <c r="HD134" s="22"/>
      <c r="HE134" s="22"/>
      <c r="HF134" s="22"/>
      <c r="HG134" s="22"/>
      <c r="HH134" s="22"/>
      <c r="HI134" s="22"/>
      <c r="HJ134" s="22"/>
      <c r="HK134" s="22"/>
      <c r="HL134" s="22"/>
      <c r="HM134" s="22"/>
      <c r="HN134" s="22"/>
      <c r="HO134" s="22"/>
      <c r="HP134" s="22"/>
      <c r="HQ134" s="22"/>
      <c r="HR134" s="22"/>
      <c r="HS134" s="22"/>
      <c r="HT134" s="22"/>
      <c r="HU134" s="22"/>
      <c r="HV134" s="22"/>
      <c r="HW134" s="22"/>
      <c r="HX134" s="22"/>
      <c r="HY134" s="22"/>
      <c r="HZ134" s="22"/>
      <c r="IA134" s="22"/>
      <c r="IB134" s="22"/>
      <c r="IC134" s="22"/>
      <c r="ID134" s="22"/>
      <c r="IE134" s="22"/>
      <c r="IF134" s="22"/>
      <c r="IG134" s="22"/>
      <c r="IH134" s="22"/>
      <c r="II134" s="22"/>
      <c r="IJ134" s="22"/>
      <c r="IK134" s="22"/>
      <c r="IL134" s="22"/>
      <c r="IM134" s="22"/>
      <c r="IN134" s="22"/>
      <c r="IO134" s="22"/>
      <c r="IP134" s="22"/>
      <c r="IQ134" s="22"/>
      <c r="IR134" s="22"/>
      <c r="IS134" s="22"/>
      <c r="IT134" s="22"/>
      <c r="IU134" s="22"/>
      <c r="IV134" s="22"/>
    </row>
    <row r="135" spans="2:256" s="24" customFormat="1" x14ac:dyDescent="0.25">
      <c r="B135" s="22"/>
      <c r="C135" s="29"/>
      <c r="D135" s="30"/>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EY135" s="22"/>
      <c r="EZ135" s="22"/>
      <c r="FA135" s="22"/>
      <c r="FB135" s="22"/>
      <c r="FC135" s="22"/>
      <c r="FD135" s="22"/>
      <c r="FE135" s="22"/>
      <c r="FF135" s="22"/>
      <c r="FG135" s="22"/>
      <c r="FH135" s="22"/>
      <c r="FI135" s="22"/>
      <c r="FJ135" s="22"/>
      <c r="FK135" s="22"/>
      <c r="FL135" s="22"/>
      <c r="FM135" s="22"/>
      <c r="FN135" s="22"/>
      <c r="FO135" s="22"/>
      <c r="FP135" s="22"/>
      <c r="FQ135" s="22"/>
      <c r="FR135" s="22"/>
      <c r="FS135" s="22"/>
      <c r="FT135" s="22"/>
      <c r="FU135" s="22"/>
      <c r="FV135" s="22"/>
      <c r="FW135" s="22"/>
      <c r="FX135" s="22"/>
      <c r="FY135" s="22"/>
      <c r="FZ135" s="22"/>
      <c r="GA135" s="22"/>
      <c r="GB135" s="22"/>
      <c r="GC135" s="22"/>
      <c r="GD135" s="22"/>
      <c r="GE135" s="22"/>
      <c r="GF135" s="22"/>
      <c r="GG135" s="22"/>
      <c r="GH135" s="22"/>
      <c r="GI135" s="22"/>
      <c r="GJ135" s="22"/>
      <c r="GK135" s="22"/>
      <c r="GL135" s="22"/>
      <c r="GM135" s="22"/>
      <c r="GN135" s="22"/>
      <c r="GO135" s="22"/>
      <c r="GP135" s="22"/>
      <c r="GQ135" s="22"/>
      <c r="GR135" s="22"/>
      <c r="GS135" s="22"/>
      <c r="GT135" s="22"/>
      <c r="GU135" s="22"/>
      <c r="GV135" s="22"/>
      <c r="GW135" s="22"/>
      <c r="GX135" s="22"/>
      <c r="GY135" s="22"/>
      <c r="GZ135" s="22"/>
      <c r="HA135" s="22"/>
      <c r="HB135" s="22"/>
      <c r="HC135" s="22"/>
      <c r="HD135" s="22"/>
      <c r="HE135" s="22"/>
      <c r="HF135" s="22"/>
      <c r="HG135" s="22"/>
      <c r="HH135" s="22"/>
      <c r="HI135" s="22"/>
      <c r="HJ135" s="22"/>
      <c r="HK135" s="22"/>
      <c r="HL135" s="22"/>
      <c r="HM135" s="22"/>
      <c r="HN135" s="22"/>
      <c r="HO135" s="22"/>
      <c r="HP135" s="22"/>
      <c r="HQ135" s="22"/>
      <c r="HR135" s="22"/>
      <c r="HS135" s="22"/>
      <c r="HT135" s="22"/>
      <c r="HU135" s="22"/>
      <c r="HV135" s="22"/>
      <c r="HW135" s="22"/>
      <c r="HX135" s="22"/>
      <c r="HY135" s="22"/>
      <c r="HZ135" s="22"/>
      <c r="IA135" s="22"/>
      <c r="IB135" s="22"/>
      <c r="IC135" s="22"/>
      <c r="ID135" s="22"/>
      <c r="IE135" s="22"/>
      <c r="IF135" s="22"/>
      <c r="IG135" s="22"/>
      <c r="IH135" s="22"/>
      <c r="II135" s="22"/>
      <c r="IJ135" s="22"/>
      <c r="IK135" s="22"/>
      <c r="IL135" s="22"/>
      <c r="IM135" s="22"/>
      <c r="IN135" s="22"/>
      <c r="IO135" s="22"/>
      <c r="IP135" s="22"/>
      <c r="IQ135" s="22"/>
      <c r="IR135" s="22"/>
      <c r="IS135" s="22"/>
      <c r="IT135" s="22"/>
      <c r="IU135" s="22"/>
      <c r="IV135" s="22"/>
    </row>
    <row r="136" spans="2:256" s="24" customFormat="1" x14ac:dyDescent="0.25">
      <c r="B136" s="22"/>
      <c r="C136" s="29"/>
      <c r="D136" s="30"/>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c r="EV136" s="22"/>
      <c r="EW136" s="22"/>
      <c r="EX136" s="22"/>
      <c r="EY136" s="22"/>
      <c r="EZ136" s="22"/>
      <c r="FA136" s="22"/>
      <c r="FB136" s="22"/>
      <c r="FC136" s="22"/>
      <c r="FD136" s="22"/>
      <c r="FE136" s="22"/>
      <c r="FF136" s="22"/>
      <c r="FG136" s="22"/>
      <c r="FH136" s="22"/>
      <c r="FI136" s="22"/>
      <c r="FJ136" s="22"/>
      <c r="FK136" s="22"/>
      <c r="FL136" s="22"/>
      <c r="FM136" s="22"/>
      <c r="FN136" s="22"/>
      <c r="FO136" s="22"/>
      <c r="FP136" s="22"/>
      <c r="FQ136" s="22"/>
      <c r="FR136" s="22"/>
      <c r="FS136" s="22"/>
      <c r="FT136" s="22"/>
      <c r="FU136" s="22"/>
      <c r="FV136" s="22"/>
      <c r="FW136" s="22"/>
      <c r="FX136" s="22"/>
      <c r="FY136" s="22"/>
      <c r="FZ136" s="22"/>
      <c r="GA136" s="22"/>
      <c r="GB136" s="22"/>
      <c r="GC136" s="22"/>
      <c r="GD136" s="22"/>
      <c r="GE136" s="22"/>
      <c r="GF136" s="22"/>
      <c r="GG136" s="22"/>
      <c r="GH136" s="22"/>
      <c r="GI136" s="22"/>
      <c r="GJ136" s="22"/>
      <c r="GK136" s="22"/>
      <c r="GL136" s="22"/>
      <c r="GM136" s="22"/>
      <c r="GN136" s="22"/>
      <c r="GO136" s="22"/>
      <c r="GP136" s="22"/>
      <c r="GQ136" s="22"/>
      <c r="GR136" s="22"/>
      <c r="GS136" s="22"/>
      <c r="GT136" s="22"/>
      <c r="GU136" s="22"/>
      <c r="GV136" s="22"/>
      <c r="GW136" s="22"/>
      <c r="GX136" s="22"/>
      <c r="GY136" s="22"/>
      <c r="GZ136" s="22"/>
      <c r="HA136" s="22"/>
      <c r="HB136" s="22"/>
      <c r="HC136" s="22"/>
      <c r="HD136" s="22"/>
      <c r="HE136" s="22"/>
      <c r="HF136" s="22"/>
      <c r="HG136" s="22"/>
      <c r="HH136" s="22"/>
      <c r="HI136" s="22"/>
      <c r="HJ136" s="22"/>
      <c r="HK136" s="22"/>
      <c r="HL136" s="22"/>
      <c r="HM136" s="22"/>
      <c r="HN136" s="22"/>
      <c r="HO136" s="22"/>
      <c r="HP136" s="22"/>
      <c r="HQ136" s="22"/>
      <c r="HR136" s="22"/>
      <c r="HS136" s="22"/>
      <c r="HT136" s="22"/>
      <c r="HU136" s="22"/>
      <c r="HV136" s="22"/>
      <c r="HW136" s="22"/>
      <c r="HX136" s="22"/>
      <c r="HY136" s="22"/>
      <c r="HZ136" s="22"/>
      <c r="IA136" s="22"/>
      <c r="IB136" s="22"/>
      <c r="IC136" s="22"/>
      <c r="ID136" s="22"/>
      <c r="IE136" s="22"/>
      <c r="IF136" s="22"/>
      <c r="IG136" s="22"/>
      <c r="IH136" s="22"/>
      <c r="II136" s="22"/>
      <c r="IJ136" s="22"/>
      <c r="IK136" s="22"/>
      <c r="IL136" s="22"/>
      <c r="IM136" s="22"/>
      <c r="IN136" s="22"/>
      <c r="IO136" s="22"/>
      <c r="IP136" s="22"/>
      <c r="IQ136" s="22"/>
      <c r="IR136" s="22"/>
      <c r="IS136" s="22"/>
      <c r="IT136" s="22"/>
      <c r="IU136" s="22"/>
      <c r="IV136" s="22"/>
    </row>
    <row r="137" spans="2:256" s="24" customFormat="1" x14ac:dyDescent="0.25">
      <c r="B137" s="22"/>
      <c r="C137" s="29"/>
      <c r="D137" s="30"/>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c r="EV137" s="22"/>
      <c r="EW137" s="22"/>
      <c r="EX137" s="22"/>
      <c r="EY137" s="22"/>
      <c r="EZ137" s="22"/>
      <c r="FA137" s="22"/>
      <c r="FB137" s="22"/>
      <c r="FC137" s="22"/>
      <c r="FD137" s="22"/>
      <c r="FE137" s="22"/>
      <c r="FF137" s="22"/>
      <c r="FG137" s="22"/>
      <c r="FH137" s="22"/>
      <c r="FI137" s="22"/>
      <c r="FJ137" s="22"/>
      <c r="FK137" s="22"/>
      <c r="FL137" s="22"/>
      <c r="FM137" s="22"/>
      <c r="FN137" s="22"/>
      <c r="FO137" s="22"/>
      <c r="FP137" s="22"/>
      <c r="FQ137" s="22"/>
      <c r="FR137" s="22"/>
      <c r="FS137" s="22"/>
      <c r="FT137" s="22"/>
      <c r="FU137" s="22"/>
      <c r="FV137" s="22"/>
      <c r="FW137" s="22"/>
      <c r="FX137" s="22"/>
      <c r="FY137" s="22"/>
      <c r="FZ137" s="22"/>
      <c r="GA137" s="22"/>
      <c r="GB137" s="22"/>
      <c r="GC137" s="22"/>
      <c r="GD137" s="22"/>
      <c r="GE137" s="22"/>
      <c r="GF137" s="22"/>
      <c r="GG137" s="22"/>
      <c r="GH137" s="22"/>
      <c r="GI137" s="22"/>
      <c r="GJ137" s="22"/>
      <c r="GK137" s="22"/>
      <c r="GL137" s="22"/>
      <c r="GM137" s="22"/>
      <c r="GN137" s="22"/>
      <c r="GO137" s="22"/>
      <c r="GP137" s="22"/>
      <c r="GQ137" s="22"/>
      <c r="GR137" s="22"/>
      <c r="GS137" s="22"/>
      <c r="GT137" s="22"/>
      <c r="GU137" s="22"/>
      <c r="GV137" s="22"/>
      <c r="GW137" s="22"/>
      <c r="GX137" s="22"/>
      <c r="GY137" s="22"/>
      <c r="GZ137" s="22"/>
      <c r="HA137" s="22"/>
      <c r="HB137" s="22"/>
      <c r="HC137" s="22"/>
      <c r="HD137" s="22"/>
      <c r="HE137" s="22"/>
      <c r="HF137" s="22"/>
      <c r="HG137" s="22"/>
      <c r="HH137" s="22"/>
      <c r="HI137" s="22"/>
      <c r="HJ137" s="22"/>
      <c r="HK137" s="22"/>
      <c r="HL137" s="22"/>
      <c r="HM137" s="22"/>
      <c r="HN137" s="22"/>
      <c r="HO137" s="22"/>
      <c r="HP137" s="22"/>
      <c r="HQ137" s="22"/>
      <c r="HR137" s="22"/>
      <c r="HS137" s="22"/>
      <c r="HT137" s="22"/>
      <c r="HU137" s="22"/>
      <c r="HV137" s="22"/>
      <c r="HW137" s="22"/>
      <c r="HX137" s="22"/>
      <c r="HY137" s="22"/>
      <c r="HZ137" s="22"/>
      <c r="IA137" s="22"/>
      <c r="IB137" s="22"/>
      <c r="IC137" s="22"/>
      <c r="ID137" s="22"/>
      <c r="IE137" s="22"/>
      <c r="IF137" s="22"/>
      <c r="IG137" s="22"/>
      <c r="IH137" s="22"/>
      <c r="II137" s="22"/>
      <c r="IJ137" s="22"/>
      <c r="IK137" s="22"/>
      <c r="IL137" s="22"/>
      <c r="IM137" s="22"/>
      <c r="IN137" s="22"/>
      <c r="IO137" s="22"/>
      <c r="IP137" s="22"/>
      <c r="IQ137" s="22"/>
      <c r="IR137" s="22"/>
      <c r="IS137" s="22"/>
      <c r="IT137" s="22"/>
      <c r="IU137" s="22"/>
      <c r="IV137" s="22"/>
    </row>
    <row r="138" spans="2:256" s="24" customFormat="1" x14ac:dyDescent="0.25">
      <c r="B138" s="22"/>
      <c r="C138" s="29"/>
      <c r="D138" s="30"/>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c r="EV138" s="22"/>
      <c r="EW138" s="22"/>
      <c r="EX138" s="22"/>
      <c r="EY138" s="22"/>
      <c r="EZ138" s="22"/>
      <c r="FA138" s="22"/>
      <c r="FB138" s="22"/>
      <c r="FC138" s="22"/>
      <c r="FD138" s="22"/>
      <c r="FE138" s="22"/>
      <c r="FF138" s="22"/>
      <c r="FG138" s="22"/>
      <c r="FH138" s="22"/>
      <c r="FI138" s="22"/>
      <c r="FJ138" s="22"/>
      <c r="FK138" s="22"/>
      <c r="FL138" s="22"/>
      <c r="FM138" s="22"/>
      <c r="FN138" s="22"/>
      <c r="FO138" s="22"/>
      <c r="FP138" s="22"/>
      <c r="FQ138" s="22"/>
      <c r="FR138" s="22"/>
      <c r="FS138" s="22"/>
      <c r="FT138" s="22"/>
      <c r="FU138" s="22"/>
      <c r="FV138" s="22"/>
      <c r="FW138" s="22"/>
      <c r="FX138" s="22"/>
      <c r="FY138" s="22"/>
      <c r="FZ138" s="22"/>
      <c r="GA138" s="22"/>
      <c r="GB138" s="22"/>
      <c r="GC138" s="22"/>
      <c r="GD138" s="22"/>
      <c r="GE138" s="22"/>
      <c r="GF138" s="22"/>
      <c r="GG138" s="22"/>
      <c r="GH138" s="22"/>
      <c r="GI138" s="22"/>
      <c r="GJ138" s="22"/>
      <c r="GK138" s="22"/>
      <c r="GL138" s="22"/>
      <c r="GM138" s="22"/>
      <c r="GN138" s="22"/>
      <c r="GO138" s="22"/>
      <c r="GP138" s="22"/>
      <c r="GQ138" s="22"/>
      <c r="GR138" s="22"/>
      <c r="GS138" s="22"/>
      <c r="GT138" s="22"/>
      <c r="GU138" s="22"/>
      <c r="GV138" s="22"/>
      <c r="GW138" s="22"/>
      <c r="GX138" s="22"/>
      <c r="GY138" s="22"/>
      <c r="GZ138" s="22"/>
      <c r="HA138" s="22"/>
      <c r="HB138" s="22"/>
      <c r="HC138" s="22"/>
      <c r="HD138" s="22"/>
      <c r="HE138" s="22"/>
      <c r="HF138" s="22"/>
      <c r="HG138" s="22"/>
      <c r="HH138" s="22"/>
      <c r="HI138" s="22"/>
      <c r="HJ138" s="22"/>
      <c r="HK138" s="22"/>
      <c r="HL138" s="22"/>
      <c r="HM138" s="22"/>
      <c r="HN138" s="22"/>
      <c r="HO138" s="22"/>
      <c r="HP138" s="22"/>
      <c r="HQ138" s="22"/>
      <c r="HR138" s="22"/>
      <c r="HS138" s="22"/>
      <c r="HT138" s="22"/>
      <c r="HU138" s="22"/>
      <c r="HV138" s="22"/>
      <c r="HW138" s="22"/>
      <c r="HX138" s="22"/>
      <c r="HY138" s="22"/>
      <c r="HZ138" s="22"/>
      <c r="IA138" s="22"/>
      <c r="IB138" s="22"/>
      <c r="IC138" s="22"/>
      <c r="ID138" s="22"/>
      <c r="IE138" s="22"/>
      <c r="IF138" s="22"/>
      <c r="IG138" s="22"/>
      <c r="IH138" s="22"/>
      <c r="II138" s="22"/>
      <c r="IJ138" s="22"/>
      <c r="IK138" s="22"/>
      <c r="IL138" s="22"/>
      <c r="IM138" s="22"/>
      <c r="IN138" s="22"/>
      <c r="IO138" s="22"/>
      <c r="IP138" s="22"/>
      <c r="IQ138" s="22"/>
      <c r="IR138" s="22"/>
      <c r="IS138" s="22"/>
      <c r="IT138" s="22"/>
      <c r="IU138" s="22"/>
      <c r="IV138" s="22"/>
    </row>
    <row r="139" spans="2:256" s="24" customFormat="1" x14ac:dyDescent="0.25">
      <c r="B139" s="22"/>
      <c r="C139" s="29"/>
      <c r="D139" s="30"/>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c r="FF139" s="22"/>
      <c r="FG139" s="22"/>
      <c r="FH139" s="22"/>
      <c r="FI139" s="22"/>
      <c r="FJ139" s="22"/>
      <c r="FK139" s="22"/>
      <c r="FL139" s="22"/>
      <c r="FM139" s="22"/>
      <c r="FN139" s="22"/>
      <c r="FO139" s="22"/>
      <c r="FP139" s="22"/>
      <c r="FQ139" s="22"/>
      <c r="FR139" s="22"/>
      <c r="FS139" s="22"/>
      <c r="FT139" s="22"/>
      <c r="FU139" s="22"/>
      <c r="FV139" s="22"/>
      <c r="FW139" s="22"/>
      <c r="FX139" s="22"/>
      <c r="FY139" s="22"/>
      <c r="FZ139" s="22"/>
      <c r="GA139" s="22"/>
      <c r="GB139" s="22"/>
      <c r="GC139" s="22"/>
      <c r="GD139" s="22"/>
      <c r="GE139" s="22"/>
      <c r="GF139" s="22"/>
      <c r="GG139" s="22"/>
      <c r="GH139" s="22"/>
      <c r="GI139" s="22"/>
      <c r="GJ139" s="22"/>
      <c r="GK139" s="22"/>
      <c r="GL139" s="22"/>
      <c r="GM139" s="22"/>
      <c r="GN139" s="22"/>
      <c r="GO139" s="22"/>
      <c r="GP139" s="22"/>
      <c r="GQ139" s="22"/>
      <c r="GR139" s="22"/>
      <c r="GS139" s="22"/>
      <c r="GT139" s="22"/>
      <c r="GU139" s="22"/>
      <c r="GV139" s="22"/>
      <c r="GW139" s="22"/>
      <c r="GX139" s="22"/>
      <c r="GY139" s="22"/>
      <c r="GZ139" s="22"/>
      <c r="HA139" s="22"/>
      <c r="HB139" s="22"/>
      <c r="HC139" s="22"/>
      <c r="HD139" s="22"/>
      <c r="HE139" s="22"/>
      <c r="HF139" s="22"/>
      <c r="HG139" s="22"/>
      <c r="HH139" s="22"/>
      <c r="HI139" s="22"/>
      <c r="HJ139" s="22"/>
      <c r="HK139" s="22"/>
      <c r="HL139" s="22"/>
      <c r="HM139" s="22"/>
      <c r="HN139" s="22"/>
      <c r="HO139" s="22"/>
      <c r="HP139" s="22"/>
      <c r="HQ139" s="22"/>
      <c r="HR139" s="22"/>
      <c r="HS139" s="22"/>
      <c r="HT139" s="22"/>
      <c r="HU139" s="22"/>
      <c r="HV139" s="22"/>
      <c r="HW139" s="22"/>
      <c r="HX139" s="22"/>
      <c r="HY139" s="22"/>
      <c r="HZ139" s="22"/>
      <c r="IA139" s="22"/>
      <c r="IB139" s="22"/>
      <c r="IC139" s="22"/>
      <c r="ID139" s="22"/>
      <c r="IE139" s="22"/>
      <c r="IF139" s="22"/>
      <c r="IG139" s="22"/>
      <c r="IH139" s="22"/>
      <c r="II139" s="22"/>
      <c r="IJ139" s="22"/>
      <c r="IK139" s="22"/>
      <c r="IL139" s="22"/>
      <c r="IM139" s="22"/>
      <c r="IN139" s="22"/>
      <c r="IO139" s="22"/>
      <c r="IP139" s="22"/>
      <c r="IQ139" s="22"/>
      <c r="IR139" s="22"/>
      <c r="IS139" s="22"/>
      <c r="IT139" s="22"/>
      <c r="IU139" s="22"/>
      <c r="IV139" s="22"/>
    </row>
    <row r="140" spans="2:256" s="24" customFormat="1" x14ac:dyDescent="0.25">
      <c r="B140" s="22"/>
      <c r="C140" s="29"/>
      <c r="D140" s="30"/>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c r="EA140" s="22"/>
      <c r="EB140" s="22"/>
      <c r="EC140" s="22"/>
      <c r="ED140" s="22"/>
      <c r="EE140" s="22"/>
      <c r="EF140" s="22"/>
      <c r="EG140" s="22"/>
      <c r="EH140" s="22"/>
      <c r="EI140" s="22"/>
      <c r="EJ140" s="22"/>
      <c r="EK140" s="22"/>
      <c r="EL140" s="22"/>
      <c r="EM140" s="22"/>
      <c r="EN140" s="22"/>
      <c r="EO140" s="22"/>
      <c r="EP140" s="22"/>
      <c r="EQ140" s="22"/>
      <c r="ER140" s="22"/>
      <c r="ES140" s="22"/>
      <c r="ET140" s="22"/>
      <c r="EU140" s="22"/>
      <c r="EV140" s="22"/>
      <c r="EW140" s="22"/>
      <c r="EX140" s="22"/>
      <c r="EY140" s="22"/>
      <c r="EZ140" s="22"/>
      <c r="FA140" s="22"/>
      <c r="FB140" s="22"/>
      <c r="FC140" s="22"/>
      <c r="FD140" s="22"/>
      <c r="FE140" s="22"/>
      <c r="FF140" s="22"/>
      <c r="FG140" s="22"/>
      <c r="FH140" s="22"/>
      <c r="FI140" s="22"/>
      <c r="FJ140" s="22"/>
      <c r="FK140" s="22"/>
      <c r="FL140" s="22"/>
      <c r="FM140" s="22"/>
      <c r="FN140" s="22"/>
      <c r="FO140" s="22"/>
      <c r="FP140" s="22"/>
      <c r="FQ140" s="22"/>
      <c r="FR140" s="22"/>
      <c r="FS140" s="22"/>
      <c r="FT140" s="22"/>
      <c r="FU140" s="22"/>
      <c r="FV140" s="22"/>
      <c r="FW140" s="22"/>
      <c r="FX140" s="22"/>
      <c r="FY140" s="22"/>
      <c r="FZ140" s="22"/>
      <c r="GA140" s="22"/>
      <c r="GB140" s="22"/>
      <c r="GC140" s="22"/>
      <c r="GD140" s="22"/>
      <c r="GE140" s="22"/>
      <c r="GF140" s="22"/>
      <c r="GG140" s="22"/>
      <c r="GH140" s="22"/>
      <c r="GI140" s="22"/>
      <c r="GJ140" s="22"/>
      <c r="GK140" s="22"/>
      <c r="GL140" s="22"/>
      <c r="GM140" s="22"/>
      <c r="GN140" s="22"/>
      <c r="GO140" s="22"/>
      <c r="GP140" s="22"/>
      <c r="GQ140" s="22"/>
      <c r="GR140" s="22"/>
      <c r="GS140" s="22"/>
      <c r="GT140" s="22"/>
      <c r="GU140" s="22"/>
      <c r="GV140" s="22"/>
      <c r="GW140" s="22"/>
      <c r="GX140" s="22"/>
      <c r="GY140" s="22"/>
      <c r="GZ140" s="22"/>
      <c r="HA140" s="22"/>
      <c r="HB140" s="22"/>
      <c r="HC140" s="22"/>
      <c r="HD140" s="22"/>
      <c r="HE140" s="22"/>
      <c r="HF140" s="22"/>
      <c r="HG140" s="22"/>
      <c r="HH140" s="22"/>
      <c r="HI140" s="22"/>
      <c r="HJ140" s="22"/>
      <c r="HK140" s="22"/>
      <c r="HL140" s="22"/>
      <c r="HM140" s="22"/>
      <c r="HN140" s="22"/>
      <c r="HO140" s="22"/>
      <c r="HP140" s="22"/>
      <c r="HQ140" s="22"/>
      <c r="HR140" s="22"/>
      <c r="HS140" s="22"/>
      <c r="HT140" s="22"/>
      <c r="HU140" s="22"/>
      <c r="HV140" s="22"/>
      <c r="HW140" s="22"/>
      <c r="HX140" s="22"/>
      <c r="HY140" s="22"/>
      <c r="HZ140" s="22"/>
      <c r="IA140" s="22"/>
      <c r="IB140" s="22"/>
      <c r="IC140" s="22"/>
      <c r="ID140" s="22"/>
      <c r="IE140" s="22"/>
      <c r="IF140" s="22"/>
      <c r="IG140" s="22"/>
      <c r="IH140" s="22"/>
      <c r="II140" s="22"/>
      <c r="IJ140" s="22"/>
      <c r="IK140" s="22"/>
      <c r="IL140" s="22"/>
      <c r="IM140" s="22"/>
      <c r="IN140" s="22"/>
      <c r="IO140" s="22"/>
      <c r="IP140" s="22"/>
      <c r="IQ140" s="22"/>
      <c r="IR140" s="22"/>
      <c r="IS140" s="22"/>
      <c r="IT140" s="22"/>
      <c r="IU140" s="22"/>
      <c r="IV140" s="22"/>
    </row>
    <row r="141" spans="2:256" s="24" customFormat="1" x14ac:dyDescent="0.25">
      <c r="B141" s="22"/>
      <c r="C141" s="29"/>
      <c r="D141" s="30"/>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c r="CZ141" s="22"/>
      <c r="DA141" s="22"/>
      <c r="DB141" s="22"/>
      <c r="DC141" s="22"/>
      <c r="DD141" s="22"/>
      <c r="DE141" s="22"/>
      <c r="DF141" s="22"/>
      <c r="DG141" s="22"/>
      <c r="DH141" s="22"/>
      <c r="DI141" s="22"/>
      <c r="DJ141" s="22"/>
      <c r="DK141" s="22"/>
      <c r="DL141" s="22"/>
      <c r="DM141" s="22"/>
      <c r="DN141" s="22"/>
      <c r="DO141" s="22"/>
      <c r="DP141" s="22"/>
      <c r="DQ141" s="22"/>
      <c r="DR141" s="22"/>
      <c r="DS141" s="22"/>
      <c r="DT141" s="22"/>
      <c r="DU141" s="22"/>
      <c r="DV141" s="22"/>
      <c r="DW141" s="22"/>
      <c r="DX141" s="22"/>
      <c r="DY141" s="22"/>
      <c r="DZ141" s="22"/>
      <c r="EA141" s="22"/>
      <c r="EB141" s="22"/>
      <c r="EC141" s="22"/>
      <c r="ED141" s="22"/>
      <c r="EE141" s="22"/>
      <c r="EF141" s="22"/>
      <c r="EG141" s="22"/>
      <c r="EH141" s="22"/>
      <c r="EI141" s="22"/>
      <c r="EJ141" s="22"/>
      <c r="EK141" s="22"/>
      <c r="EL141" s="22"/>
      <c r="EM141" s="22"/>
      <c r="EN141" s="22"/>
      <c r="EO141" s="22"/>
      <c r="EP141" s="22"/>
      <c r="EQ141" s="22"/>
      <c r="ER141" s="22"/>
      <c r="ES141" s="22"/>
      <c r="ET141" s="22"/>
      <c r="EU141" s="22"/>
      <c r="EV141" s="22"/>
      <c r="EW141" s="22"/>
      <c r="EX141" s="22"/>
      <c r="EY141" s="22"/>
      <c r="EZ141" s="22"/>
      <c r="FA141" s="22"/>
      <c r="FB141" s="22"/>
      <c r="FC141" s="22"/>
      <c r="FD141" s="22"/>
      <c r="FE141" s="22"/>
      <c r="FF141" s="22"/>
      <c r="FG141" s="22"/>
      <c r="FH141" s="22"/>
      <c r="FI141" s="22"/>
      <c r="FJ141" s="22"/>
      <c r="FK141" s="22"/>
      <c r="FL141" s="22"/>
      <c r="FM141" s="22"/>
      <c r="FN141" s="22"/>
      <c r="FO141" s="22"/>
      <c r="FP141" s="22"/>
      <c r="FQ141" s="22"/>
      <c r="FR141" s="22"/>
      <c r="FS141" s="22"/>
      <c r="FT141" s="22"/>
      <c r="FU141" s="22"/>
      <c r="FV141" s="22"/>
      <c r="FW141" s="22"/>
      <c r="FX141" s="22"/>
      <c r="FY141" s="22"/>
      <c r="FZ141" s="22"/>
      <c r="GA141" s="22"/>
      <c r="GB141" s="22"/>
      <c r="GC141" s="22"/>
      <c r="GD141" s="22"/>
      <c r="GE141" s="22"/>
      <c r="GF141" s="22"/>
      <c r="GG141" s="22"/>
      <c r="GH141" s="22"/>
      <c r="GI141" s="22"/>
      <c r="GJ141" s="22"/>
      <c r="GK141" s="22"/>
      <c r="GL141" s="22"/>
      <c r="GM141" s="22"/>
      <c r="GN141" s="22"/>
      <c r="GO141" s="22"/>
      <c r="GP141" s="22"/>
      <c r="GQ141" s="22"/>
      <c r="GR141" s="22"/>
      <c r="GS141" s="22"/>
      <c r="GT141" s="22"/>
      <c r="GU141" s="22"/>
      <c r="GV141" s="22"/>
      <c r="GW141" s="22"/>
      <c r="GX141" s="22"/>
      <c r="GY141" s="22"/>
      <c r="GZ141" s="22"/>
      <c r="HA141" s="22"/>
      <c r="HB141" s="22"/>
      <c r="HC141" s="22"/>
      <c r="HD141" s="22"/>
      <c r="HE141" s="22"/>
      <c r="HF141" s="22"/>
      <c r="HG141" s="22"/>
      <c r="HH141" s="22"/>
      <c r="HI141" s="22"/>
      <c r="HJ141" s="22"/>
      <c r="HK141" s="22"/>
      <c r="HL141" s="22"/>
      <c r="HM141" s="22"/>
      <c r="HN141" s="22"/>
      <c r="HO141" s="22"/>
      <c r="HP141" s="22"/>
      <c r="HQ141" s="22"/>
      <c r="HR141" s="22"/>
      <c r="HS141" s="22"/>
      <c r="HT141" s="22"/>
      <c r="HU141" s="22"/>
      <c r="HV141" s="22"/>
      <c r="HW141" s="22"/>
      <c r="HX141" s="22"/>
      <c r="HY141" s="22"/>
      <c r="HZ141" s="22"/>
      <c r="IA141" s="22"/>
      <c r="IB141" s="22"/>
      <c r="IC141" s="22"/>
      <c r="ID141" s="22"/>
      <c r="IE141" s="22"/>
      <c r="IF141" s="22"/>
      <c r="IG141" s="22"/>
      <c r="IH141" s="22"/>
      <c r="II141" s="22"/>
      <c r="IJ141" s="22"/>
      <c r="IK141" s="22"/>
      <c r="IL141" s="22"/>
      <c r="IM141" s="22"/>
      <c r="IN141" s="22"/>
      <c r="IO141" s="22"/>
      <c r="IP141" s="22"/>
      <c r="IQ141" s="22"/>
      <c r="IR141" s="22"/>
      <c r="IS141" s="22"/>
      <c r="IT141" s="22"/>
      <c r="IU141" s="22"/>
      <c r="IV141" s="22"/>
    </row>
    <row r="142" spans="2:256" s="24" customFormat="1" x14ac:dyDescent="0.25">
      <c r="B142" s="22"/>
      <c r="C142" s="29"/>
      <c r="D142" s="30"/>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c r="DS142" s="22"/>
      <c r="DT142" s="22"/>
      <c r="DU142" s="22"/>
      <c r="DV142" s="22"/>
      <c r="DW142" s="22"/>
      <c r="DX142" s="22"/>
      <c r="DY142" s="22"/>
      <c r="DZ142" s="22"/>
      <c r="EA142" s="22"/>
      <c r="EB142" s="22"/>
      <c r="EC142" s="22"/>
      <c r="ED142" s="22"/>
      <c r="EE142" s="22"/>
      <c r="EF142" s="22"/>
      <c r="EG142" s="22"/>
      <c r="EH142" s="22"/>
      <c r="EI142" s="22"/>
      <c r="EJ142" s="22"/>
      <c r="EK142" s="22"/>
      <c r="EL142" s="22"/>
      <c r="EM142" s="22"/>
      <c r="EN142" s="22"/>
      <c r="EO142" s="22"/>
      <c r="EP142" s="22"/>
      <c r="EQ142" s="22"/>
      <c r="ER142" s="22"/>
      <c r="ES142" s="22"/>
      <c r="ET142" s="22"/>
      <c r="EU142" s="22"/>
      <c r="EV142" s="22"/>
      <c r="EW142" s="22"/>
      <c r="EX142" s="22"/>
      <c r="EY142" s="22"/>
      <c r="EZ142" s="22"/>
      <c r="FA142" s="22"/>
      <c r="FB142" s="22"/>
      <c r="FC142" s="22"/>
      <c r="FD142" s="22"/>
      <c r="FE142" s="22"/>
      <c r="FF142" s="22"/>
      <c r="FG142" s="22"/>
      <c r="FH142" s="22"/>
      <c r="FI142" s="22"/>
      <c r="FJ142" s="22"/>
      <c r="FK142" s="22"/>
      <c r="FL142" s="22"/>
      <c r="FM142" s="22"/>
      <c r="FN142" s="22"/>
      <c r="FO142" s="22"/>
      <c r="FP142" s="22"/>
      <c r="FQ142" s="22"/>
      <c r="FR142" s="22"/>
      <c r="FS142" s="22"/>
      <c r="FT142" s="22"/>
      <c r="FU142" s="22"/>
      <c r="FV142" s="22"/>
      <c r="FW142" s="22"/>
      <c r="FX142" s="22"/>
      <c r="FY142" s="22"/>
      <c r="FZ142" s="22"/>
      <c r="GA142" s="22"/>
      <c r="GB142" s="22"/>
      <c r="GC142" s="22"/>
      <c r="GD142" s="22"/>
      <c r="GE142" s="22"/>
      <c r="GF142" s="22"/>
      <c r="GG142" s="22"/>
      <c r="GH142" s="22"/>
      <c r="GI142" s="22"/>
      <c r="GJ142" s="22"/>
      <c r="GK142" s="22"/>
      <c r="GL142" s="22"/>
      <c r="GM142" s="22"/>
      <c r="GN142" s="22"/>
      <c r="GO142" s="22"/>
      <c r="GP142" s="22"/>
      <c r="GQ142" s="22"/>
      <c r="GR142" s="22"/>
      <c r="GS142" s="22"/>
      <c r="GT142" s="22"/>
      <c r="GU142" s="22"/>
      <c r="GV142" s="22"/>
      <c r="GW142" s="22"/>
      <c r="GX142" s="22"/>
      <c r="GY142" s="22"/>
      <c r="GZ142" s="22"/>
      <c r="HA142" s="22"/>
      <c r="HB142" s="22"/>
      <c r="HC142" s="22"/>
      <c r="HD142" s="22"/>
      <c r="HE142" s="22"/>
      <c r="HF142" s="22"/>
      <c r="HG142" s="22"/>
      <c r="HH142" s="22"/>
      <c r="HI142" s="22"/>
      <c r="HJ142" s="22"/>
      <c r="HK142" s="22"/>
      <c r="HL142" s="22"/>
      <c r="HM142" s="22"/>
      <c r="HN142" s="22"/>
      <c r="HO142" s="22"/>
      <c r="HP142" s="22"/>
      <c r="HQ142" s="22"/>
      <c r="HR142" s="22"/>
      <c r="HS142" s="22"/>
      <c r="HT142" s="22"/>
      <c r="HU142" s="22"/>
      <c r="HV142" s="22"/>
      <c r="HW142" s="22"/>
      <c r="HX142" s="22"/>
      <c r="HY142" s="22"/>
      <c r="HZ142" s="22"/>
      <c r="IA142" s="22"/>
      <c r="IB142" s="22"/>
      <c r="IC142" s="22"/>
      <c r="ID142" s="22"/>
      <c r="IE142" s="22"/>
      <c r="IF142" s="22"/>
      <c r="IG142" s="22"/>
      <c r="IH142" s="22"/>
      <c r="II142" s="22"/>
      <c r="IJ142" s="22"/>
      <c r="IK142" s="22"/>
      <c r="IL142" s="22"/>
      <c r="IM142" s="22"/>
      <c r="IN142" s="22"/>
      <c r="IO142" s="22"/>
      <c r="IP142" s="22"/>
      <c r="IQ142" s="22"/>
      <c r="IR142" s="22"/>
      <c r="IS142" s="22"/>
      <c r="IT142" s="22"/>
      <c r="IU142" s="22"/>
      <c r="IV142" s="22"/>
    </row>
    <row r="143" spans="2:256" s="24" customFormat="1" x14ac:dyDescent="0.25">
      <c r="B143" s="22"/>
      <c r="C143" s="29"/>
      <c r="D143" s="30"/>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c r="CZ143" s="22"/>
      <c r="DA143" s="22"/>
      <c r="DB143" s="22"/>
      <c r="DC143" s="22"/>
      <c r="DD143" s="22"/>
      <c r="DE143" s="22"/>
      <c r="DF143" s="22"/>
      <c r="DG143" s="22"/>
      <c r="DH143" s="22"/>
      <c r="DI143" s="22"/>
      <c r="DJ143" s="22"/>
      <c r="DK143" s="22"/>
      <c r="DL143" s="22"/>
      <c r="DM143" s="22"/>
      <c r="DN143" s="22"/>
      <c r="DO143" s="22"/>
      <c r="DP143" s="22"/>
      <c r="DQ143" s="22"/>
      <c r="DR143" s="22"/>
      <c r="DS143" s="22"/>
      <c r="DT143" s="22"/>
      <c r="DU143" s="22"/>
      <c r="DV143" s="22"/>
      <c r="DW143" s="22"/>
      <c r="DX143" s="22"/>
      <c r="DY143" s="22"/>
      <c r="DZ143" s="22"/>
      <c r="EA143" s="22"/>
      <c r="EB143" s="22"/>
      <c r="EC143" s="22"/>
      <c r="ED143" s="22"/>
      <c r="EE143" s="22"/>
      <c r="EF143" s="22"/>
      <c r="EG143" s="22"/>
      <c r="EH143" s="22"/>
      <c r="EI143" s="22"/>
      <c r="EJ143" s="22"/>
      <c r="EK143" s="22"/>
      <c r="EL143" s="22"/>
      <c r="EM143" s="22"/>
      <c r="EN143" s="22"/>
      <c r="EO143" s="22"/>
      <c r="EP143" s="22"/>
      <c r="EQ143" s="22"/>
      <c r="ER143" s="22"/>
      <c r="ES143" s="22"/>
      <c r="ET143" s="22"/>
      <c r="EU143" s="22"/>
      <c r="EV143" s="22"/>
      <c r="EW143" s="22"/>
      <c r="EX143" s="22"/>
      <c r="EY143" s="22"/>
      <c r="EZ143" s="22"/>
      <c r="FA143" s="22"/>
      <c r="FB143" s="22"/>
      <c r="FC143" s="22"/>
      <c r="FD143" s="22"/>
      <c r="FE143" s="22"/>
      <c r="FF143" s="22"/>
      <c r="FG143" s="22"/>
      <c r="FH143" s="22"/>
      <c r="FI143" s="22"/>
      <c r="FJ143" s="22"/>
      <c r="FK143" s="22"/>
      <c r="FL143" s="22"/>
      <c r="FM143" s="22"/>
      <c r="FN143" s="22"/>
      <c r="FO143" s="22"/>
      <c r="FP143" s="22"/>
      <c r="FQ143" s="22"/>
      <c r="FR143" s="22"/>
      <c r="FS143" s="22"/>
      <c r="FT143" s="22"/>
      <c r="FU143" s="22"/>
      <c r="FV143" s="22"/>
      <c r="FW143" s="22"/>
      <c r="FX143" s="22"/>
      <c r="FY143" s="22"/>
      <c r="FZ143" s="22"/>
      <c r="GA143" s="22"/>
      <c r="GB143" s="22"/>
      <c r="GC143" s="22"/>
      <c r="GD143" s="22"/>
      <c r="GE143" s="22"/>
      <c r="GF143" s="22"/>
      <c r="GG143" s="22"/>
      <c r="GH143" s="22"/>
      <c r="GI143" s="22"/>
      <c r="GJ143" s="22"/>
      <c r="GK143" s="22"/>
      <c r="GL143" s="22"/>
      <c r="GM143" s="22"/>
      <c r="GN143" s="22"/>
      <c r="GO143" s="22"/>
      <c r="GP143" s="22"/>
      <c r="GQ143" s="22"/>
      <c r="GR143" s="22"/>
      <c r="GS143" s="22"/>
      <c r="GT143" s="22"/>
      <c r="GU143" s="22"/>
      <c r="GV143" s="22"/>
      <c r="GW143" s="22"/>
      <c r="GX143" s="22"/>
      <c r="GY143" s="22"/>
      <c r="GZ143" s="22"/>
      <c r="HA143" s="22"/>
      <c r="HB143" s="22"/>
      <c r="HC143" s="22"/>
      <c r="HD143" s="22"/>
      <c r="HE143" s="22"/>
      <c r="HF143" s="22"/>
      <c r="HG143" s="22"/>
      <c r="HH143" s="22"/>
      <c r="HI143" s="22"/>
      <c r="HJ143" s="22"/>
      <c r="HK143" s="22"/>
      <c r="HL143" s="22"/>
      <c r="HM143" s="22"/>
      <c r="HN143" s="22"/>
      <c r="HO143" s="22"/>
      <c r="HP143" s="22"/>
      <c r="HQ143" s="22"/>
      <c r="HR143" s="22"/>
      <c r="HS143" s="22"/>
      <c r="HT143" s="22"/>
      <c r="HU143" s="22"/>
      <c r="HV143" s="22"/>
      <c r="HW143" s="22"/>
      <c r="HX143" s="22"/>
      <c r="HY143" s="22"/>
      <c r="HZ143" s="22"/>
      <c r="IA143" s="22"/>
      <c r="IB143" s="22"/>
      <c r="IC143" s="22"/>
      <c r="ID143" s="22"/>
      <c r="IE143" s="22"/>
      <c r="IF143" s="22"/>
      <c r="IG143" s="22"/>
      <c r="IH143" s="22"/>
      <c r="II143" s="22"/>
      <c r="IJ143" s="22"/>
      <c r="IK143" s="22"/>
      <c r="IL143" s="22"/>
      <c r="IM143" s="22"/>
      <c r="IN143" s="22"/>
      <c r="IO143" s="22"/>
      <c r="IP143" s="22"/>
      <c r="IQ143" s="22"/>
      <c r="IR143" s="22"/>
      <c r="IS143" s="22"/>
      <c r="IT143" s="22"/>
      <c r="IU143" s="22"/>
      <c r="IV143" s="22"/>
    </row>
    <row r="144" spans="2:256" s="24" customFormat="1" x14ac:dyDescent="0.25">
      <c r="B144" s="22"/>
      <c r="C144" s="29"/>
      <c r="D144" s="30"/>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c r="EA144" s="22"/>
      <c r="EB144" s="22"/>
      <c r="EC144" s="22"/>
      <c r="ED144" s="22"/>
      <c r="EE144" s="22"/>
      <c r="EF144" s="22"/>
      <c r="EG144" s="22"/>
      <c r="EH144" s="22"/>
      <c r="EI144" s="22"/>
      <c r="EJ144" s="22"/>
      <c r="EK144" s="22"/>
      <c r="EL144" s="22"/>
      <c r="EM144" s="22"/>
      <c r="EN144" s="22"/>
      <c r="EO144" s="22"/>
      <c r="EP144" s="22"/>
      <c r="EQ144" s="22"/>
      <c r="ER144" s="22"/>
      <c r="ES144" s="22"/>
      <c r="ET144" s="22"/>
      <c r="EU144" s="22"/>
      <c r="EV144" s="22"/>
      <c r="EW144" s="22"/>
      <c r="EX144" s="22"/>
      <c r="EY144" s="22"/>
      <c r="EZ144" s="22"/>
      <c r="FA144" s="22"/>
      <c r="FB144" s="22"/>
      <c r="FC144" s="22"/>
      <c r="FD144" s="22"/>
      <c r="FE144" s="22"/>
      <c r="FF144" s="22"/>
      <c r="FG144" s="22"/>
      <c r="FH144" s="22"/>
      <c r="FI144" s="22"/>
      <c r="FJ144" s="22"/>
      <c r="FK144" s="22"/>
      <c r="FL144" s="22"/>
      <c r="FM144" s="22"/>
      <c r="FN144" s="22"/>
      <c r="FO144" s="22"/>
      <c r="FP144" s="22"/>
      <c r="FQ144" s="22"/>
      <c r="FR144" s="22"/>
      <c r="FS144" s="22"/>
      <c r="FT144" s="22"/>
      <c r="FU144" s="22"/>
      <c r="FV144" s="22"/>
      <c r="FW144" s="22"/>
      <c r="FX144" s="22"/>
      <c r="FY144" s="22"/>
      <c r="FZ144" s="22"/>
      <c r="GA144" s="22"/>
      <c r="GB144" s="22"/>
      <c r="GC144" s="22"/>
      <c r="GD144" s="22"/>
      <c r="GE144" s="22"/>
      <c r="GF144" s="22"/>
      <c r="GG144" s="22"/>
      <c r="GH144" s="22"/>
      <c r="GI144" s="22"/>
      <c r="GJ144" s="22"/>
      <c r="GK144" s="22"/>
      <c r="GL144" s="22"/>
      <c r="GM144" s="22"/>
      <c r="GN144" s="22"/>
      <c r="GO144" s="22"/>
      <c r="GP144" s="22"/>
      <c r="GQ144" s="22"/>
      <c r="GR144" s="22"/>
      <c r="GS144" s="22"/>
      <c r="GT144" s="22"/>
      <c r="GU144" s="22"/>
      <c r="GV144" s="22"/>
      <c r="GW144" s="22"/>
      <c r="GX144" s="22"/>
      <c r="GY144" s="22"/>
      <c r="GZ144" s="22"/>
      <c r="HA144" s="22"/>
      <c r="HB144" s="22"/>
      <c r="HC144" s="22"/>
      <c r="HD144" s="22"/>
      <c r="HE144" s="22"/>
      <c r="HF144" s="22"/>
      <c r="HG144" s="22"/>
      <c r="HH144" s="22"/>
      <c r="HI144" s="22"/>
      <c r="HJ144" s="22"/>
      <c r="HK144" s="22"/>
      <c r="HL144" s="22"/>
      <c r="HM144" s="22"/>
      <c r="HN144" s="22"/>
      <c r="HO144" s="22"/>
      <c r="HP144" s="22"/>
      <c r="HQ144" s="22"/>
      <c r="HR144" s="22"/>
      <c r="HS144" s="22"/>
      <c r="HT144" s="22"/>
      <c r="HU144" s="22"/>
      <c r="HV144" s="22"/>
      <c r="HW144" s="22"/>
      <c r="HX144" s="22"/>
      <c r="HY144" s="22"/>
      <c r="HZ144" s="22"/>
      <c r="IA144" s="22"/>
      <c r="IB144" s="22"/>
      <c r="IC144" s="22"/>
      <c r="ID144" s="22"/>
      <c r="IE144" s="22"/>
      <c r="IF144" s="22"/>
      <c r="IG144" s="22"/>
      <c r="IH144" s="22"/>
      <c r="II144" s="22"/>
      <c r="IJ144" s="22"/>
      <c r="IK144" s="22"/>
      <c r="IL144" s="22"/>
      <c r="IM144" s="22"/>
      <c r="IN144" s="22"/>
      <c r="IO144" s="22"/>
      <c r="IP144" s="22"/>
      <c r="IQ144" s="22"/>
      <c r="IR144" s="22"/>
      <c r="IS144" s="22"/>
      <c r="IT144" s="22"/>
      <c r="IU144" s="22"/>
      <c r="IV144" s="22"/>
    </row>
    <row r="145" spans="2:256" s="24" customFormat="1" x14ac:dyDescent="0.25">
      <c r="B145" s="22"/>
      <c r="C145" s="29"/>
      <c r="D145" s="30"/>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c r="CZ145" s="22"/>
      <c r="DA145" s="22"/>
      <c r="DB145" s="22"/>
      <c r="DC145" s="22"/>
      <c r="DD145" s="22"/>
      <c r="DE145" s="22"/>
      <c r="DF145" s="22"/>
      <c r="DG145" s="22"/>
      <c r="DH145" s="22"/>
      <c r="DI145" s="22"/>
      <c r="DJ145" s="22"/>
      <c r="DK145" s="22"/>
      <c r="DL145" s="22"/>
      <c r="DM145" s="22"/>
      <c r="DN145" s="22"/>
      <c r="DO145" s="22"/>
      <c r="DP145" s="22"/>
      <c r="DQ145" s="22"/>
      <c r="DR145" s="22"/>
      <c r="DS145" s="22"/>
      <c r="DT145" s="22"/>
      <c r="DU145" s="22"/>
      <c r="DV145" s="22"/>
      <c r="DW145" s="22"/>
      <c r="DX145" s="22"/>
      <c r="DY145" s="22"/>
      <c r="DZ145" s="22"/>
      <c r="EA145" s="22"/>
      <c r="EB145" s="22"/>
      <c r="EC145" s="22"/>
      <c r="ED145" s="22"/>
      <c r="EE145" s="22"/>
      <c r="EF145" s="22"/>
      <c r="EG145" s="22"/>
      <c r="EH145" s="22"/>
      <c r="EI145" s="22"/>
      <c r="EJ145" s="22"/>
      <c r="EK145" s="22"/>
      <c r="EL145" s="22"/>
      <c r="EM145" s="22"/>
      <c r="EN145" s="22"/>
      <c r="EO145" s="22"/>
      <c r="EP145" s="22"/>
      <c r="EQ145" s="22"/>
      <c r="ER145" s="22"/>
      <c r="ES145" s="22"/>
      <c r="ET145" s="22"/>
      <c r="EU145" s="22"/>
      <c r="EV145" s="22"/>
      <c r="EW145" s="22"/>
      <c r="EX145" s="22"/>
      <c r="EY145" s="22"/>
      <c r="EZ145" s="22"/>
      <c r="FA145" s="22"/>
      <c r="FB145" s="22"/>
      <c r="FC145" s="22"/>
      <c r="FD145" s="22"/>
      <c r="FE145" s="22"/>
      <c r="FF145" s="22"/>
      <c r="FG145" s="22"/>
      <c r="FH145" s="22"/>
      <c r="FI145" s="22"/>
      <c r="FJ145" s="22"/>
      <c r="FK145" s="22"/>
      <c r="FL145" s="22"/>
      <c r="FM145" s="22"/>
      <c r="FN145" s="22"/>
      <c r="FO145" s="22"/>
      <c r="FP145" s="22"/>
      <c r="FQ145" s="22"/>
      <c r="FR145" s="22"/>
      <c r="FS145" s="22"/>
      <c r="FT145" s="22"/>
      <c r="FU145" s="22"/>
      <c r="FV145" s="22"/>
      <c r="FW145" s="22"/>
      <c r="FX145" s="22"/>
      <c r="FY145" s="22"/>
      <c r="FZ145" s="22"/>
      <c r="GA145" s="22"/>
      <c r="GB145" s="22"/>
      <c r="GC145" s="22"/>
      <c r="GD145" s="22"/>
      <c r="GE145" s="22"/>
      <c r="GF145" s="22"/>
      <c r="GG145" s="22"/>
      <c r="GH145" s="22"/>
      <c r="GI145" s="22"/>
      <c r="GJ145" s="22"/>
      <c r="GK145" s="22"/>
      <c r="GL145" s="22"/>
      <c r="GM145" s="22"/>
      <c r="GN145" s="22"/>
      <c r="GO145" s="22"/>
      <c r="GP145" s="22"/>
      <c r="GQ145" s="22"/>
      <c r="GR145" s="22"/>
      <c r="GS145" s="22"/>
      <c r="GT145" s="22"/>
      <c r="GU145" s="22"/>
      <c r="GV145" s="22"/>
      <c r="GW145" s="22"/>
      <c r="GX145" s="22"/>
      <c r="GY145" s="22"/>
      <c r="GZ145" s="22"/>
      <c r="HA145" s="22"/>
      <c r="HB145" s="22"/>
      <c r="HC145" s="22"/>
      <c r="HD145" s="22"/>
      <c r="HE145" s="22"/>
      <c r="HF145" s="22"/>
      <c r="HG145" s="22"/>
      <c r="HH145" s="22"/>
      <c r="HI145" s="22"/>
      <c r="HJ145" s="22"/>
      <c r="HK145" s="22"/>
      <c r="HL145" s="22"/>
      <c r="HM145" s="22"/>
      <c r="HN145" s="22"/>
      <c r="HO145" s="22"/>
      <c r="HP145" s="22"/>
      <c r="HQ145" s="22"/>
      <c r="HR145" s="22"/>
      <c r="HS145" s="22"/>
      <c r="HT145" s="22"/>
      <c r="HU145" s="22"/>
      <c r="HV145" s="22"/>
      <c r="HW145" s="22"/>
      <c r="HX145" s="22"/>
      <c r="HY145" s="22"/>
      <c r="HZ145" s="22"/>
      <c r="IA145" s="22"/>
      <c r="IB145" s="22"/>
      <c r="IC145" s="22"/>
      <c r="ID145" s="22"/>
      <c r="IE145" s="22"/>
      <c r="IF145" s="22"/>
      <c r="IG145" s="22"/>
      <c r="IH145" s="22"/>
      <c r="II145" s="22"/>
      <c r="IJ145" s="22"/>
      <c r="IK145" s="22"/>
      <c r="IL145" s="22"/>
      <c r="IM145" s="22"/>
      <c r="IN145" s="22"/>
      <c r="IO145" s="22"/>
      <c r="IP145" s="22"/>
      <c r="IQ145" s="22"/>
      <c r="IR145" s="22"/>
      <c r="IS145" s="22"/>
      <c r="IT145" s="22"/>
      <c r="IU145" s="22"/>
      <c r="IV145" s="22"/>
    </row>
    <row r="146" spans="2:256" s="24" customFormat="1" x14ac:dyDescent="0.25">
      <c r="B146" s="22"/>
      <c r="C146" s="29"/>
      <c r="D146" s="30"/>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c r="CE146" s="22"/>
      <c r="CF146" s="22"/>
      <c r="CG146" s="22"/>
      <c r="CH146" s="22"/>
      <c r="CI146" s="22"/>
      <c r="CJ146" s="22"/>
      <c r="CK146" s="22"/>
      <c r="CL146" s="22"/>
      <c r="CM146" s="22"/>
      <c r="CN146" s="22"/>
      <c r="CO146" s="22"/>
      <c r="CP146" s="22"/>
      <c r="CQ146" s="22"/>
      <c r="CR146" s="22"/>
      <c r="CS146" s="22"/>
      <c r="CT146" s="22"/>
      <c r="CU146" s="22"/>
      <c r="CV146" s="22"/>
      <c r="CW146" s="22"/>
      <c r="CX146" s="22"/>
      <c r="CY146" s="22"/>
      <c r="CZ146" s="22"/>
      <c r="DA146" s="22"/>
      <c r="DB146" s="22"/>
      <c r="DC146" s="22"/>
      <c r="DD146" s="22"/>
      <c r="DE146" s="22"/>
      <c r="DF146" s="22"/>
      <c r="DG146" s="22"/>
      <c r="DH146" s="22"/>
      <c r="DI146" s="22"/>
      <c r="DJ146" s="22"/>
      <c r="DK146" s="22"/>
      <c r="DL146" s="22"/>
      <c r="DM146" s="22"/>
      <c r="DN146" s="22"/>
      <c r="DO146" s="22"/>
      <c r="DP146" s="22"/>
      <c r="DQ146" s="22"/>
      <c r="DR146" s="22"/>
      <c r="DS146" s="22"/>
      <c r="DT146" s="22"/>
      <c r="DU146" s="22"/>
      <c r="DV146" s="22"/>
      <c r="DW146" s="22"/>
      <c r="DX146" s="22"/>
      <c r="DY146" s="22"/>
      <c r="DZ146" s="22"/>
      <c r="EA146" s="22"/>
      <c r="EB146" s="22"/>
      <c r="EC146" s="22"/>
      <c r="ED146" s="22"/>
      <c r="EE146" s="22"/>
      <c r="EF146" s="22"/>
      <c r="EG146" s="22"/>
      <c r="EH146" s="22"/>
      <c r="EI146" s="22"/>
      <c r="EJ146" s="22"/>
      <c r="EK146" s="22"/>
      <c r="EL146" s="22"/>
      <c r="EM146" s="22"/>
      <c r="EN146" s="22"/>
      <c r="EO146" s="22"/>
      <c r="EP146" s="22"/>
      <c r="EQ146" s="22"/>
      <c r="ER146" s="22"/>
      <c r="ES146" s="22"/>
      <c r="ET146" s="22"/>
      <c r="EU146" s="22"/>
      <c r="EV146" s="22"/>
      <c r="EW146" s="22"/>
      <c r="EX146" s="22"/>
      <c r="EY146" s="22"/>
      <c r="EZ146" s="22"/>
      <c r="FA146" s="22"/>
      <c r="FB146" s="22"/>
      <c r="FC146" s="22"/>
      <c r="FD146" s="22"/>
      <c r="FE146" s="22"/>
      <c r="FF146" s="22"/>
      <c r="FG146" s="22"/>
      <c r="FH146" s="22"/>
      <c r="FI146" s="22"/>
      <c r="FJ146" s="22"/>
      <c r="FK146" s="22"/>
      <c r="FL146" s="22"/>
      <c r="FM146" s="22"/>
      <c r="FN146" s="22"/>
      <c r="FO146" s="22"/>
      <c r="FP146" s="22"/>
      <c r="FQ146" s="22"/>
      <c r="FR146" s="22"/>
      <c r="FS146" s="22"/>
      <c r="FT146" s="22"/>
      <c r="FU146" s="22"/>
      <c r="FV146" s="22"/>
      <c r="FW146" s="22"/>
      <c r="FX146" s="22"/>
      <c r="FY146" s="22"/>
      <c r="FZ146" s="22"/>
      <c r="GA146" s="22"/>
      <c r="GB146" s="22"/>
      <c r="GC146" s="22"/>
      <c r="GD146" s="22"/>
      <c r="GE146" s="22"/>
      <c r="GF146" s="22"/>
      <c r="GG146" s="22"/>
      <c r="GH146" s="22"/>
      <c r="GI146" s="22"/>
      <c r="GJ146" s="22"/>
      <c r="GK146" s="22"/>
      <c r="GL146" s="22"/>
      <c r="GM146" s="22"/>
      <c r="GN146" s="22"/>
      <c r="GO146" s="22"/>
      <c r="GP146" s="22"/>
      <c r="GQ146" s="22"/>
      <c r="GR146" s="22"/>
      <c r="GS146" s="22"/>
      <c r="GT146" s="22"/>
      <c r="GU146" s="22"/>
      <c r="GV146" s="22"/>
      <c r="GW146" s="22"/>
      <c r="GX146" s="22"/>
      <c r="GY146" s="22"/>
      <c r="GZ146" s="22"/>
      <c r="HA146" s="22"/>
      <c r="HB146" s="22"/>
      <c r="HC146" s="22"/>
      <c r="HD146" s="22"/>
      <c r="HE146" s="22"/>
      <c r="HF146" s="22"/>
      <c r="HG146" s="22"/>
      <c r="HH146" s="22"/>
      <c r="HI146" s="22"/>
      <c r="HJ146" s="22"/>
      <c r="HK146" s="22"/>
      <c r="HL146" s="22"/>
      <c r="HM146" s="22"/>
      <c r="HN146" s="22"/>
      <c r="HO146" s="22"/>
      <c r="HP146" s="22"/>
      <c r="HQ146" s="22"/>
      <c r="HR146" s="22"/>
      <c r="HS146" s="22"/>
      <c r="HT146" s="22"/>
      <c r="HU146" s="22"/>
      <c r="HV146" s="22"/>
      <c r="HW146" s="22"/>
      <c r="HX146" s="22"/>
      <c r="HY146" s="22"/>
      <c r="HZ146" s="22"/>
      <c r="IA146" s="22"/>
      <c r="IB146" s="22"/>
      <c r="IC146" s="22"/>
      <c r="ID146" s="22"/>
      <c r="IE146" s="22"/>
      <c r="IF146" s="22"/>
      <c r="IG146" s="22"/>
      <c r="IH146" s="22"/>
      <c r="II146" s="22"/>
      <c r="IJ146" s="22"/>
      <c r="IK146" s="22"/>
      <c r="IL146" s="22"/>
      <c r="IM146" s="22"/>
      <c r="IN146" s="22"/>
      <c r="IO146" s="22"/>
      <c r="IP146" s="22"/>
      <c r="IQ146" s="22"/>
      <c r="IR146" s="22"/>
      <c r="IS146" s="22"/>
      <c r="IT146" s="22"/>
      <c r="IU146" s="22"/>
      <c r="IV146" s="22"/>
    </row>
    <row r="147" spans="2:256" s="24" customFormat="1" x14ac:dyDescent="0.25">
      <c r="B147" s="22"/>
      <c r="C147" s="29"/>
      <c r="D147" s="30"/>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c r="CZ147" s="22"/>
      <c r="DA147" s="22"/>
      <c r="DB147" s="22"/>
      <c r="DC147" s="22"/>
      <c r="DD147" s="22"/>
      <c r="DE147" s="22"/>
      <c r="DF147" s="22"/>
      <c r="DG147" s="22"/>
      <c r="DH147" s="22"/>
      <c r="DI147" s="22"/>
      <c r="DJ147" s="22"/>
      <c r="DK147" s="22"/>
      <c r="DL147" s="22"/>
      <c r="DM147" s="22"/>
      <c r="DN147" s="22"/>
      <c r="DO147" s="22"/>
      <c r="DP147" s="22"/>
      <c r="DQ147" s="22"/>
      <c r="DR147" s="22"/>
      <c r="DS147" s="22"/>
      <c r="DT147" s="22"/>
      <c r="DU147" s="22"/>
      <c r="DV147" s="22"/>
      <c r="DW147" s="22"/>
      <c r="DX147" s="22"/>
      <c r="DY147" s="22"/>
      <c r="DZ147" s="22"/>
      <c r="EA147" s="22"/>
      <c r="EB147" s="22"/>
      <c r="EC147" s="22"/>
      <c r="ED147" s="22"/>
      <c r="EE147" s="22"/>
      <c r="EF147" s="22"/>
      <c r="EG147" s="22"/>
      <c r="EH147" s="22"/>
      <c r="EI147" s="22"/>
      <c r="EJ147" s="22"/>
      <c r="EK147" s="22"/>
      <c r="EL147" s="22"/>
      <c r="EM147" s="22"/>
      <c r="EN147" s="22"/>
      <c r="EO147" s="22"/>
      <c r="EP147" s="22"/>
      <c r="EQ147" s="22"/>
      <c r="ER147" s="22"/>
      <c r="ES147" s="22"/>
      <c r="ET147" s="22"/>
      <c r="EU147" s="22"/>
      <c r="EV147" s="22"/>
      <c r="EW147" s="22"/>
      <c r="EX147" s="22"/>
      <c r="EY147" s="22"/>
      <c r="EZ147" s="22"/>
      <c r="FA147" s="22"/>
      <c r="FB147" s="22"/>
      <c r="FC147" s="22"/>
      <c r="FD147" s="22"/>
      <c r="FE147" s="22"/>
      <c r="FF147" s="22"/>
      <c r="FG147" s="22"/>
      <c r="FH147" s="22"/>
      <c r="FI147" s="22"/>
      <c r="FJ147" s="22"/>
      <c r="FK147" s="22"/>
      <c r="FL147" s="22"/>
      <c r="FM147" s="22"/>
      <c r="FN147" s="22"/>
      <c r="FO147" s="22"/>
      <c r="FP147" s="22"/>
      <c r="FQ147" s="22"/>
      <c r="FR147" s="22"/>
      <c r="FS147" s="22"/>
      <c r="FT147" s="22"/>
      <c r="FU147" s="22"/>
      <c r="FV147" s="22"/>
      <c r="FW147" s="22"/>
      <c r="FX147" s="22"/>
      <c r="FY147" s="22"/>
      <c r="FZ147" s="22"/>
      <c r="GA147" s="22"/>
      <c r="GB147" s="22"/>
      <c r="GC147" s="22"/>
      <c r="GD147" s="22"/>
      <c r="GE147" s="22"/>
      <c r="GF147" s="22"/>
      <c r="GG147" s="22"/>
      <c r="GH147" s="22"/>
      <c r="GI147" s="22"/>
      <c r="GJ147" s="22"/>
      <c r="GK147" s="22"/>
      <c r="GL147" s="22"/>
      <c r="GM147" s="22"/>
      <c r="GN147" s="22"/>
      <c r="GO147" s="22"/>
      <c r="GP147" s="22"/>
      <c r="GQ147" s="22"/>
      <c r="GR147" s="22"/>
      <c r="GS147" s="22"/>
      <c r="GT147" s="22"/>
      <c r="GU147" s="22"/>
      <c r="GV147" s="22"/>
      <c r="GW147" s="22"/>
      <c r="GX147" s="22"/>
      <c r="GY147" s="22"/>
      <c r="GZ147" s="22"/>
      <c r="HA147" s="22"/>
      <c r="HB147" s="22"/>
      <c r="HC147" s="22"/>
      <c r="HD147" s="22"/>
      <c r="HE147" s="22"/>
      <c r="HF147" s="22"/>
      <c r="HG147" s="22"/>
      <c r="HH147" s="22"/>
      <c r="HI147" s="22"/>
      <c r="HJ147" s="22"/>
      <c r="HK147" s="22"/>
      <c r="HL147" s="22"/>
      <c r="HM147" s="22"/>
      <c r="HN147" s="22"/>
      <c r="HO147" s="22"/>
      <c r="HP147" s="22"/>
      <c r="HQ147" s="22"/>
      <c r="HR147" s="22"/>
      <c r="HS147" s="22"/>
      <c r="HT147" s="22"/>
      <c r="HU147" s="22"/>
      <c r="HV147" s="22"/>
      <c r="HW147" s="22"/>
      <c r="HX147" s="22"/>
      <c r="HY147" s="22"/>
      <c r="HZ147" s="22"/>
      <c r="IA147" s="22"/>
      <c r="IB147" s="22"/>
      <c r="IC147" s="22"/>
      <c r="ID147" s="22"/>
      <c r="IE147" s="22"/>
      <c r="IF147" s="22"/>
      <c r="IG147" s="22"/>
      <c r="IH147" s="22"/>
      <c r="II147" s="22"/>
      <c r="IJ147" s="22"/>
      <c r="IK147" s="22"/>
      <c r="IL147" s="22"/>
      <c r="IM147" s="22"/>
      <c r="IN147" s="22"/>
      <c r="IO147" s="22"/>
      <c r="IP147" s="22"/>
      <c r="IQ147" s="22"/>
      <c r="IR147" s="22"/>
      <c r="IS147" s="22"/>
      <c r="IT147" s="22"/>
      <c r="IU147" s="22"/>
      <c r="IV147" s="22"/>
    </row>
    <row r="148" spans="2:256" s="24" customFormat="1" x14ac:dyDescent="0.25">
      <c r="B148" s="22"/>
      <c r="C148" s="29"/>
      <c r="D148" s="30"/>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c r="CJ148" s="22"/>
      <c r="CK148" s="22"/>
      <c r="CL148" s="22"/>
      <c r="CM148" s="22"/>
      <c r="CN148" s="22"/>
      <c r="CO148" s="22"/>
      <c r="CP148" s="22"/>
      <c r="CQ148" s="22"/>
      <c r="CR148" s="22"/>
      <c r="CS148" s="22"/>
      <c r="CT148" s="22"/>
      <c r="CU148" s="22"/>
      <c r="CV148" s="22"/>
      <c r="CW148" s="22"/>
      <c r="CX148" s="22"/>
      <c r="CY148" s="22"/>
      <c r="CZ148" s="22"/>
      <c r="DA148" s="22"/>
      <c r="DB148" s="22"/>
      <c r="DC148" s="22"/>
      <c r="DD148" s="22"/>
      <c r="DE148" s="22"/>
      <c r="DF148" s="22"/>
      <c r="DG148" s="22"/>
      <c r="DH148" s="22"/>
      <c r="DI148" s="22"/>
      <c r="DJ148" s="22"/>
      <c r="DK148" s="22"/>
      <c r="DL148" s="22"/>
      <c r="DM148" s="22"/>
      <c r="DN148" s="22"/>
      <c r="DO148" s="22"/>
      <c r="DP148" s="22"/>
      <c r="DQ148" s="22"/>
      <c r="DR148" s="22"/>
      <c r="DS148" s="22"/>
      <c r="DT148" s="22"/>
      <c r="DU148" s="22"/>
      <c r="DV148" s="22"/>
      <c r="DW148" s="22"/>
      <c r="DX148" s="22"/>
      <c r="DY148" s="22"/>
      <c r="DZ148" s="22"/>
      <c r="EA148" s="22"/>
      <c r="EB148" s="22"/>
      <c r="EC148" s="22"/>
      <c r="ED148" s="22"/>
      <c r="EE148" s="22"/>
      <c r="EF148" s="22"/>
      <c r="EG148" s="22"/>
      <c r="EH148" s="22"/>
      <c r="EI148" s="22"/>
      <c r="EJ148" s="22"/>
      <c r="EK148" s="22"/>
      <c r="EL148" s="22"/>
      <c r="EM148" s="22"/>
      <c r="EN148" s="22"/>
      <c r="EO148" s="22"/>
      <c r="EP148" s="22"/>
      <c r="EQ148" s="22"/>
      <c r="ER148" s="22"/>
      <c r="ES148" s="22"/>
      <c r="ET148" s="22"/>
      <c r="EU148" s="22"/>
      <c r="EV148" s="22"/>
      <c r="EW148" s="22"/>
      <c r="EX148" s="22"/>
      <c r="EY148" s="22"/>
      <c r="EZ148" s="22"/>
      <c r="FA148" s="22"/>
      <c r="FB148" s="22"/>
      <c r="FC148" s="22"/>
      <c r="FD148" s="22"/>
      <c r="FE148" s="22"/>
      <c r="FF148" s="22"/>
      <c r="FG148" s="22"/>
      <c r="FH148" s="22"/>
      <c r="FI148" s="22"/>
      <c r="FJ148" s="22"/>
      <c r="FK148" s="22"/>
      <c r="FL148" s="22"/>
      <c r="FM148" s="22"/>
      <c r="FN148" s="22"/>
      <c r="FO148" s="22"/>
      <c r="FP148" s="22"/>
      <c r="FQ148" s="22"/>
      <c r="FR148" s="22"/>
      <c r="FS148" s="22"/>
      <c r="FT148" s="22"/>
      <c r="FU148" s="22"/>
      <c r="FV148" s="22"/>
      <c r="FW148" s="22"/>
      <c r="FX148" s="22"/>
      <c r="FY148" s="22"/>
      <c r="FZ148" s="22"/>
      <c r="GA148" s="22"/>
      <c r="GB148" s="22"/>
      <c r="GC148" s="22"/>
      <c r="GD148" s="22"/>
      <c r="GE148" s="22"/>
      <c r="GF148" s="22"/>
      <c r="GG148" s="22"/>
      <c r="GH148" s="22"/>
      <c r="GI148" s="22"/>
      <c r="GJ148" s="22"/>
      <c r="GK148" s="22"/>
      <c r="GL148" s="22"/>
      <c r="GM148" s="22"/>
      <c r="GN148" s="22"/>
      <c r="GO148" s="22"/>
      <c r="GP148" s="22"/>
      <c r="GQ148" s="22"/>
      <c r="GR148" s="22"/>
      <c r="GS148" s="22"/>
      <c r="GT148" s="22"/>
      <c r="GU148" s="22"/>
      <c r="GV148" s="22"/>
      <c r="GW148" s="22"/>
      <c r="GX148" s="22"/>
      <c r="GY148" s="22"/>
      <c r="GZ148" s="22"/>
      <c r="HA148" s="22"/>
      <c r="HB148" s="22"/>
      <c r="HC148" s="22"/>
      <c r="HD148" s="22"/>
      <c r="HE148" s="22"/>
      <c r="HF148" s="22"/>
      <c r="HG148" s="22"/>
      <c r="HH148" s="22"/>
      <c r="HI148" s="22"/>
      <c r="HJ148" s="22"/>
      <c r="HK148" s="22"/>
      <c r="HL148" s="22"/>
      <c r="HM148" s="22"/>
      <c r="HN148" s="22"/>
      <c r="HO148" s="22"/>
      <c r="HP148" s="22"/>
      <c r="HQ148" s="22"/>
      <c r="HR148" s="22"/>
      <c r="HS148" s="22"/>
      <c r="HT148" s="22"/>
      <c r="HU148" s="22"/>
      <c r="HV148" s="22"/>
      <c r="HW148" s="22"/>
      <c r="HX148" s="22"/>
      <c r="HY148" s="22"/>
      <c r="HZ148" s="22"/>
      <c r="IA148" s="22"/>
      <c r="IB148" s="22"/>
      <c r="IC148" s="22"/>
      <c r="ID148" s="22"/>
      <c r="IE148" s="22"/>
      <c r="IF148" s="22"/>
      <c r="IG148" s="22"/>
      <c r="IH148" s="22"/>
      <c r="II148" s="22"/>
      <c r="IJ148" s="22"/>
      <c r="IK148" s="22"/>
      <c r="IL148" s="22"/>
      <c r="IM148" s="22"/>
      <c r="IN148" s="22"/>
      <c r="IO148" s="22"/>
      <c r="IP148" s="22"/>
      <c r="IQ148" s="22"/>
      <c r="IR148" s="22"/>
      <c r="IS148" s="22"/>
      <c r="IT148" s="22"/>
      <c r="IU148" s="22"/>
      <c r="IV148" s="22"/>
    </row>
    <row r="149" spans="2:256" s="24" customFormat="1" x14ac:dyDescent="0.25">
      <c r="B149" s="22"/>
      <c r="C149" s="29"/>
      <c r="D149" s="30"/>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22"/>
      <c r="CR149" s="22"/>
      <c r="CS149" s="22"/>
      <c r="CT149" s="22"/>
      <c r="CU149" s="22"/>
      <c r="CV149" s="22"/>
      <c r="CW149" s="22"/>
      <c r="CX149" s="22"/>
      <c r="CY149" s="22"/>
      <c r="CZ149" s="22"/>
      <c r="DA149" s="22"/>
      <c r="DB149" s="22"/>
      <c r="DC149" s="22"/>
      <c r="DD149" s="22"/>
      <c r="DE149" s="22"/>
      <c r="DF149" s="22"/>
      <c r="DG149" s="22"/>
      <c r="DH149" s="22"/>
      <c r="DI149" s="22"/>
      <c r="DJ149" s="22"/>
      <c r="DK149" s="22"/>
      <c r="DL149" s="22"/>
      <c r="DM149" s="22"/>
      <c r="DN149" s="22"/>
      <c r="DO149" s="22"/>
      <c r="DP149" s="22"/>
      <c r="DQ149" s="22"/>
      <c r="DR149" s="22"/>
      <c r="DS149" s="22"/>
      <c r="DT149" s="22"/>
      <c r="DU149" s="22"/>
      <c r="DV149" s="22"/>
      <c r="DW149" s="22"/>
      <c r="DX149" s="22"/>
      <c r="DY149" s="22"/>
      <c r="DZ149" s="22"/>
      <c r="EA149" s="22"/>
      <c r="EB149" s="22"/>
      <c r="EC149" s="22"/>
      <c r="ED149" s="22"/>
      <c r="EE149" s="22"/>
      <c r="EF149" s="22"/>
      <c r="EG149" s="22"/>
      <c r="EH149" s="22"/>
      <c r="EI149" s="22"/>
      <c r="EJ149" s="22"/>
      <c r="EK149" s="22"/>
      <c r="EL149" s="22"/>
      <c r="EM149" s="22"/>
      <c r="EN149" s="22"/>
      <c r="EO149" s="22"/>
      <c r="EP149" s="22"/>
      <c r="EQ149" s="22"/>
      <c r="ER149" s="22"/>
      <c r="ES149" s="22"/>
      <c r="ET149" s="22"/>
      <c r="EU149" s="22"/>
      <c r="EV149" s="22"/>
      <c r="EW149" s="22"/>
      <c r="EX149" s="22"/>
      <c r="EY149" s="22"/>
      <c r="EZ149" s="22"/>
      <c r="FA149" s="22"/>
      <c r="FB149" s="22"/>
      <c r="FC149" s="22"/>
      <c r="FD149" s="22"/>
      <c r="FE149" s="22"/>
      <c r="FF149" s="22"/>
      <c r="FG149" s="22"/>
      <c r="FH149" s="22"/>
      <c r="FI149" s="22"/>
      <c r="FJ149" s="22"/>
      <c r="FK149" s="22"/>
      <c r="FL149" s="22"/>
      <c r="FM149" s="22"/>
      <c r="FN149" s="22"/>
      <c r="FO149" s="22"/>
      <c r="FP149" s="22"/>
      <c r="FQ149" s="22"/>
      <c r="FR149" s="22"/>
      <c r="FS149" s="22"/>
      <c r="FT149" s="22"/>
      <c r="FU149" s="22"/>
      <c r="FV149" s="22"/>
      <c r="FW149" s="22"/>
      <c r="FX149" s="22"/>
      <c r="FY149" s="22"/>
      <c r="FZ149" s="22"/>
      <c r="GA149" s="22"/>
      <c r="GB149" s="22"/>
      <c r="GC149" s="22"/>
      <c r="GD149" s="22"/>
      <c r="GE149" s="22"/>
      <c r="GF149" s="22"/>
      <c r="GG149" s="22"/>
      <c r="GH149" s="22"/>
      <c r="GI149" s="22"/>
      <c r="GJ149" s="22"/>
      <c r="GK149" s="22"/>
      <c r="GL149" s="22"/>
      <c r="GM149" s="22"/>
      <c r="GN149" s="22"/>
      <c r="GO149" s="22"/>
      <c r="GP149" s="22"/>
      <c r="GQ149" s="22"/>
      <c r="GR149" s="22"/>
      <c r="GS149" s="22"/>
      <c r="GT149" s="22"/>
      <c r="GU149" s="22"/>
      <c r="GV149" s="22"/>
      <c r="GW149" s="22"/>
      <c r="GX149" s="22"/>
      <c r="GY149" s="22"/>
      <c r="GZ149" s="22"/>
      <c r="HA149" s="22"/>
      <c r="HB149" s="22"/>
      <c r="HC149" s="22"/>
      <c r="HD149" s="22"/>
      <c r="HE149" s="22"/>
      <c r="HF149" s="22"/>
      <c r="HG149" s="22"/>
      <c r="HH149" s="22"/>
      <c r="HI149" s="22"/>
      <c r="HJ149" s="22"/>
      <c r="HK149" s="22"/>
      <c r="HL149" s="22"/>
      <c r="HM149" s="22"/>
      <c r="HN149" s="22"/>
      <c r="HO149" s="22"/>
      <c r="HP149" s="22"/>
      <c r="HQ149" s="22"/>
      <c r="HR149" s="22"/>
      <c r="HS149" s="22"/>
      <c r="HT149" s="22"/>
      <c r="HU149" s="22"/>
      <c r="HV149" s="22"/>
      <c r="HW149" s="22"/>
      <c r="HX149" s="22"/>
      <c r="HY149" s="22"/>
      <c r="HZ149" s="22"/>
      <c r="IA149" s="22"/>
      <c r="IB149" s="22"/>
      <c r="IC149" s="22"/>
      <c r="ID149" s="22"/>
      <c r="IE149" s="22"/>
      <c r="IF149" s="22"/>
      <c r="IG149" s="22"/>
      <c r="IH149" s="22"/>
      <c r="II149" s="22"/>
      <c r="IJ149" s="22"/>
      <c r="IK149" s="22"/>
      <c r="IL149" s="22"/>
      <c r="IM149" s="22"/>
      <c r="IN149" s="22"/>
      <c r="IO149" s="22"/>
      <c r="IP149" s="22"/>
      <c r="IQ149" s="22"/>
      <c r="IR149" s="22"/>
      <c r="IS149" s="22"/>
      <c r="IT149" s="22"/>
      <c r="IU149" s="22"/>
      <c r="IV149" s="22"/>
    </row>
    <row r="150" spans="2:256" s="24" customFormat="1" x14ac:dyDescent="0.25">
      <c r="B150" s="22"/>
      <c r="C150" s="29"/>
      <c r="D150" s="30"/>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22"/>
      <c r="CT150" s="22"/>
      <c r="CU150" s="22"/>
      <c r="CV150" s="22"/>
      <c r="CW150" s="22"/>
      <c r="CX150" s="22"/>
      <c r="CY150" s="22"/>
      <c r="CZ150" s="22"/>
      <c r="DA150" s="22"/>
      <c r="DB150" s="22"/>
      <c r="DC150" s="22"/>
      <c r="DD150" s="22"/>
      <c r="DE150" s="22"/>
      <c r="DF150" s="22"/>
      <c r="DG150" s="22"/>
      <c r="DH150" s="22"/>
      <c r="DI150" s="22"/>
      <c r="DJ150" s="22"/>
      <c r="DK150" s="22"/>
      <c r="DL150" s="22"/>
      <c r="DM150" s="22"/>
      <c r="DN150" s="22"/>
      <c r="DO150" s="22"/>
      <c r="DP150" s="22"/>
      <c r="DQ150" s="22"/>
      <c r="DR150" s="22"/>
      <c r="DS150" s="22"/>
      <c r="DT150" s="22"/>
      <c r="DU150" s="22"/>
      <c r="DV150" s="22"/>
      <c r="DW150" s="22"/>
      <c r="DX150" s="22"/>
      <c r="DY150" s="22"/>
      <c r="DZ150" s="22"/>
      <c r="EA150" s="22"/>
      <c r="EB150" s="22"/>
      <c r="EC150" s="22"/>
      <c r="ED150" s="22"/>
      <c r="EE150" s="22"/>
      <c r="EF150" s="22"/>
      <c r="EG150" s="22"/>
      <c r="EH150" s="22"/>
      <c r="EI150" s="22"/>
      <c r="EJ150" s="22"/>
      <c r="EK150" s="22"/>
      <c r="EL150" s="22"/>
      <c r="EM150" s="22"/>
      <c r="EN150" s="22"/>
      <c r="EO150" s="22"/>
      <c r="EP150" s="22"/>
      <c r="EQ150" s="22"/>
      <c r="ER150" s="22"/>
      <c r="ES150" s="22"/>
      <c r="ET150" s="22"/>
      <c r="EU150" s="22"/>
      <c r="EV150" s="22"/>
      <c r="EW150" s="22"/>
      <c r="EX150" s="22"/>
      <c r="EY150" s="22"/>
      <c r="EZ150" s="22"/>
      <c r="FA150" s="22"/>
      <c r="FB150" s="22"/>
      <c r="FC150" s="22"/>
      <c r="FD150" s="22"/>
      <c r="FE150" s="22"/>
      <c r="FF150" s="22"/>
      <c r="FG150" s="22"/>
      <c r="FH150" s="22"/>
      <c r="FI150" s="22"/>
      <c r="FJ150" s="22"/>
      <c r="FK150" s="22"/>
      <c r="FL150" s="22"/>
      <c r="FM150" s="22"/>
      <c r="FN150" s="22"/>
      <c r="FO150" s="22"/>
      <c r="FP150" s="22"/>
      <c r="FQ150" s="22"/>
      <c r="FR150" s="22"/>
      <c r="FS150" s="22"/>
      <c r="FT150" s="22"/>
      <c r="FU150" s="22"/>
      <c r="FV150" s="22"/>
      <c r="FW150" s="22"/>
      <c r="FX150" s="22"/>
      <c r="FY150" s="22"/>
      <c r="FZ150" s="22"/>
      <c r="GA150" s="22"/>
      <c r="GB150" s="22"/>
      <c r="GC150" s="22"/>
      <c r="GD150" s="22"/>
      <c r="GE150" s="22"/>
      <c r="GF150" s="22"/>
      <c r="GG150" s="22"/>
      <c r="GH150" s="22"/>
      <c r="GI150" s="22"/>
      <c r="GJ150" s="22"/>
      <c r="GK150" s="22"/>
      <c r="GL150" s="22"/>
      <c r="GM150" s="22"/>
      <c r="GN150" s="22"/>
      <c r="GO150" s="22"/>
      <c r="GP150" s="22"/>
      <c r="GQ150" s="22"/>
      <c r="GR150" s="22"/>
      <c r="GS150" s="22"/>
      <c r="GT150" s="22"/>
      <c r="GU150" s="22"/>
      <c r="GV150" s="22"/>
      <c r="GW150" s="22"/>
      <c r="GX150" s="22"/>
      <c r="GY150" s="22"/>
      <c r="GZ150" s="22"/>
      <c r="HA150" s="22"/>
      <c r="HB150" s="22"/>
      <c r="HC150" s="22"/>
      <c r="HD150" s="22"/>
      <c r="HE150" s="22"/>
      <c r="HF150" s="22"/>
      <c r="HG150" s="22"/>
      <c r="HH150" s="22"/>
      <c r="HI150" s="22"/>
      <c r="HJ150" s="22"/>
      <c r="HK150" s="22"/>
      <c r="HL150" s="22"/>
      <c r="HM150" s="22"/>
      <c r="HN150" s="22"/>
      <c r="HO150" s="22"/>
      <c r="HP150" s="22"/>
      <c r="HQ150" s="22"/>
      <c r="HR150" s="22"/>
      <c r="HS150" s="22"/>
      <c r="HT150" s="22"/>
      <c r="HU150" s="22"/>
      <c r="HV150" s="22"/>
      <c r="HW150" s="22"/>
      <c r="HX150" s="22"/>
      <c r="HY150" s="22"/>
      <c r="HZ150" s="22"/>
      <c r="IA150" s="22"/>
      <c r="IB150" s="22"/>
      <c r="IC150" s="22"/>
      <c r="ID150" s="22"/>
      <c r="IE150" s="22"/>
      <c r="IF150" s="22"/>
      <c r="IG150" s="22"/>
      <c r="IH150" s="22"/>
      <c r="II150" s="22"/>
      <c r="IJ150" s="22"/>
      <c r="IK150" s="22"/>
      <c r="IL150" s="22"/>
      <c r="IM150" s="22"/>
      <c r="IN150" s="22"/>
      <c r="IO150" s="22"/>
      <c r="IP150" s="22"/>
      <c r="IQ150" s="22"/>
      <c r="IR150" s="22"/>
      <c r="IS150" s="22"/>
      <c r="IT150" s="22"/>
      <c r="IU150" s="22"/>
      <c r="IV150" s="22"/>
    </row>
    <row r="151" spans="2:256" s="24" customFormat="1" x14ac:dyDescent="0.25">
      <c r="B151" s="22"/>
      <c r="C151" s="29"/>
      <c r="D151" s="30"/>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22"/>
      <c r="CT151" s="22"/>
      <c r="CU151" s="22"/>
      <c r="CV151" s="22"/>
      <c r="CW151" s="22"/>
      <c r="CX151" s="22"/>
      <c r="CY151" s="22"/>
      <c r="CZ151" s="22"/>
      <c r="DA151" s="22"/>
      <c r="DB151" s="22"/>
      <c r="DC151" s="22"/>
      <c r="DD151" s="22"/>
      <c r="DE151" s="22"/>
      <c r="DF151" s="22"/>
      <c r="DG151" s="22"/>
      <c r="DH151" s="22"/>
      <c r="DI151" s="22"/>
      <c r="DJ151" s="22"/>
      <c r="DK151" s="22"/>
      <c r="DL151" s="22"/>
      <c r="DM151" s="22"/>
      <c r="DN151" s="22"/>
      <c r="DO151" s="22"/>
      <c r="DP151" s="22"/>
      <c r="DQ151" s="22"/>
      <c r="DR151" s="22"/>
      <c r="DS151" s="22"/>
      <c r="DT151" s="22"/>
      <c r="DU151" s="22"/>
      <c r="DV151" s="22"/>
      <c r="DW151" s="22"/>
      <c r="DX151" s="22"/>
      <c r="DY151" s="22"/>
      <c r="DZ151" s="22"/>
      <c r="EA151" s="22"/>
      <c r="EB151" s="22"/>
      <c r="EC151" s="22"/>
      <c r="ED151" s="22"/>
      <c r="EE151" s="22"/>
      <c r="EF151" s="22"/>
      <c r="EG151" s="22"/>
      <c r="EH151" s="22"/>
      <c r="EI151" s="22"/>
      <c r="EJ151" s="22"/>
      <c r="EK151" s="22"/>
      <c r="EL151" s="22"/>
      <c r="EM151" s="22"/>
      <c r="EN151" s="22"/>
      <c r="EO151" s="22"/>
      <c r="EP151" s="22"/>
      <c r="EQ151" s="22"/>
      <c r="ER151" s="22"/>
      <c r="ES151" s="22"/>
      <c r="ET151" s="22"/>
      <c r="EU151" s="22"/>
      <c r="EV151" s="22"/>
      <c r="EW151" s="22"/>
      <c r="EX151" s="22"/>
      <c r="EY151" s="22"/>
      <c r="EZ151" s="22"/>
      <c r="FA151" s="22"/>
      <c r="FB151" s="22"/>
      <c r="FC151" s="22"/>
      <c r="FD151" s="22"/>
      <c r="FE151" s="22"/>
      <c r="FF151" s="22"/>
      <c r="FG151" s="22"/>
      <c r="FH151" s="22"/>
      <c r="FI151" s="22"/>
      <c r="FJ151" s="22"/>
      <c r="FK151" s="22"/>
      <c r="FL151" s="22"/>
      <c r="FM151" s="22"/>
      <c r="FN151" s="22"/>
      <c r="FO151" s="22"/>
      <c r="FP151" s="22"/>
      <c r="FQ151" s="22"/>
      <c r="FR151" s="22"/>
      <c r="FS151" s="22"/>
      <c r="FT151" s="22"/>
      <c r="FU151" s="22"/>
      <c r="FV151" s="22"/>
      <c r="FW151" s="22"/>
      <c r="FX151" s="22"/>
      <c r="FY151" s="22"/>
      <c r="FZ151" s="22"/>
      <c r="GA151" s="22"/>
      <c r="GB151" s="22"/>
      <c r="GC151" s="22"/>
      <c r="GD151" s="22"/>
      <c r="GE151" s="22"/>
      <c r="GF151" s="22"/>
      <c r="GG151" s="22"/>
      <c r="GH151" s="22"/>
      <c r="GI151" s="22"/>
      <c r="GJ151" s="22"/>
      <c r="GK151" s="22"/>
      <c r="GL151" s="22"/>
      <c r="GM151" s="22"/>
      <c r="GN151" s="22"/>
      <c r="GO151" s="22"/>
      <c r="GP151" s="22"/>
      <c r="GQ151" s="22"/>
      <c r="GR151" s="22"/>
      <c r="GS151" s="22"/>
      <c r="GT151" s="22"/>
      <c r="GU151" s="22"/>
      <c r="GV151" s="22"/>
      <c r="GW151" s="22"/>
      <c r="GX151" s="22"/>
      <c r="GY151" s="22"/>
      <c r="GZ151" s="22"/>
      <c r="HA151" s="22"/>
      <c r="HB151" s="22"/>
      <c r="HC151" s="22"/>
      <c r="HD151" s="22"/>
      <c r="HE151" s="22"/>
      <c r="HF151" s="22"/>
      <c r="HG151" s="22"/>
      <c r="HH151" s="22"/>
      <c r="HI151" s="22"/>
      <c r="HJ151" s="22"/>
      <c r="HK151" s="22"/>
      <c r="HL151" s="22"/>
      <c r="HM151" s="22"/>
      <c r="HN151" s="22"/>
      <c r="HO151" s="22"/>
      <c r="HP151" s="22"/>
      <c r="HQ151" s="22"/>
      <c r="HR151" s="22"/>
      <c r="HS151" s="22"/>
      <c r="HT151" s="22"/>
      <c r="HU151" s="22"/>
      <c r="HV151" s="22"/>
      <c r="HW151" s="22"/>
      <c r="HX151" s="22"/>
      <c r="HY151" s="22"/>
      <c r="HZ151" s="22"/>
      <c r="IA151" s="22"/>
      <c r="IB151" s="22"/>
      <c r="IC151" s="22"/>
      <c r="ID151" s="22"/>
      <c r="IE151" s="22"/>
      <c r="IF151" s="22"/>
      <c r="IG151" s="22"/>
      <c r="IH151" s="22"/>
      <c r="II151" s="22"/>
      <c r="IJ151" s="22"/>
      <c r="IK151" s="22"/>
      <c r="IL151" s="22"/>
      <c r="IM151" s="22"/>
      <c r="IN151" s="22"/>
      <c r="IO151" s="22"/>
      <c r="IP151" s="22"/>
      <c r="IQ151" s="22"/>
      <c r="IR151" s="22"/>
      <c r="IS151" s="22"/>
      <c r="IT151" s="22"/>
      <c r="IU151" s="22"/>
      <c r="IV151" s="22"/>
    </row>
    <row r="152" spans="2:256" s="24" customFormat="1" x14ac:dyDescent="0.25">
      <c r="B152" s="22"/>
      <c r="C152" s="29"/>
      <c r="D152" s="30"/>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c r="CR152" s="22"/>
      <c r="CS152" s="22"/>
      <c r="CT152" s="22"/>
      <c r="CU152" s="22"/>
      <c r="CV152" s="22"/>
      <c r="CW152" s="22"/>
      <c r="CX152" s="22"/>
      <c r="CY152" s="22"/>
      <c r="CZ152" s="22"/>
      <c r="DA152" s="22"/>
      <c r="DB152" s="22"/>
      <c r="DC152" s="22"/>
      <c r="DD152" s="22"/>
      <c r="DE152" s="22"/>
      <c r="DF152" s="22"/>
      <c r="DG152" s="22"/>
      <c r="DH152" s="22"/>
      <c r="DI152" s="22"/>
      <c r="DJ152" s="22"/>
      <c r="DK152" s="22"/>
      <c r="DL152" s="22"/>
      <c r="DM152" s="22"/>
      <c r="DN152" s="22"/>
      <c r="DO152" s="22"/>
      <c r="DP152" s="22"/>
      <c r="DQ152" s="22"/>
      <c r="DR152" s="22"/>
      <c r="DS152" s="22"/>
      <c r="DT152" s="22"/>
      <c r="DU152" s="22"/>
      <c r="DV152" s="22"/>
      <c r="DW152" s="22"/>
      <c r="DX152" s="22"/>
      <c r="DY152" s="22"/>
      <c r="DZ152" s="22"/>
      <c r="EA152" s="22"/>
      <c r="EB152" s="22"/>
      <c r="EC152" s="22"/>
      <c r="ED152" s="22"/>
      <c r="EE152" s="22"/>
      <c r="EF152" s="22"/>
      <c r="EG152" s="22"/>
      <c r="EH152" s="22"/>
      <c r="EI152" s="22"/>
      <c r="EJ152" s="22"/>
      <c r="EK152" s="22"/>
      <c r="EL152" s="22"/>
      <c r="EM152" s="22"/>
      <c r="EN152" s="22"/>
      <c r="EO152" s="22"/>
      <c r="EP152" s="22"/>
      <c r="EQ152" s="22"/>
      <c r="ER152" s="22"/>
      <c r="ES152" s="22"/>
      <c r="ET152" s="22"/>
      <c r="EU152" s="22"/>
      <c r="EV152" s="22"/>
      <c r="EW152" s="22"/>
      <c r="EX152" s="22"/>
      <c r="EY152" s="22"/>
      <c r="EZ152" s="22"/>
      <c r="FA152" s="22"/>
      <c r="FB152" s="22"/>
      <c r="FC152" s="22"/>
      <c r="FD152" s="22"/>
      <c r="FE152" s="22"/>
      <c r="FF152" s="22"/>
      <c r="FG152" s="22"/>
      <c r="FH152" s="22"/>
      <c r="FI152" s="22"/>
      <c r="FJ152" s="22"/>
      <c r="FK152" s="22"/>
      <c r="FL152" s="22"/>
      <c r="FM152" s="22"/>
      <c r="FN152" s="22"/>
      <c r="FO152" s="22"/>
      <c r="FP152" s="22"/>
      <c r="FQ152" s="22"/>
      <c r="FR152" s="22"/>
      <c r="FS152" s="22"/>
      <c r="FT152" s="22"/>
      <c r="FU152" s="22"/>
      <c r="FV152" s="22"/>
      <c r="FW152" s="22"/>
      <c r="FX152" s="22"/>
      <c r="FY152" s="22"/>
      <c r="FZ152" s="22"/>
      <c r="GA152" s="22"/>
      <c r="GB152" s="22"/>
      <c r="GC152" s="22"/>
      <c r="GD152" s="22"/>
      <c r="GE152" s="22"/>
      <c r="GF152" s="22"/>
      <c r="GG152" s="22"/>
      <c r="GH152" s="22"/>
      <c r="GI152" s="22"/>
      <c r="GJ152" s="22"/>
      <c r="GK152" s="22"/>
      <c r="GL152" s="22"/>
      <c r="GM152" s="22"/>
      <c r="GN152" s="22"/>
      <c r="GO152" s="22"/>
      <c r="GP152" s="22"/>
      <c r="GQ152" s="22"/>
      <c r="GR152" s="22"/>
      <c r="GS152" s="22"/>
      <c r="GT152" s="22"/>
      <c r="GU152" s="22"/>
      <c r="GV152" s="22"/>
      <c r="GW152" s="22"/>
      <c r="GX152" s="22"/>
      <c r="GY152" s="22"/>
      <c r="GZ152" s="22"/>
      <c r="HA152" s="22"/>
      <c r="HB152" s="22"/>
      <c r="HC152" s="22"/>
      <c r="HD152" s="22"/>
      <c r="HE152" s="22"/>
      <c r="HF152" s="22"/>
      <c r="HG152" s="22"/>
      <c r="HH152" s="22"/>
      <c r="HI152" s="22"/>
      <c r="HJ152" s="22"/>
      <c r="HK152" s="22"/>
      <c r="HL152" s="22"/>
      <c r="HM152" s="22"/>
      <c r="HN152" s="22"/>
      <c r="HO152" s="22"/>
      <c r="HP152" s="22"/>
      <c r="HQ152" s="22"/>
      <c r="HR152" s="22"/>
      <c r="HS152" s="22"/>
      <c r="HT152" s="22"/>
      <c r="HU152" s="22"/>
      <c r="HV152" s="22"/>
      <c r="HW152" s="22"/>
      <c r="HX152" s="22"/>
      <c r="HY152" s="22"/>
      <c r="HZ152" s="22"/>
      <c r="IA152" s="22"/>
      <c r="IB152" s="22"/>
      <c r="IC152" s="22"/>
      <c r="ID152" s="22"/>
      <c r="IE152" s="22"/>
      <c r="IF152" s="22"/>
      <c r="IG152" s="22"/>
      <c r="IH152" s="22"/>
      <c r="II152" s="22"/>
      <c r="IJ152" s="22"/>
      <c r="IK152" s="22"/>
      <c r="IL152" s="22"/>
      <c r="IM152" s="22"/>
      <c r="IN152" s="22"/>
      <c r="IO152" s="22"/>
      <c r="IP152" s="22"/>
      <c r="IQ152" s="22"/>
      <c r="IR152" s="22"/>
      <c r="IS152" s="22"/>
      <c r="IT152" s="22"/>
      <c r="IU152" s="22"/>
      <c r="IV152" s="22"/>
    </row>
    <row r="153" spans="2:256" s="24" customFormat="1" x14ac:dyDescent="0.25">
      <c r="B153" s="22"/>
      <c r="C153" s="29"/>
      <c r="D153" s="30"/>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c r="CR153" s="22"/>
      <c r="CS153" s="22"/>
      <c r="CT153" s="22"/>
      <c r="CU153" s="22"/>
      <c r="CV153" s="22"/>
      <c r="CW153" s="22"/>
      <c r="CX153" s="22"/>
      <c r="CY153" s="22"/>
      <c r="CZ153" s="22"/>
      <c r="DA153" s="22"/>
      <c r="DB153" s="22"/>
      <c r="DC153" s="22"/>
      <c r="DD153" s="22"/>
      <c r="DE153" s="22"/>
      <c r="DF153" s="22"/>
      <c r="DG153" s="22"/>
      <c r="DH153" s="22"/>
      <c r="DI153" s="22"/>
      <c r="DJ153" s="22"/>
      <c r="DK153" s="22"/>
      <c r="DL153" s="22"/>
      <c r="DM153" s="22"/>
      <c r="DN153" s="22"/>
      <c r="DO153" s="22"/>
      <c r="DP153" s="22"/>
      <c r="DQ153" s="22"/>
      <c r="DR153" s="22"/>
      <c r="DS153" s="22"/>
      <c r="DT153" s="22"/>
      <c r="DU153" s="22"/>
      <c r="DV153" s="22"/>
      <c r="DW153" s="22"/>
      <c r="DX153" s="22"/>
      <c r="DY153" s="22"/>
      <c r="DZ153" s="22"/>
      <c r="EA153" s="22"/>
      <c r="EB153" s="22"/>
      <c r="EC153" s="22"/>
      <c r="ED153" s="22"/>
      <c r="EE153" s="22"/>
      <c r="EF153" s="22"/>
      <c r="EG153" s="22"/>
      <c r="EH153" s="22"/>
      <c r="EI153" s="22"/>
      <c r="EJ153" s="22"/>
      <c r="EK153" s="22"/>
      <c r="EL153" s="22"/>
      <c r="EM153" s="22"/>
      <c r="EN153" s="22"/>
      <c r="EO153" s="22"/>
      <c r="EP153" s="22"/>
      <c r="EQ153" s="22"/>
      <c r="ER153" s="22"/>
      <c r="ES153" s="22"/>
      <c r="ET153" s="22"/>
      <c r="EU153" s="22"/>
      <c r="EV153" s="22"/>
      <c r="EW153" s="22"/>
      <c r="EX153" s="22"/>
      <c r="EY153" s="22"/>
      <c r="EZ153" s="22"/>
      <c r="FA153" s="22"/>
      <c r="FB153" s="22"/>
      <c r="FC153" s="22"/>
      <c r="FD153" s="22"/>
      <c r="FE153" s="22"/>
      <c r="FF153" s="22"/>
      <c r="FG153" s="22"/>
      <c r="FH153" s="22"/>
      <c r="FI153" s="22"/>
      <c r="FJ153" s="22"/>
      <c r="FK153" s="22"/>
      <c r="FL153" s="22"/>
      <c r="FM153" s="22"/>
      <c r="FN153" s="22"/>
      <c r="FO153" s="22"/>
      <c r="FP153" s="22"/>
      <c r="FQ153" s="22"/>
      <c r="FR153" s="22"/>
      <c r="FS153" s="22"/>
      <c r="FT153" s="22"/>
      <c r="FU153" s="22"/>
      <c r="FV153" s="22"/>
      <c r="FW153" s="22"/>
      <c r="FX153" s="22"/>
      <c r="FY153" s="22"/>
      <c r="FZ153" s="22"/>
      <c r="GA153" s="22"/>
      <c r="GB153" s="22"/>
      <c r="GC153" s="22"/>
      <c r="GD153" s="22"/>
      <c r="GE153" s="22"/>
      <c r="GF153" s="22"/>
      <c r="GG153" s="22"/>
      <c r="GH153" s="22"/>
      <c r="GI153" s="22"/>
      <c r="GJ153" s="22"/>
      <c r="GK153" s="22"/>
      <c r="GL153" s="22"/>
      <c r="GM153" s="22"/>
      <c r="GN153" s="22"/>
      <c r="GO153" s="22"/>
      <c r="GP153" s="22"/>
      <c r="GQ153" s="22"/>
      <c r="GR153" s="22"/>
      <c r="GS153" s="22"/>
      <c r="GT153" s="22"/>
      <c r="GU153" s="22"/>
      <c r="GV153" s="22"/>
      <c r="GW153" s="22"/>
      <c r="GX153" s="22"/>
      <c r="GY153" s="22"/>
      <c r="GZ153" s="22"/>
      <c r="HA153" s="22"/>
      <c r="HB153" s="22"/>
      <c r="HC153" s="22"/>
      <c r="HD153" s="22"/>
      <c r="HE153" s="22"/>
      <c r="HF153" s="22"/>
      <c r="HG153" s="22"/>
      <c r="HH153" s="22"/>
      <c r="HI153" s="22"/>
      <c r="HJ153" s="22"/>
      <c r="HK153" s="22"/>
      <c r="HL153" s="22"/>
      <c r="HM153" s="22"/>
      <c r="HN153" s="22"/>
      <c r="HO153" s="22"/>
      <c r="HP153" s="22"/>
      <c r="HQ153" s="22"/>
      <c r="HR153" s="22"/>
      <c r="HS153" s="22"/>
      <c r="HT153" s="22"/>
      <c r="HU153" s="22"/>
      <c r="HV153" s="22"/>
      <c r="HW153" s="22"/>
      <c r="HX153" s="22"/>
      <c r="HY153" s="22"/>
      <c r="HZ153" s="22"/>
      <c r="IA153" s="22"/>
      <c r="IB153" s="22"/>
      <c r="IC153" s="22"/>
      <c r="ID153" s="22"/>
      <c r="IE153" s="22"/>
      <c r="IF153" s="22"/>
      <c r="IG153" s="22"/>
      <c r="IH153" s="22"/>
      <c r="II153" s="22"/>
      <c r="IJ153" s="22"/>
      <c r="IK153" s="22"/>
      <c r="IL153" s="22"/>
      <c r="IM153" s="22"/>
      <c r="IN153" s="22"/>
      <c r="IO153" s="22"/>
      <c r="IP153" s="22"/>
      <c r="IQ153" s="22"/>
      <c r="IR153" s="22"/>
      <c r="IS153" s="22"/>
      <c r="IT153" s="22"/>
      <c r="IU153" s="22"/>
      <c r="IV153" s="22"/>
    </row>
    <row r="154" spans="2:256" s="24" customFormat="1" x14ac:dyDescent="0.25">
      <c r="B154" s="22"/>
      <c r="C154" s="29"/>
      <c r="D154" s="30"/>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c r="CZ154" s="22"/>
      <c r="DA154" s="22"/>
      <c r="DB154" s="22"/>
      <c r="DC154" s="22"/>
      <c r="DD154" s="22"/>
      <c r="DE154" s="22"/>
      <c r="DF154" s="22"/>
      <c r="DG154" s="22"/>
      <c r="DH154" s="22"/>
      <c r="DI154" s="22"/>
      <c r="DJ154" s="22"/>
      <c r="DK154" s="22"/>
      <c r="DL154" s="22"/>
      <c r="DM154" s="22"/>
      <c r="DN154" s="22"/>
      <c r="DO154" s="22"/>
      <c r="DP154" s="22"/>
      <c r="DQ154" s="22"/>
      <c r="DR154" s="22"/>
      <c r="DS154" s="22"/>
      <c r="DT154" s="22"/>
      <c r="DU154" s="22"/>
      <c r="DV154" s="22"/>
      <c r="DW154" s="22"/>
      <c r="DX154" s="22"/>
      <c r="DY154" s="22"/>
      <c r="DZ154" s="22"/>
      <c r="EA154" s="22"/>
      <c r="EB154" s="22"/>
      <c r="EC154" s="22"/>
      <c r="ED154" s="22"/>
      <c r="EE154" s="22"/>
      <c r="EF154" s="22"/>
      <c r="EG154" s="22"/>
      <c r="EH154" s="22"/>
      <c r="EI154" s="22"/>
      <c r="EJ154" s="22"/>
      <c r="EK154" s="22"/>
      <c r="EL154" s="22"/>
      <c r="EM154" s="22"/>
      <c r="EN154" s="22"/>
      <c r="EO154" s="22"/>
      <c r="EP154" s="22"/>
      <c r="EQ154" s="22"/>
      <c r="ER154" s="22"/>
      <c r="ES154" s="22"/>
      <c r="ET154" s="22"/>
      <c r="EU154" s="22"/>
      <c r="EV154" s="22"/>
      <c r="EW154" s="22"/>
      <c r="EX154" s="22"/>
      <c r="EY154" s="22"/>
      <c r="EZ154" s="22"/>
      <c r="FA154" s="22"/>
      <c r="FB154" s="22"/>
      <c r="FC154" s="22"/>
      <c r="FD154" s="22"/>
      <c r="FE154" s="22"/>
      <c r="FF154" s="22"/>
      <c r="FG154" s="22"/>
      <c r="FH154" s="22"/>
      <c r="FI154" s="22"/>
      <c r="FJ154" s="22"/>
      <c r="FK154" s="22"/>
      <c r="FL154" s="22"/>
      <c r="FM154" s="22"/>
      <c r="FN154" s="22"/>
      <c r="FO154" s="22"/>
      <c r="FP154" s="22"/>
      <c r="FQ154" s="22"/>
      <c r="FR154" s="22"/>
      <c r="FS154" s="22"/>
      <c r="FT154" s="22"/>
      <c r="FU154" s="22"/>
      <c r="FV154" s="22"/>
      <c r="FW154" s="22"/>
      <c r="FX154" s="22"/>
      <c r="FY154" s="22"/>
      <c r="FZ154" s="22"/>
      <c r="GA154" s="22"/>
      <c r="GB154" s="22"/>
      <c r="GC154" s="22"/>
      <c r="GD154" s="22"/>
      <c r="GE154" s="22"/>
      <c r="GF154" s="22"/>
      <c r="GG154" s="22"/>
      <c r="GH154" s="22"/>
      <c r="GI154" s="22"/>
      <c r="GJ154" s="22"/>
      <c r="GK154" s="22"/>
      <c r="GL154" s="22"/>
      <c r="GM154" s="22"/>
      <c r="GN154" s="22"/>
      <c r="GO154" s="22"/>
      <c r="GP154" s="22"/>
      <c r="GQ154" s="22"/>
      <c r="GR154" s="22"/>
      <c r="GS154" s="22"/>
      <c r="GT154" s="22"/>
      <c r="GU154" s="22"/>
      <c r="GV154" s="22"/>
      <c r="GW154" s="22"/>
      <c r="GX154" s="22"/>
      <c r="GY154" s="22"/>
      <c r="GZ154" s="22"/>
      <c r="HA154" s="22"/>
      <c r="HB154" s="22"/>
      <c r="HC154" s="22"/>
      <c r="HD154" s="22"/>
      <c r="HE154" s="22"/>
      <c r="HF154" s="22"/>
      <c r="HG154" s="22"/>
      <c r="HH154" s="22"/>
      <c r="HI154" s="22"/>
      <c r="HJ154" s="22"/>
      <c r="HK154" s="22"/>
      <c r="HL154" s="22"/>
      <c r="HM154" s="22"/>
      <c r="HN154" s="22"/>
      <c r="HO154" s="22"/>
      <c r="HP154" s="22"/>
      <c r="HQ154" s="22"/>
      <c r="HR154" s="22"/>
      <c r="HS154" s="22"/>
      <c r="HT154" s="22"/>
      <c r="HU154" s="22"/>
      <c r="HV154" s="22"/>
      <c r="HW154" s="22"/>
      <c r="HX154" s="22"/>
      <c r="HY154" s="22"/>
      <c r="HZ154" s="22"/>
      <c r="IA154" s="22"/>
      <c r="IB154" s="22"/>
      <c r="IC154" s="22"/>
      <c r="ID154" s="22"/>
      <c r="IE154" s="22"/>
      <c r="IF154" s="22"/>
      <c r="IG154" s="22"/>
      <c r="IH154" s="22"/>
      <c r="II154" s="22"/>
      <c r="IJ154" s="22"/>
      <c r="IK154" s="22"/>
      <c r="IL154" s="22"/>
      <c r="IM154" s="22"/>
      <c r="IN154" s="22"/>
      <c r="IO154" s="22"/>
      <c r="IP154" s="22"/>
      <c r="IQ154" s="22"/>
      <c r="IR154" s="22"/>
      <c r="IS154" s="22"/>
      <c r="IT154" s="22"/>
      <c r="IU154" s="22"/>
      <c r="IV154" s="22"/>
    </row>
    <row r="155" spans="2:256" s="24" customFormat="1" x14ac:dyDescent="0.25">
      <c r="B155" s="22"/>
      <c r="C155" s="29"/>
      <c r="D155" s="30"/>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c r="CZ155" s="22"/>
      <c r="DA155" s="22"/>
      <c r="DB155" s="22"/>
      <c r="DC155" s="22"/>
      <c r="DD155" s="22"/>
      <c r="DE155" s="22"/>
      <c r="DF155" s="22"/>
      <c r="DG155" s="22"/>
      <c r="DH155" s="22"/>
      <c r="DI155" s="22"/>
      <c r="DJ155" s="22"/>
      <c r="DK155" s="22"/>
      <c r="DL155" s="22"/>
      <c r="DM155" s="22"/>
      <c r="DN155" s="22"/>
      <c r="DO155" s="22"/>
      <c r="DP155" s="22"/>
      <c r="DQ155" s="22"/>
      <c r="DR155" s="22"/>
      <c r="DS155" s="22"/>
      <c r="DT155" s="22"/>
      <c r="DU155" s="22"/>
      <c r="DV155" s="22"/>
      <c r="DW155" s="22"/>
      <c r="DX155" s="22"/>
      <c r="DY155" s="22"/>
      <c r="DZ155" s="22"/>
      <c r="EA155" s="22"/>
      <c r="EB155" s="22"/>
      <c r="EC155" s="22"/>
      <c r="ED155" s="22"/>
      <c r="EE155" s="22"/>
      <c r="EF155" s="22"/>
      <c r="EG155" s="22"/>
      <c r="EH155" s="22"/>
      <c r="EI155" s="22"/>
      <c r="EJ155" s="22"/>
      <c r="EK155" s="22"/>
      <c r="EL155" s="22"/>
      <c r="EM155" s="22"/>
      <c r="EN155" s="22"/>
      <c r="EO155" s="22"/>
      <c r="EP155" s="22"/>
      <c r="EQ155" s="22"/>
      <c r="ER155" s="22"/>
      <c r="ES155" s="22"/>
      <c r="ET155" s="22"/>
      <c r="EU155" s="22"/>
      <c r="EV155" s="22"/>
      <c r="EW155" s="22"/>
      <c r="EX155" s="22"/>
      <c r="EY155" s="22"/>
      <c r="EZ155" s="22"/>
      <c r="FA155" s="22"/>
      <c r="FB155" s="22"/>
      <c r="FC155" s="22"/>
      <c r="FD155" s="22"/>
      <c r="FE155" s="22"/>
      <c r="FF155" s="22"/>
      <c r="FG155" s="22"/>
      <c r="FH155" s="22"/>
      <c r="FI155" s="22"/>
      <c r="FJ155" s="22"/>
      <c r="FK155" s="22"/>
      <c r="FL155" s="22"/>
      <c r="FM155" s="22"/>
      <c r="FN155" s="22"/>
      <c r="FO155" s="22"/>
      <c r="FP155" s="22"/>
      <c r="FQ155" s="22"/>
      <c r="FR155" s="22"/>
      <c r="FS155" s="22"/>
      <c r="FT155" s="22"/>
      <c r="FU155" s="22"/>
      <c r="FV155" s="22"/>
      <c r="FW155" s="22"/>
      <c r="FX155" s="22"/>
      <c r="FY155" s="22"/>
      <c r="FZ155" s="22"/>
      <c r="GA155" s="22"/>
      <c r="GB155" s="22"/>
      <c r="GC155" s="22"/>
      <c r="GD155" s="22"/>
      <c r="GE155" s="22"/>
      <c r="GF155" s="22"/>
      <c r="GG155" s="22"/>
      <c r="GH155" s="22"/>
      <c r="GI155" s="22"/>
      <c r="GJ155" s="22"/>
      <c r="GK155" s="22"/>
      <c r="GL155" s="22"/>
      <c r="GM155" s="22"/>
      <c r="GN155" s="22"/>
      <c r="GO155" s="22"/>
      <c r="GP155" s="22"/>
      <c r="GQ155" s="22"/>
      <c r="GR155" s="22"/>
      <c r="GS155" s="22"/>
      <c r="GT155" s="22"/>
      <c r="GU155" s="22"/>
      <c r="GV155" s="22"/>
      <c r="GW155" s="22"/>
      <c r="GX155" s="22"/>
      <c r="GY155" s="22"/>
      <c r="GZ155" s="22"/>
      <c r="HA155" s="22"/>
      <c r="HB155" s="22"/>
      <c r="HC155" s="22"/>
      <c r="HD155" s="22"/>
      <c r="HE155" s="22"/>
      <c r="HF155" s="22"/>
      <c r="HG155" s="22"/>
      <c r="HH155" s="22"/>
      <c r="HI155" s="22"/>
      <c r="HJ155" s="22"/>
      <c r="HK155" s="22"/>
      <c r="HL155" s="22"/>
      <c r="HM155" s="22"/>
      <c r="HN155" s="22"/>
      <c r="HO155" s="22"/>
      <c r="HP155" s="22"/>
      <c r="HQ155" s="22"/>
      <c r="HR155" s="22"/>
      <c r="HS155" s="22"/>
      <c r="HT155" s="22"/>
      <c r="HU155" s="22"/>
      <c r="HV155" s="22"/>
      <c r="HW155" s="22"/>
      <c r="HX155" s="22"/>
      <c r="HY155" s="22"/>
      <c r="HZ155" s="22"/>
      <c r="IA155" s="22"/>
      <c r="IB155" s="22"/>
      <c r="IC155" s="22"/>
      <c r="ID155" s="22"/>
      <c r="IE155" s="22"/>
      <c r="IF155" s="22"/>
      <c r="IG155" s="22"/>
      <c r="IH155" s="22"/>
      <c r="II155" s="22"/>
      <c r="IJ155" s="22"/>
      <c r="IK155" s="22"/>
      <c r="IL155" s="22"/>
      <c r="IM155" s="22"/>
      <c r="IN155" s="22"/>
      <c r="IO155" s="22"/>
      <c r="IP155" s="22"/>
      <c r="IQ155" s="22"/>
      <c r="IR155" s="22"/>
      <c r="IS155" s="22"/>
      <c r="IT155" s="22"/>
      <c r="IU155" s="22"/>
      <c r="IV155" s="22"/>
    </row>
    <row r="156" spans="2:256" s="24" customFormat="1" x14ac:dyDescent="0.25">
      <c r="B156" s="22"/>
      <c r="C156" s="29"/>
      <c r="D156" s="30"/>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c r="CZ156" s="22"/>
      <c r="DA156" s="22"/>
      <c r="DB156" s="22"/>
      <c r="DC156" s="22"/>
      <c r="DD156" s="22"/>
      <c r="DE156" s="22"/>
      <c r="DF156" s="22"/>
      <c r="DG156" s="22"/>
      <c r="DH156" s="22"/>
      <c r="DI156" s="22"/>
      <c r="DJ156" s="22"/>
      <c r="DK156" s="22"/>
      <c r="DL156" s="22"/>
      <c r="DM156" s="22"/>
      <c r="DN156" s="22"/>
      <c r="DO156" s="22"/>
      <c r="DP156" s="22"/>
      <c r="DQ156" s="22"/>
      <c r="DR156" s="22"/>
      <c r="DS156" s="22"/>
      <c r="DT156" s="22"/>
      <c r="DU156" s="22"/>
      <c r="DV156" s="22"/>
      <c r="DW156" s="22"/>
      <c r="DX156" s="22"/>
      <c r="DY156" s="22"/>
      <c r="DZ156" s="22"/>
      <c r="EA156" s="22"/>
      <c r="EB156" s="22"/>
      <c r="EC156" s="22"/>
      <c r="ED156" s="22"/>
      <c r="EE156" s="22"/>
      <c r="EF156" s="22"/>
      <c r="EG156" s="22"/>
      <c r="EH156" s="22"/>
      <c r="EI156" s="22"/>
      <c r="EJ156" s="22"/>
      <c r="EK156" s="22"/>
      <c r="EL156" s="22"/>
      <c r="EM156" s="22"/>
      <c r="EN156" s="22"/>
      <c r="EO156" s="22"/>
      <c r="EP156" s="22"/>
      <c r="EQ156" s="22"/>
      <c r="ER156" s="22"/>
      <c r="ES156" s="22"/>
      <c r="ET156" s="22"/>
      <c r="EU156" s="22"/>
      <c r="EV156" s="22"/>
      <c r="EW156" s="22"/>
      <c r="EX156" s="22"/>
      <c r="EY156" s="22"/>
      <c r="EZ156" s="22"/>
      <c r="FA156" s="22"/>
      <c r="FB156" s="22"/>
      <c r="FC156" s="22"/>
      <c r="FD156" s="22"/>
      <c r="FE156" s="22"/>
      <c r="FF156" s="22"/>
      <c r="FG156" s="22"/>
      <c r="FH156" s="22"/>
      <c r="FI156" s="22"/>
      <c r="FJ156" s="22"/>
      <c r="FK156" s="22"/>
      <c r="FL156" s="22"/>
      <c r="FM156" s="22"/>
      <c r="FN156" s="22"/>
      <c r="FO156" s="22"/>
      <c r="FP156" s="22"/>
      <c r="FQ156" s="22"/>
      <c r="FR156" s="22"/>
      <c r="FS156" s="22"/>
      <c r="FT156" s="22"/>
      <c r="FU156" s="22"/>
      <c r="FV156" s="22"/>
      <c r="FW156" s="22"/>
      <c r="FX156" s="22"/>
      <c r="FY156" s="22"/>
      <c r="FZ156" s="22"/>
      <c r="GA156" s="22"/>
      <c r="GB156" s="22"/>
      <c r="GC156" s="22"/>
      <c r="GD156" s="22"/>
      <c r="GE156" s="22"/>
      <c r="GF156" s="22"/>
      <c r="GG156" s="22"/>
      <c r="GH156" s="22"/>
      <c r="GI156" s="22"/>
      <c r="GJ156" s="22"/>
      <c r="GK156" s="22"/>
      <c r="GL156" s="22"/>
      <c r="GM156" s="22"/>
      <c r="GN156" s="22"/>
      <c r="GO156" s="22"/>
      <c r="GP156" s="22"/>
      <c r="GQ156" s="22"/>
      <c r="GR156" s="22"/>
      <c r="GS156" s="22"/>
      <c r="GT156" s="22"/>
      <c r="GU156" s="22"/>
      <c r="GV156" s="22"/>
      <c r="GW156" s="22"/>
      <c r="GX156" s="22"/>
      <c r="GY156" s="22"/>
      <c r="GZ156" s="22"/>
      <c r="HA156" s="22"/>
      <c r="HB156" s="22"/>
      <c r="HC156" s="22"/>
      <c r="HD156" s="22"/>
      <c r="HE156" s="22"/>
      <c r="HF156" s="22"/>
      <c r="HG156" s="22"/>
      <c r="HH156" s="22"/>
      <c r="HI156" s="22"/>
      <c r="HJ156" s="22"/>
      <c r="HK156" s="22"/>
      <c r="HL156" s="22"/>
      <c r="HM156" s="22"/>
      <c r="HN156" s="22"/>
      <c r="HO156" s="22"/>
      <c r="HP156" s="22"/>
      <c r="HQ156" s="22"/>
      <c r="HR156" s="22"/>
      <c r="HS156" s="22"/>
      <c r="HT156" s="22"/>
      <c r="HU156" s="22"/>
      <c r="HV156" s="22"/>
      <c r="HW156" s="22"/>
      <c r="HX156" s="22"/>
      <c r="HY156" s="22"/>
      <c r="HZ156" s="22"/>
      <c r="IA156" s="22"/>
      <c r="IB156" s="22"/>
      <c r="IC156" s="22"/>
      <c r="ID156" s="22"/>
      <c r="IE156" s="22"/>
      <c r="IF156" s="22"/>
      <c r="IG156" s="22"/>
      <c r="IH156" s="22"/>
      <c r="II156" s="22"/>
      <c r="IJ156" s="22"/>
      <c r="IK156" s="22"/>
      <c r="IL156" s="22"/>
      <c r="IM156" s="22"/>
      <c r="IN156" s="22"/>
      <c r="IO156" s="22"/>
      <c r="IP156" s="22"/>
      <c r="IQ156" s="22"/>
      <c r="IR156" s="22"/>
      <c r="IS156" s="22"/>
      <c r="IT156" s="22"/>
      <c r="IU156" s="22"/>
      <c r="IV156" s="22"/>
    </row>
    <row r="157" spans="2:256" s="24" customFormat="1" x14ac:dyDescent="0.25">
      <c r="B157" s="22"/>
      <c r="C157" s="29"/>
      <c r="D157" s="30"/>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2"/>
      <c r="DJ157" s="22"/>
      <c r="DK157" s="22"/>
      <c r="DL157" s="22"/>
      <c r="DM157" s="22"/>
      <c r="DN157" s="22"/>
      <c r="DO157" s="22"/>
      <c r="DP157" s="22"/>
      <c r="DQ157" s="22"/>
      <c r="DR157" s="22"/>
      <c r="DS157" s="22"/>
      <c r="DT157" s="22"/>
      <c r="DU157" s="22"/>
      <c r="DV157" s="22"/>
      <c r="DW157" s="22"/>
      <c r="DX157" s="22"/>
      <c r="DY157" s="22"/>
      <c r="DZ157" s="22"/>
      <c r="EA157" s="22"/>
      <c r="EB157" s="22"/>
      <c r="EC157" s="22"/>
      <c r="ED157" s="22"/>
      <c r="EE157" s="22"/>
      <c r="EF157" s="22"/>
      <c r="EG157" s="22"/>
      <c r="EH157" s="22"/>
      <c r="EI157" s="22"/>
      <c r="EJ157" s="22"/>
      <c r="EK157" s="22"/>
      <c r="EL157" s="22"/>
      <c r="EM157" s="22"/>
      <c r="EN157" s="22"/>
      <c r="EO157" s="22"/>
      <c r="EP157" s="22"/>
      <c r="EQ157" s="22"/>
      <c r="ER157" s="22"/>
      <c r="ES157" s="22"/>
      <c r="ET157" s="22"/>
      <c r="EU157" s="22"/>
      <c r="EV157" s="22"/>
      <c r="EW157" s="22"/>
      <c r="EX157" s="22"/>
      <c r="EY157" s="22"/>
      <c r="EZ157" s="22"/>
      <c r="FA157" s="22"/>
      <c r="FB157" s="22"/>
      <c r="FC157" s="22"/>
      <c r="FD157" s="22"/>
      <c r="FE157" s="22"/>
      <c r="FF157" s="22"/>
      <c r="FG157" s="22"/>
      <c r="FH157" s="22"/>
      <c r="FI157" s="22"/>
      <c r="FJ157" s="22"/>
      <c r="FK157" s="22"/>
      <c r="FL157" s="22"/>
      <c r="FM157" s="22"/>
      <c r="FN157" s="22"/>
      <c r="FO157" s="22"/>
      <c r="FP157" s="22"/>
      <c r="FQ157" s="22"/>
      <c r="FR157" s="22"/>
      <c r="FS157" s="22"/>
      <c r="FT157" s="22"/>
      <c r="FU157" s="22"/>
      <c r="FV157" s="22"/>
      <c r="FW157" s="22"/>
      <c r="FX157" s="22"/>
      <c r="FY157" s="22"/>
      <c r="FZ157" s="22"/>
      <c r="GA157" s="22"/>
      <c r="GB157" s="22"/>
      <c r="GC157" s="22"/>
      <c r="GD157" s="22"/>
      <c r="GE157" s="22"/>
      <c r="GF157" s="22"/>
      <c r="GG157" s="22"/>
      <c r="GH157" s="22"/>
      <c r="GI157" s="22"/>
      <c r="GJ157" s="22"/>
      <c r="GK157" s="22"/>
      <c r="GL157" s="22"/>
      <c r="GM157" s="22"/>
      <c r="GN157" s="22"/>
      <c r="GO157" s="22"/>
      <c r="GP157" s="22"/>
      <c r="GQ157" s="22"/>
      <c r="GR157" s="22"/>
      <c r="GS157" s="22"/>
      <c r="GT157" s="22"/>
      <c r="GU157" s="22"/>
      <c r="GV157" s="22"/>
      <c r="GW157" s="22"/>
      <c r="GX157" s="22"/>
      <c r="GY157" s="22"/>
      <c r="GZ157" s="22"/>
      <c r="HA157" s="22"/>
      <c r="HB157" s="22"/>
      <c r="HC157" s="22"/>
      <c r="HD157" s="22"/>
      <c r="HE157" s="22"/>
      <c r="HF157" s="22"/>
      <c r="HG157" s="22"/>
      <c r="HH157" s="22"/>
      <c r="HI157" s="22"/>
      <c r="HJ157" s="22"/>
      <c r="HK157" s="22"/>
      <c r="HL157" s="22"/>
      <c r="HM157" s="22"/>
      <c r="HN157" s="22"/>
      <c r="HO157" s="22"/>
      <c r="HP157" s="22"/>
      <c r="HQ157" s="22"/>
      <c r="HR157" s="22"/>
      <c r="HS157" s="22"/>
      <c r="HT157" s="22"/>
      <c r="HU157" s="22"/>
      <c r="HV157" s="22"/>
      <c r="HW157" s="22"/>
      <c r="HX157" s="22"/>
      <c r="HY157" s="22"/>
      <c r="HZ157" s="22"/>
      <c r="IA157" s="22"/>
      <c r="IB157" s="22"/>
      <c r="IC157" s="22"/>
      <c r="ID157" s="22"/>
      <c r="IE157" s="22"/>
      <c r="IF157" s="22"/>
      <c r="IG157" s="22"/>
      <c r="IH157" s="22"/>
      <c r="II157" s="22"/>
      <c r="IJ157" s="22"/>
      <c r="IK157" s="22"/>
      <c r="IL157" s="22"/>
      <c r="IM157" s="22"/>
      <c r="IN157" s="22"/>
      <c r="IO157" s="22"/>
      <c r="IP157" s="22"/>
      <c r="IQ157" s="22"/>
      <c r="IR157" s="22"/>
      <c r="IS157" s="22"/>
      <c r="IT157" s="22"/>
      <c r="IU157" s="22"/>
      <c r="IV157" s="22"/>
    </row>
    <row r="158" spans="2:256" s="24" customFormat="1" x14ac:dyDescent="0.25">
      <c r="B158" s="22"/>
      <c r="C158" s="29"/>
      <c r="D158" s="30"/>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c r="DC158" s="22"/>
      <c r="DD158" s="22"/>
      <c r="DE158" s="22"/>
      <c r="DF158" s="22"/>
      <c r="DG158" s="22"/>
      <c r="DH158" s="22"/>
      <c r="DI158" s="22"/>
      <c r="DJ158" s="22"/>
      <c r="DK158" s="22"/>
      <c r="DL158" s="22"/>
      <c r="DM158" s="22"/>
      <c r="DN158" s="22"/>
      <c r="DO158" s="22"/>
      <c r="DP158" s="22"/>
      <c r="DQ158" s="22"/>
      <c r="DR158" s="22"/>
      <c r="DS158" s="22"/>
      <c r="DT158" s="22"/>
      <c r="DU158" s="22"/>
      <c r="DV158" s="22"/>
      <c r="DW158" s="22"/>
      <c r="DX158" s="22"/>
      <c r="DY158" s="22"/>
      <c r="DZ158" s="22"/>
      <c r="EA158" s="22"/>
      <c r="EB158" s="22"/>
      <c r="EC158" s="22"/>
      <c r="ED158" s="22"/>
      <c r="EE158" s="22"/>
      <c r="EF158" s="22"/>
      <c r="EG158" s="22"/>
      <c r="EH158" s="22"/>
      <c r="EI158" s="22"/>
      <c r="EJ158" s="22"/>
      <c r="EK158" s="22"/>
      <c r="EL158" s="22"/>
      <c r="EM158" s="22"/>
      <c r="EN158" s="22"/>
      <c r="EO158" s="22"/>
      <c r="EP158" s="22"/>
      <c r="EQ158" s="22"/>
      <c r="ER158" s="22"/>
      <c r="ES158" s="22"/>
      <c r="ET158" s="22"/>
      <c r="EU158" s="22"/>
      <c r="EV158" s="22"/>
      <c r="EW158" s="22"/>
      <c r="EX158" s="22"/>
      <c r="EY158" s="22"/>
      <c r="EZ158" s="22"/>
      <c r="FA158" s="22"/>
      <c r="FB158" s="22"/>
      <c r="FC158" s="22"/>
      <c r="FD158" s="22"/>
      <c r="FE158" s="22"/>
      <c r="FF158" s="22"/>
      <c r="FG158" s="22"/>
      <c r="FH158" s="22"/>
      <c r="FI158" s="22"/>
      <c r="FJ158" s="22"/>
      <c r="FK158" s="22"/>
      <c r="FL158" s="22"/>
      <c r="FM158" s="22"/>
      <c r="FN158" s="22"/>
      <c r="FO158" s="22"/>
      <c r="FP158" s="22"/>
      <c r="FQ158" s="22"/>
      <c r="FR158" s="22"/>
      <c r="FS158" s="22"/>
      <c r="FT158" s="22"/>
      <c r="FU158" s="22"/>
      <c r="FV158" s="22"/>
      <c r="FW158" s="22"/>
      <c r="FX158" s="22"/>
      <c r="FY158" s="22"/>
      <c r="FZ158" s="22"/>
      <c r="GA158" s="22"/>
      <c r="GB158" s="22"/>
      <c r="GC158" s="22"/>
      <c r="GD158" s="22"/>
      <c r="GE158" s="22"/>
      <c r="GF158" s="22"/>
      <c r="GG158" s="22"/>
      <c r="GH158" s="22"/>
      <c r="GI158" s="22"/>
      <c r="GJ158" s="22"/>
      <c r="GK158" s="22"/>
      <c r="GL158" s="22"/>
      <c r="GM158" s="22"/>
      <c r="GN158" s="22"/>
      <c r="GO158" s="22"/>
      <c r="GP158" s="22"/>
      <c r="GQ158" s="22"/>
      <c r="GR158" s="22"/>
      <c r="GS158" s="22"/>
      <c r="GT158" s="22"/>
      <c r="GU158" s="22"/>
      <c r="GV158" s="22"/>
      <c r="GW158" s="22"/>
      <c r="GX158" s="22"/>
      <c r="GY158" s="22"/>
      <c r="GZ158" s="22"/>
      <c r="HA158" s="22"/>
      <c r="HB158" s="22"/>
      <c r="HC158" s="22"/>
      <c r="HD158" s="22"/>
      <c r="HE158" s="22"/>
      <c r="HF158" s="22"/>
      <c r="HG158" s="22"/>
      <c r="HH158" s="22"/>
      <c r="HI158" s="22"/>
      <c r="HJ158" s="22"/>
      <c r="HK158" s="22"/>
      <c r="HL158" s="22"/>
      <c r="HM158" s="22"/>
      <c r="HN158" s="22"/>
      <c r="HO158" s="22"/>
      <c r="HP158" s="22"/>
      <c r="HQ158" s="22"/>
      <c r="HR158" s="22"/>
      <c r="HS158" s="22"/>
      <c r="HT158" s="22"/>
      <c r="HU158" s="22"/>
      <c r="HV158" s="22"/>
      <c r="HW158" s="22"/>
      <c r="HX158" s="22"/>
      <c r="HY158" s="22"/>
      <c r="HZ158" s="22"/>
      <c r="IA158" s="22"/>
      <c r="IB158" s="22"/>
      <c r="IC158" s="22"/>
      <c r="ID158" s="22"/>
      <c r="IE158" s="22"/>
      <c r="IF158" s="22"/>
      <c r="IG158" s="22"/>
      <c r="IH158" s="22"/>
      <c r="II158" s="22"/>
      <c r="IJ158" s="22"/>
      <c r="IK158" s="22"/>
      <c r="IL158" s="22"/>
      <c r="IM158" s="22"/>
      <c r="IN158" s="22"/>
      <c r="IO158" s="22"/>
      <c r="IP158" s="22"/>
      <c r="IQ158" s="22"/>
      <c r="IR158" s="22"/>
      <c r="IS158" s="22"/>
      <c r="IT158" s="22"/>
      <c r="IU158" s="22"/>
      <c r="IV158" s="22"/>
    </row>
    <row r="159" spans="2:256" s="24" customFormat="1" x14ac:dyDescent="0.25">
      <c r="B159" s="22"/>
      <c r="C159" s="29"/>
      <c r="D159" s="30"/>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22"/>
      <c r="DJ159" s="22"/>
      <c r="DK159" s="22"/>
      <c r="DL159" s="22"/>
      <c r="DM159" s="22"/>
      <c r="DN159" s="22"/>
      <c r="DO159" s="22"/>
      <c r="DP159" s="22"/>
      <c r="DQ159" s="22"/>
      <c r="DR159" s="22"/>
      <c r="DS159" s="22"/>
      <c r="DT159" s="22"/>
      <c r="DU159" s="22"/>
      <c r="DV159" s="22"/>
      <c r="DW159" s="22"/>
      <c r="DX159" s="22"/>
      <c r="DY159" s="22"/>
      <c r="DZ159" s="22"/>
      <c r="EA159" s="22"/>
      <c r="EB159" s="22"/>
      <c r="EC159" s="22"/>
      <c r="ED159" s="22"/>
      <c r="EE159" s="22"/>
      <c r="EF159" s="22"/>
      <c r="EG159" s="22"/>
      <c r="EH159" s="22"/>
      <c r="EI159" s="22"/>
      <c r="EJ159" s="22"/>
      <c r="EK159" s="22"/>
      <c r="EL159" s="22"/>
      <c r="EM159" s="22"/>
      <c r="EN159" s="22"/>
      <c r="EO159" s="22"/>
      <c r="EP159" s="22"/>
      <c r="EQ159" s="22"/>
      <c r="ER159" s="22"/>
      <c r="ES159" s="22"/>
      <c r="ET159" s="22"/>
      <c r="EU159" s="22"/>
      <c r="EV159" s="22"/>
      <c r="EW159" s="22"/>
      <c r="EX159" s="22"/>
      <c r="EY159" s="22"/>
      <c r="EZ159" s="22"/>
      <c r="FA159" s="22"/>
      <c r="FB159" s="22"/>
      <c r="FC159" s="22"/>
      <c r="FD159" s="22"/>
      <c r="FE159" s="22"/>
      <c r="FF159" s="22"/>
      <c r="FG159" s="22"/>
      <c r="FH159" s="22"/>
      <c r="FI159" s="22"/>
      <c r="FJ159" s="22"/>
      <c r="FK159" s="22"/>
      <c r="FL159" s="22"/>
      <c r="FM159" s="22"/>
      <c r="FN159" s="22"/>
      <c r="FO159" s="22"/>
      <c r="FP159" s="22"/>
      <c r="FQ159" s="22"/>
      <c r="FR159" s="22"/>
      <c r="FS159" s="22"/>
      <c r="FT159" s="22"/>
      <c r="FU159" s="22"/>
      <c r="FV159" s="22"/>
      <c r="FW159" s="22"/>
      <c r="FX159" s="22"/>
      <c r="FY159" s="22"/>
      <c r="FZ159" s="22"/>
      <c r="GA159" s="22"/>
      <c r="GB159" s="22"/>
      <c r="GC159" s="22"/>
      <c r="GD159" s="22"/>
      <c r="GE159" s="22"/>
      <c r="GF159" s="22"/>
      <c r="GG159" s="22"/>
      <c r="GH159" s="22"/>
      <c r="GI159" s="22"/>
      <c r="GJ159" s="22"/>
      <c r="GK159" s="22"/>
      <c r="GL159" s="22"/>
      <c r="GM159" s="22"/>
      <c r="GN159" s="22"/>
      <c r="GO159" s="22"/>
      <c r="GP159" s="22"/>
      <c r="GQ159" s="22"/>
      <c r="GR159" s="22"/>
      <c r="GS159" s="22"/>
      <c r="GT159" s="22"/>
      <c r="GU159" s="22"/>
      <c r="GV159" s="22"/>
      <c r="GW159" s="22"/>
      <c r="GX159" s="22"/>
      <c r="GY159" s="22"/>
      <c r="GZ159" s="22"/>
      <c r="HA159" s="22"/>
      <c r="HB159" s="22"/>
      <c r="HC159" s="22"/>
      <c r="HD159" s="22"/>
      <c r="HE159" s="22"/>
      <c r="HF159" s="22"/>
      <c r="HG159" s="22"/>
      <c r="HH159" s="22"/>
      <c r="HI159" s="22"/>
      <c r="HJ159" s="22"/>
      <c r="HK159" s="22"/>
      <c r="HL159" s="22"/>
      <c r="HM159" s="22"/>
      <c r="HN159" s="22"/>
      <c r="HO159" s="22"/>
      <c r="HP159" s="22"/>
      <c r="HQ159" s="22"/>
      <c r="HR159" s="22"/>
      <c r="HS159" s="22"/>
      <c r="HT159" s="22"/>
      <c r="HU159" s="22"/>
      <c r="HV159" s="22"/>
      <c r="HW159" s="22"/>
      <c r="HX159" s="22"/>
      <c r="HY159" s="22"/>
      <c r="HZ159" s="22"/>
      <c r="IA159" s="22"/>
      <c r="IB159" s="22"/>
      <c r="IC159" s="22"/>
      <c r="ID159" s="22"/>
      <c r="IE159" s="22"/>
      <c r="IF159" s="22"/>
      <c r="IG159" s="22"/>
      <c r="IH159" s="22"/>
      <c r="II159" s="22"/>
      <c r="IJ159" s="22"/>
      <c r="IK159" s="22"/>
      <c r="IL159" s="22"/>
      <c r="IM159" s="22"/>
      <c r="IN159" s="22"/>
      <c r="IO159" s="22"/>
      <c r="IP159" s="22"/>
      <c r="IQ159" s="22"/>
      <c r="IR159" s="22"/>
      <c r="IS159" s="22"/>
      <c r="IT159" s="22"/>
      <c r="IU159" s="22"/>
      <c r="IV159" s="22"/>
    </row>
    <row r="160" spans="2:256" s="24" customFormat="1" x14ac:dyDescent="0.25">
      <c r="B160" s="22"/>
      <c r="C160" s="29"/>
      <c r="D160" s="30"/>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c r="DC160" s="22"/>
      <c r="DD160" s="22"/>
      <c r="DE160" s="22"/>
      <c r="DF160" s="22"/>
      <c r="DG160" s="22"/>
      <c r="DH160" s="22"/>
      <c r="DI160" s="22"/>
      <c r="DJ160" s="22"/>
      <c r="DK160" s="22"/>
      <c r="DL160" s="22"/>
      <c r="DM160" s="22"/>
      <c r="DN160" s="22"/>
      <c r="DO160" s="22"/>
      <c r="DP160" s="22"/>
      <c r="DQ160" s="22"/>
      <c r="DR160" s="22"/>
      <c r="DS160" s="22"/>
      <c r="DT160" s="22"/>
      <c r="DU160" s="22"/>
      <c r="DV160" s="22"/>
      <c r="DW160" s="22"/>
      <c r="DX160" s="22"/>
      <c r="DY160" s="22"/>
      <c r="DZ160" s="22"/>
      <c r="EA160" s="22"/>
      <c r="EB160" s="22"/>
      <c r="EC160" s="22"/>
      <c r="ED160" s="22"/>
      <c r="EE160" s="22"/>
      <c r="EF160" s="22"/>
      <c r="EG160" s="22"/>
      <c r="EH160" s="22"/>
      <c r="EI160" s="22"/>
      <c r="EJ160" s="22"/>
      <c r="EK160" s="22"/>
      <c r="EL160" s="22"/>
      <c r="EM160" s="22"/>
      <c r="EN160" s="22"/>
      <c r="EO160" s="22"/>
      <c r="EP160" s="22"/>
      <c r="EQ160" s="22"/>
      <c r="ER160" s="22"/>
      <c r="ES160" s="22"/>
      <c r="ET160" s="22"/>
      <c r="EU160" s="22"/>
      <c r="EV160" s="22"/>
      <c r="EW160" s="22"/>
      <c r="EX160" s="22"/>
      <c r="EY160" s="22"/>
      <c r="EZ160" s="22"/>
      <c r="FA160" s="22"/>
      <c r="FB160" s="22"/>
      <c r="FC160" s="22"/>
      <c r="FD160" s="22"/>
      <c r="FE160" s="22"/>
      <c r="FF160" s="22"/>
      <c r="FG160" s="22"/>
      <c r="FH160" s="22"/>
      <c r="FI160" s="22"/>
      <c r="FJ160" s="22"/>
      <c r="FK160" s="22"/>
      <c r="FL160" s="22"/>
      <c r="FM160" s="22"/>
      <c r="FN160" s="22"/>
      <c r="FO160" s="22"/>
      <c r="FP160" s="22"/>
      <c r="FQ160" s="22"/>
      <c r="FR160" s="22"/>
      <c r="FS160" s="22"/>
      <c r="FT160" s="22"/>
      <c r="FU160" s="22"/>
      <c r="FV160" s="22"/>
      <c r="FW160" s="22"/>
      <c r="FX160" s="22"/>
      <c r="FY160" s="22"/>
      <c r="FZ160" s="22"/>
      <c r="GA160" s="22"/>
      <c r="GB160" s="22"/>
      <c r="GC160" s="22"/>
      <c r="GD160" s="22"/>
      <c r="GE160" s="22"/>
      <c r="GF160" s="22"/>
      <c r="GG160" s="22"/>
      <c r="GH160" s="22"/>
      <c r="GI160" s="22"/>
      <c r="GJ160" s="22"/>
      <c r="GK160" s="22"/>
      <c r="GL160" s="22"/>
      <c r="GM160" s="22"/>
      <c r="GN160" s="22"/>
      <c r="GO160" s="22"/>
      <c r="GP160" s="22"/>
      <c r="GQ160" s="22"/>
      <c r="GR160" s="22"/>
      <c r="GS160" s="22"/>
      <c r="GT160" s="22"/>
      <c r="GU160" s="22"/>
      <c r="GV160" s="22"/>
      <c r="GW160" s="22"/>
      <c r="GX160" s="22"/>
      <c r="GY160" s="22"/>
      <c r="GZ160" s="22"/>
      <c r="HA160" s="22"/>
      <c r="HB160" s="22"/>
      <c r="HC160" s="22"/>
      <c r="HD160" s="22"/>
      <c r="HE160" s="22"/>
      <c r="HF160" s="22"/>
      <c r="HG160" s="22"/>
      <c r="HH160" s="22"/>
      <c r="HI160" s="22"/>
      <c r="HJ160" s="22"/>
      <c r="HK160" s="22"/>
      <c r="HL160" s="22"/>
      <c r="HM160" s="22"/>
      <c r="HN160" s="22"/>
      <c r="HO160" s="22"/>
      <c r="HP160" s="22"/>
      <c r="HQ160" s="22"/>
      <c r="HR160" s="22"/>
      <c r="HS160" s="22"/>
      <c r="HT160" s="22"/>
      <c r="HU160" s="22"/>
      <c r="HV160" s="22"/>
      <c r="HW160" s="22"/>
      <c r="HX160" s="22"/>
      <c r="HY160" s="22"/>
      <c r="HZ160" s="22"/>
      <c r="IA160" s="22"/>
      <c r="IB160" s="22"/>
      <c r="IC160" s="22"/>
      <c r="ID160" s="22"/>
      <c r="IE160" s="22"/>
      <c r="IF160" s="22"/>
      <c r="IG160" s="22"/>
      <c r="IH160" s="22"/>
      <c r="II160" s="22"/>
      <c r="IJ160" s="22"/>
      <c r="IK160" s="22"/>
      <c r="IL160" s="22"/>
      <c r="IM160" s="22"/>
      <c r="IN160" s="22"/>
      <c r="IO160" s="22"/>
      <c r="IP160" s="22"/>
      <c r="IQ160" s="22"/>
      <c r="IR160" s="22"/>
      <c r="IS160" s="22"/>
      <c r="IT160" s="22"/>
      <c r="IU160" s="22"/>
      <c r="IV160" s="22"/>
    </row>
    <row r="161" spans="2:256" s="24" customFormat="1" x14ac:dyDescent="0.25">
      <c r="B161" s="22"/>
      <c r="C161" s="29"/>
      <c r="D161" s="30"/>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2"/>
      <c r="DJ161" s="22"/>
      <c r="DK161" s="22"/>
      <c r="DL161" s="22"/>
      <c r="DM161" s="22"/>
      <c r="DN161" s="22"/>
      <c r="DO161" s="22"/>
      <c r="DP161" s="22"/>
      <c r="DQ161" s="22"/>
      <c r="DR161" s="22"/>
      <c r="DS161" s="22"/>
      <c r="DT161" s="22"/>
      <c r="DU161" s="22"/>
      <c r="DV161" s="22"/>
      <c r="DW161" s="22"/>
      <c r="DX161" s="22"/>
      <c r="DY161" s="22"/>
      <c r="DZ161" s="22"/>
      <c r="EA161" s="22"/>
      <c r="EB161" s="22"/>
      <c r="EC161" s="22"/>
      <c r="ED161" s="22"/>
      <c r="EE161" s="22"/>
      <c r="EF161" s="22"/>
      <c r="EG161" s="22"/>
      <c r="EH161" s="22"/>
      <c r="EI161" s="22"/>
      <c r="EJ161" s="22"/>
      <c r="EK161" s="22"/>
      <c r="EL161" s="22"/>
      <c r="EM161" s="22"/>
      <c r="EN161" s="22"/>
      <c r="EO161" s="22"/>
      <c r="EP161" s="22"/>
      <c r="EQ161" s="22"/>
      <c r="ER161" s="22"/>
      <c r="ES161" s="22"/>
      <c r="ET161" s="22"/>
      <c r="EU161" s="22"/>
      <c r="EV161" s="22"/>
      <c r="EW161" s="22"/>
      <c r="EX161" s="22"/>
      <c r="EY161" s="22"/>
      <c r="EZ161" s="22"/>
      <c r="FA161" s="22"/>
      <c r="FB161" s="22"/>
      <c r="FC161" s="22"/>
      <c r="FD161" s="22"/>
      <c r="FE161" s="22"/>
      <c r="FF161" s="22"/>
      <c r="FG161" s="22"/>
      <c r="FH161" s="22"/>
      <c r="FI161" s="22"/>
      <c r="FJ161" s="22"/>
      <c r="FK161" s="22"/>
      <c r="FL161" s="22"/>
      <c r="FM161" s="22"/>
      <c r="FN161" s="22"/>
      <c r="FO161" s="22"/>
      <c r="FP161" s="22"/>
      <c r="FQ161" s="22"/>
      <c r="FR161" s="22"/>
      <c r="FS161" s="22"/>
      <c r="FT161" s="22"/>
      <c r="FU161" s="22"/>
      <c r="FV161" s="22"/>
      <c r="FW161" s="22"/>
      <c r="FX161" s="22"/>
      <c r="FY161" s="22"/>
      <c r="FZ161" s="22"/>
      <c r="GA161" s="22"/>
      <c r="GB161" s="22"/>
      <c r="GC161" s="22"/>
      <c r="GD161" s="22"/>
      <c r="GE161" s="22"/>
      <c r="GF161" s="22"/>
      <c r="GG161" s="22"/>
      <c r="GH161" s="22"/>
      <c r="GI161" s="22"/>
      <c r="GJ161" s="22"/>
      <c r="GK161" s="22"/>
      <c r="GL161" s="22"/>
      <c r="GM161" s="22"/>
      <c r="GN161" s="22"/>
      <c r="GO161" s="22"/>
      <c r="GP161" s="22"/>
      <c r="GQ161" s="22"/>
      <c r="GR161" s="22"/>
      <c r="GS161" s="22"/>
      <c r="GT161" s="22"/>
      <c r="GU161" s="22"/>
      <c r="GV161" s="22"/>
      <c r="GW161" s="22"/>
      <c r="GX161" s="22"/>
      <c r="GY161" s="22"/>
      <c r="GZ161" s="22"/>
      <c r="HA161" s="22"/>
      <c r="HB161" s="22"/>
      <c r="HC161" s="22"/>
      <c r="HD161" s="22"/>
      <c r="HE161" s="22"/>
      <c r="HF161" s="22"/>
      <c r="HG161" s="22"/>
      <c r="HH161" s="22"/>
      <c r="HI161" s="22"/>
      <c r="HJ161" s="22"/>
      <c r="HK161" s="22"/>
      <c r="HL161" s="22"/>
      <c r="HM161" s="22"/>
      <c r="HN161" s="22"/>
      <c r="HO161" s="22"/>
      <c r="HP161" s="22"/>
      <c r="HQ161" s="22"/>
      <c r="HR161" s="22"/>
      <c r="HS161" s="22"/>
      <c r="HT161" s="22"/>
      <c r="HU161" s="22"/>
      <c r="HV161" s="22"/>
      <c r="HW161" s="22"/>
      <c r="HX161" s="22"/>
      <c r="HY161" s="22"/>
      <c r="HZ161" s="22"/>
      <c r="IA161" s="22"/>
      <c r="IB161" s="22"/>
      <c r="IC161" s="22"/>
      <c r="ID161" s="22"/>
      <c r="IE161" s="22"/>
      <c r="IF161" s="22"/>
      <c r="IG161" s="22"/>
      <c r="IH161" s="22"/>
      <c r="II161" s="22"/>
      <c r="IJ161" s="22"/>
      <c r="IK161" s="22"/>
      <c r="IL161" s="22"/>
      <c r="IM161" s="22"/>
      <c r="IN161" s="22"/>
      <c r="IO161" s="22"/>
      <c r="IP161" s="22"/>
      <c r="IQ161" s="22"/>
      <c r="IR161" s="22"/>
      <c r="IS161" s="22"/>
      <c r="IT161" s="22"/>
      <c r="IU161" s="22"/>
      <c r="IV161" s="22"/>
    </row>
    <row r="162" spans="2:256" s="24" customFormat="1" x14ac:dyDescent="0.25">
      <c r="B162" s="22"/>
      <c r="C162" s="29"/>
      <c r="D162" s="30"/>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2"/>
      <c r="DJ162" s="22"/>
      <c r="DK162" s="22"/>
      <c r="DL162" s="22"/>
      <c r="DM162" s="22"/>
      <c r="DN162" s="22"/>
      <c r="DO162" s="22"/>
      <c r="DP162" s="22"/>
      <c r="DQ162" s="22"/>
      <c r="DR162" s="22"/>
      <c r="DS162" s="22"/>
      <c r="DT162" s="22"/>
      <c r="DU162" s="22"/>
      <c r="DV162" s="22"/>
      <c r="DW162" s="22"/>
      <c r="DX162" s="22"/>
      <c r="DY162" s="22"/>
      <c r="DZ162" s="22"/>
      <c r="EA162" s="22"/>
      <c r="EB162" s="22"/>
      <c r="EC162" s="22"/>
      <c r="ED162" s="22"/>
      <c r="EE162" s="22"/>
      <c r="EF162" s="22"/>
      <c r="EG162" s="22"/>
      <c r="EH162" s="22"/>
      <c r="EI162" s="22"/>
      <c r="EJ162" s="22"/>
      <c r="EK162" s="22"/>
      <c r="EL162" s="22"/>
      <c r="EM162" s="22"/>
      <c r="EN162" s="22"/>
      <c r="EO162" s="22"/>
      <c r="EP162" s="22"/>
      <c r="EQ162" s="22"/>
      <c r="ER162" s="22"/>
      <c r="ES162" s="22"/>
      <c r="ET162" s="22"/>
      <c r="EU162" s="22"/>
      <c r="EV162" s="22"/>
      <c r="EW162" s="22"/>
      <c r="EX162" s="22"/>
      <c r="EY162" s="22"/>
      <c r="EZ162" s="22"/>
      <c r="FA162" s="22"/>
      <c r="FB162" s="22"/>
      <c r="FC162" s="22"/>
      <c r="FD162" s="22"/>
      <c r="FE162" s="22"/>
      <c r="FF162" s="22"/>
      <c r="FG162" s="22"/>
      <c r="FH162" s="22"/>
      <c r="FI162" s="22"/>
      <c r="FJ162" s="22"/>
      <c r="FK162" s="22"/>
      <c r="FL162" s="22"/>
      <c r="FM162" s="22"/>
      <c r="FN162" s="22"/>
      <c r="FO162" s="22"/>
      <c r="FP162" s="22"/>
      <c r="FQ162" s="22"/>
      <c r="FR162" s="22"/>
      <c r="FS162" s="22"/>
      <c r="FT162" s="22"/>
      <c r="FU162" s="22"/>
      <c r="FV162" s="22"/>
      <c r="FW162" s="22"/>
      <c r="FX162" s="22"/>
      <c r="FY162" s="22"/>
      <c r="FZ162" s="22"/>
      <c r="GA162" s="22"/>
      <c r="GB162" s="22"/>
      <c r="GC162" s="22"/>
      <c r="GD162" s="22"/>
      <c r="GE162" s="22"/>
      <c r="GF162" s="22"/>
      <c r="GG162" s="22"/>
      <c r="GH162" s="22"/>
      <c r="GI162" s="22"/>
      <c r="GJ162" s="22"/>
      <c r="GK162" s="22"/>
      <c r="GL162" s="22"/>
      <c r="GM162" s="22"/>
      <c r="GN162" s="22"/>
      <c r="GO162" s="22"/>
      <c r="GP162" s="22"/>
      <c r="GQ162" s="22"/>
      <c r="GR162" s="22"/>
      <c r="GS162" s="22"/>
      <c r="GT162" s="22"/>
      <c r="GU162" s="22"/>
      <c r="GV162" s="22"/>
      <c r="GW162" s="22"/>
      <c r="GX162" s="22"/>
      <c r="GY162" s="22"/>
      <c r="GZ162" s="22"/>
      <c r="HA162" s="22"/>
      <c r="HB162" s="22"/>
      <c r="HC162" s="22"/>
      <c r="HD162" s="22"/>
      <c r="HE162" s="22"/>
      <c r="HF162" s="22"/>
      <c r="HG162" s="22"/>
      <c r="HH162" s="22"/>
      <c r="HI162" s="22"/>
      <c r="HJ162" s="22"/>
      <c r="HK162" s="22"/>
      <c r="HL162" s="22"/>
      <c r="HM162" s="22"/>
      <c r="HN162" s="22"/>
      <c r="HO162" s="22"/>
      <c r="HP162" s="22"/>
      <c r="HQ162" s="22"/>
      <c r="HR162" s="22"/>
      <c r="HS162" s="22"/>
      <c r="HT162" s="22"/>
      <c r="HU162" s="22"/>
      <c r="HV162" s="22"/>
      <c r="HW162" s="22"/>
      <c r="HX162" s="22"/>
      <c r="HY162" s="22"/>
      <c r="HZ162" s="22"/>
      <c r="IA162" s="22"/>
      <c r="IB162" s="22"/>
      <c r="IC162" s="22"/>
      <c r="ID162" s="22"/>
      <c r="IE162" s="22"/>
      <c r="IF162" s="22"/>
      <c r="IG162" s="22"/>
      <c r="IH162" s="22"/>
      <c r="II162" s="22"/>
      <c r="IJ162" s="22"/>
      <c r="IK162" s="22"/>
      <c r="IL162" s="22"/>
      <c r="IM162" s="22"/>
      <c r="IN162" s="22"/>
      <c r="IO162" s="22"/>
      <c r="IP162" s="22"/>
      <c r="IQ162" s="22"/>
      <c r="IR162" s="22"/>
      <c r="IS162" s="22"/>
      <c r="IT162" s="22"/>
      <c r="IU162" s="22"/>
      <c r="IV162" s="22"/>
    </row>
    <row r="163" spans="2:256" s="24" customFormat="1" x14ac:dyDescent="0.25">
      <c r="B163" s="22"/>
      <c r="C163" s="29"/>
      <c r="D163" s="30"/>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2"/>
      <c r="DJ163" s="22"/>
      <c r="DK163" s="22"/>
      <c r="DL163" s="22"/>
      <c r="DM163" s="22"/>
      <c r="DN163" s="22"/>
      <c r="DO163" s="22"/>
      <c r="DP163" s="22"/>
      <c r="DQ163" s="22"/>
      <c r="DR163" s="22"/>
      <c r="DS163" s="22"/>
      <c r="DT163" s="22"/>
      <c r="DU163" s="22"/>
      <c r="DV163" s="22"/>
      <c r="DW163" s="22"/>
      <c r="DX163" s="22"/>
      <c r="DY163" s="22"/>
      <c r="DZ163" s="22"/>
      <c r="EA163" s="22"/>
      <c r="EB163" s="22"/>
      <c r="EC163" s="22"/>
      <c r="ED163" s="22"/>
      <c r="EE163" s="22"/>
      <c r="EF163" s="22"/>
      <c r="EG163" s="22"/>
      <c r="EH163" s="22"/>
      <c r="EI163" s="22"/>
      <c r="EJ163" s="22"/>
      <c r="EK163" s="22"/>
      <c r="EL163" s="22"/>
      <c r="EM163" s="22"/>
      <c r="EN163" s="22"/>
      <c r="EO163" s="22"/>
      <c r="EP163" s="22"/>
      <c r="EQ163" s="22"/>
      <c r="ER163" s="22"/>
      <c r="ES163" s="22"/>
      <c r="ET163" s="22"/>
      <c r="EU163" s="22"/>
      <c r="EV163" s="22"/>
      <c r="EW163" s="22"/>
      <c r="EX163" s="22"/>
      <c r="EY163" s="22"/>
      <c r="EZ163" s="22"/>
      <c r="FA163" s="22"/>
      <c r="FB163" s="22"/>
      <c r="FC163" s="22"/>
      <c r="FD163" s="22"/>
      <c r="FE163" s="22"/>
      <c r="FF163" s="22"/>
      <c r="FG163" s="22"/>
      <c r="FH163" s="22"/>
      <c r="FI163" s="22"/>
      <c r="FJ163" s="22"/>
      <c r="FK163" s="22"/>
      <c r="FL163" s="22"/>
      <c r="FM163" s="22"/>
      <c r="FN163" s="22"/>
      <c r="FO163" s="22"/>
      <c r="FP163" s="22"/>
      <c r="FQ163" s="22"/>
      <c r="FR163" s="22"/>
      <c r="FS163" s="22"/>
      <c r="FT163" s="22"/>
      <c r="FU163" s="22"/>
      <c r="FV163" s="22"/>
      <c r="FW163" s="22"/>
      <c r="FX163" s="22"/>
      <c r="FY163" s="22"/>
      <c r="FZ163" s="22"/>
      <c r="GA163" s="22"/>
      <c r="GB163" s="22"/>
      <c r="GC163" s="22"/>
      <c r="GD163" s="22"/>
      <c r="GE163" s="22"/>
      <c r="GF163" s="22"/>
      <c r="GG163" s="22"/>
      <c r="GH163" s="22"/>
      <c r="GI163" s="22"/>
      <c r="GJ163" s="22"/>
      <c r="GK163" s="22"/>
      <c r="GL163" s="22"/>
      <c r="GM163" s="22"/>
      <c r="GN163" s="22"/>
      <c r="GO163" s="22"/>
      <c r="GP163" s="22"/>
      <c r="GQ163" s="22"/>
      <c r="GR163" s="22"/>
      <c r="GS163" s="22"/>
      <c r="GT163" s="22"/>
      <c r="GU163" s="22"/>
      <c r="GV163" s="22"/>
      <c r="GW163" s="22"/>
      <c r="GX163" s="22"/>
      <c r="GY163" s="22"/>
      <c r="GZ163" s="22"/>
      <c r="HA163" s="22"/>
      <c r="HB163" s="22"/>
      <c r="HC163" s="22"/>
      <c r="HD163" s="22"/>
      <c r="HE163" s="22"/>
      <c r="HF163" s="22"/>
      <c r="HG163" s="22"/>
      <c r="HH163" s="22"/>
      <c r="HI163" s="22"/>
      <c r="HJ163" s="22"/>
      <c r="HK163" s="22"/>
      <c r="HL163" s="22"/>
      <c r="HM163" s="22"/>
      <c r="HN163" s="22"/>
      <c r="HO163" s="22"/>
      <c r="HP163" s="22"/>
      <c r="HQ163" s="22"/>
      <c r="HR163" s="22"/>
      <c r="HS163" s="22"/>
      <c r="HT163" s="22"/>
      <c r="HU163" s="22"/>
      <c r="HV163" s="22"/>
      <c r="HW163" s="22"/>
      <c r="HX163" s="22"/>
      <c r="HY163" s="22"/>
      <c r="HZ163" s="22"/>
      <c r="IA163" s="22"/>
      <c r="IB163" s="22"/>
      <c r="IC163" s="22"/>
      <c r="ID163" s="22"/>
      <c r="IE163" s="22"/>
      <c r="IF163" s="22"/>
      <c r="IG163" s="22"/>
      <c r="IH163" s="22"/>
      <c r="II163" s="22"/>
      <c r="IJ163" s="22"/>
      <c r="IK163" s="22"/>
      <c r="IL163" s="22"/>
      <c r="IM163" s="22"/>
      <c r="IN163" s="22"/>
      <c r="IO163" s="22"/>
      <c r="IP163" s="22"/>
      <c r="IQ163" s="22"/>
      <c r="IR163" s="22"/>
      <c r="IS163" s="22"/>
      <c r="IT163" s="22"/>
      <c r="IU163" s="22"/>
      <c r="IV163" s="22"/>
    </row>
    <row r="164" spans="2:256" s="24" customFormat="1" x14ac:dyDescent="0.25">
      <c r="B164" s="22"/>
      <c r="C164" s="29"/>
      <c r="D164" s="30"/>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2"/>
      <c r="DJ164" s="22"/>
      <c r="DK164" s="22"/>
      <c r="DL164" s="22"/>
      <c r="DM164" s="22"/>
      <c r="DN164" s="22"/>
      <c r="DO164" s="22"/>
      <c r="DP164" s="22"/>
      <c r="DQ164" s="22"/>
      <c r="DR164" s="22"/>
      <c r="DS164" s="22"/>
      <c r="DT164" s="22"/>
      <c r="DU164" s="22"/>
      <c r="DV164" s="22"/>
      <c r="DW164" s="22"/>
      <c r="DX164" s="22"/>
      <c r="DY164" s="22"/>
      <c r="DZ164" s="22"/>
      <c r="EA164" s="22"/>
      <c r="EB164" s="22"/>
      <c r="EC164" s="22"/>
      <c r="ED164" s="22"/>
      <c r="EE164" s="22"/>
      <c r="EF164" s="22"/>
      <c r="EG164" s="22"/>
      <c r="EH164" s="22"/>
      <c r="EI164" s="22"/>
      <c r="EJ164" s="22"/>
      <c r="EK164" s="22"/>
      <c r="EL164" s="22"/>
      <c r="EM164" s="22"/>
      <c r="EN164" s="22"/>
      <c r="EO164" s="22"/>
      <c r="EP164" s="22"/>
      <c r="EQ164" s="22"/>
      <c r="ER164" s="22"/>
      <c r="ES164" s="22"/>
      <c r="ET164" s="22"/>
      <c r="EU164" s="22"/>
      <c r="EV164" s="22"/>
      <c r="EW164" s="22"/>
      <c r="EX164" s="22"/>
      <c r="EY164" s="22"/>
      <c r="EZ164" s="22"/>
      <c r="FA164" s="22"/>
      <c r="FB164" s="22"/>
      <c r="FC164" s="22"/>
      <c r="FD164" s="22"/>
      <c r="FE164" s="22"/>
      <c r="FF164" s="22"/>
      <c r="FG164" s="22"/>
      <c r="FH164" s="22"/>
      <c r="FI164" s="22"/>
      <c r="FJ164" s="22"/>
      <c r="FK164" s="22"/>
      <c r="FL164" s="22"/>
      <c r="FM164" s="22"/>
      <c r="FN164" s="22"/>
      <c r="FO164" s="22"/>
      <c r="FP164" s="22"/>
      <c r="FQ164" s="22"/>
      <c r="FR164" s="22"/>
      <c r="FS164" s="22"/>
      <c r="FT164" s="22"/>
      <c r="FU164" s="22"/>
      <c r="FV164" s="22"/>
      <c r="FW164" s="22"/>
      <c r="FX164" s="22"/>
      <c r="FY164" s="22"/>
      <c r="FZ164" s="22"/>
      <c r="GA164" s="22"/>
      <c r="GB164" s="22"/>
      <c r="GC164" s="22"/>
      <c r="GD164" s="22"/>
      <c r="GE164" s="22"/>
      <c r="GF164" s="22"/>
      <c r="GG164" s="22"/>
      <c r="GH164" s="22"/>
      <c r="GI164" s="22"/>
      <c r="GJ164" s="22"/>
      <c r="GK164" s="22"/>
      <c r="GL164" s="22"/>
      <c r="GM164" s="22"/>
      <c r="GN164" s="22"/>
      <c r="GO164" s="22"/>
      <c r="GP164" s="22"/>
      <c r="GQ164" s="22"/>
      <c r="GR164" s="22"/>
      <c r="GS164" s="22"/>
      <c r="GT164" s="22"/>
      <c r="GU164" s="22"/>
      <c r="GV164" s="22"/>
      <c r="GW164" s="22"/>
      <c r="GX164" s="22"/>
      <c r="GY164" s="22"/>
      <c r="GZ164" s="22"/>
      <c r="HA164" s="22"/>
      <c r="HB164" s="22"/>
      <c r="HC164" s="22"/>
      <c r="HD164" s="22"/>
      <c r="HE164" s="22"/>
      <c r="HF164" s="22"/>
      <c r="HG164" s="22"/>
      <c r="HH164" s="22"/>
      <c r="HI164" s="22"/>
      <c r="HJ164" s="22"/>
      <c r="HK164" s="22"/>
      <c r="HL164" s="22"/>
      <c r="HM164" s="22"/>
      <c r="HN164" s="22"/>
      <c r="HO164" s="22"/>
      <c r="HP164" s="22"/>
      <c r="HQ164" s="22"/>
      <c r="HR164" s="22"/>
      <c r="HS164" s="22"/>
      <c r="HT164" s="22"/>
      <c r="HU164" s="22"/>
      <c r="HV164" s="22"/>
      <c r="HW164" s="22"/>
      <c r="HX164" s="22"/>
      <c r="HY164" s="22"/>
      <c r="HZ164" s="22"/>
      <c r="IA164" s="22"/>
      <c r="IB164" s="22"/>
      <c r="IC164" s="22"/>
      <c r="ID164" s="22"/>
      <c r="IE164" s="22"/>
      <c r="IF164" s="22"/>
      <c r="IG164" s="22"/>
      <c r="IH164" s="22"/>
      <c r="II164" s="22"/>
      <c r="IJ164" s="22"/>
      <c r="IK164" s="22"/>
      <c r="IL164" s="22"/>
      <c r="IM164" s="22"/>
      <c r="IN164" s="22"/>
      <c r="IO164" s="22"/>
      <c r="IP164" s="22"/>
      <c r="IQ164" s="22"/>
      <c r="IR164" s="22"/>
      <c r="IS164" s="22"/>
      <c r="IT164" s="22"/>
      <c r="IU164" s="22"/>
      <c r="IV164" s="22"/>
    </row>
    <row r="165" spans="2:256" s="24" customFormat="1" x14ac:dyDescent="0.25">
      <c r="B165" s="22"/>
      <c r="C165" s="29"/>
      <c r="D165" s="30"/>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2"/>
      <c r="DJ165" s="22"/>
      <c r="DK165" s="22"/>
      <c r="DL165" s="22"/>
      <c r="DM165" s="22"/>
      <c r="DN165" s="22"/>
      <c r="DO165" s="22"/>
      <c r="DP165" s="22"/>
      <c r="DQ165" s="22"/>
      <c r="DR165" s="22"/>
      <c r="DS165" s="22"/>
      <c r="DT165" s="22"/>
      <c r="DU165" s="22"/>
      <c r="DV165" s="22"/>
      <c r="DW165" s="22"/>
      <c r="DX165" s="22"/>
      <c r="DY165" s="22"/>
      <c r="DZ165" s="22"/>
      <c r="EA165" s="22"/>
      <c r="EB165" s="22"/>
      <c r="EC165" s="22"/>
      <c r="ED165" s="22"/>
      <c r="EE165" s="22"/>
      <c r="EF165" s="22"/>
      <c r="EG165" s="22"/>
      <c r="EH165" s="22"/>
      <c r="EI165" s="22"/>
      <c r="EJ165" s="22"/>
      <c r="EK165" s="22"/>
      <c r="EL165" s="22"/>
      <c r="EM165" s="22"/>
      <c r="EN165" s="22"/>
      <c r="EO165" s="22"/>
      <c r="EP165" s="22"/>
      <c r="EQ165" s="22"/>
      <c r="ER165" s="22"/>
      <c r="ES165" s="22"/>
      <c r="ET165" s="22"/>
      <c r="EU165" s="22"/>
      <c r="EV165" s="22"/>
      <c r="EW165" s="22"/>
      <c r="EX165" s="22"/>
      <c r="EY165" s="22"/>
      <c r="EZ165" s="22"/>
      <c r="FA165" s="22"/>
      <c r="FB165" s="22"/>
      <c r="FC165" s="22"/>
      <c r="FD165" s="22"/>
      <c r="FE165" s="22"/>
      <c r="FF165" s="22"/>
      <c r="FG165" s="22"/>
      <c r="FH165" s="22"/>
      <c r="FI165" s="22"/>
      <c r="FJ165" s="22"/>
      <c r="FK165" s="22"/>
      <c r="FL165" s="22"/>
      <c r="FM165" s="22"/>
      <c r="FN165" s="22"/>
      <c r="FO165" s="22"/>
      <c r="FP165" s="22"/>
      <c r="FQ165" s="22"/>
      <c r="FR165" s="22"/>
      <c r="FS165" s="22"/>
      <c r="FT165" s="22"/>
      <c r="FU165" s="22"/>
      <c r="FV165" s="22"/>
      <c r="FW165" s="22"/>
      <c r="FX165" s="22"/>
      <c r="FY165" s="22"/>
      <c r="FZ165" s="22"/>
      <c r="GA165" s="22"/>
      <c r="GB165" s="22"/>
      <c r="GC165" s="22"/>
      <c r="GD165" s="22"/>
      <c r="GE165" s="22"/>
      <c r="GF165" s="22"/>
      <c r="GG165" s="22"/>
      <c r="GH165" s="22"/>
      <c r="GI165" s="22"/>
      <c r="GJ165" s="22"/>
      <c r="GK165" s="22"/>
      <c r="GL165" s="22"/>
      <c r="GM165" s="22"/>
      <c r="GN165" s="22"/>
      <c r="GO165" s="22"/>
      <c r="GP165" s="22"/>
      <c r="GQ165" s="22"/>
      <c r="GR165" s="22"/>
      <c r="GS165" s="22"/>
      <c r="GT165" s="22"/>
      <c r="GU165" s="22"/>
      <c r="GV165" s="22"/>
      <c r="GW165" s="22"/>
      <c r="GX165" s="22"/>
      <c r="GY165" s="22"/>
      <c r="GZ165" s="22"/>
      <c r="HA165" s="22"/>
      <c r="HB165" s="22"/>
      <c r="HC165" s="22"/>
      <c r="HD165" s="22"/>
      <c r="HE165" s="22"/>
      <c r="HF165" s="22"/>
      <c r="HG165" s="22"/>
      <c r="HH165" s="22"/>
      <c r="HI165" s="22"/>
      <c r="HJ165" s="22"/>
      <c r="HK165" s="22"/>
      <c r="HL165" s="22"/>
      <c r="HM165" s="22"/>
      <c r="HN165" s="22"/>
      <c r="HO165" s="22"/>
      <c r="HP165" s="22"/>
      <c r="HQ165" s="22"/>
      <c r="HR165" s="22"/>
      <c r="HS165" s="22"/>
      <c r="HT165" s="22"/>
      <c r="HU165" s="22"/>
      <c r="HV165" s="22"/>
      <c r="HW165" s="22"/>
      <c r="HX165" s="22"/>
      <c r="HY165" s="22"/>
      <c r="HZ165" s="22"/>
      <c r="IA165" s="22"/>
      <c r="IB165" s="22"/>
      <c r="IC165" s="22"/>
      <c r="ID165" s="22"/>
      <c r="IE165" s="22"/>
      <c r="IF165" s="22"/>
      <c r="IG165" s="22"/>
      <c r="IH165" s="22"/>
      <c r="II165" s="22"/>
      <c r="IJ165" s="22"/>
      <c r="IK165" s="22"/>
      <c r="IL165" s="22"/>
      <c r="IM165" s="22"/>
      <c r="IN165" s="22"/>
      <c r="IO165" s="22"/>
      <c r="IP165" s="22"/>
      <c r="IQ165" s="22"/>
      <c r="IR165" s="22"/>
      <c r="IS165" s="22"/>
      <c r="IT165" s="22"/>
      <c r="IU165" s="22"/>
      <c r="IV165" s="22"/>
    </row>
    <row r="166" spans="2:256" s="24" customFormat="1" x14ac:dyDescent="0.25">
      <c r="B166" s="22"/>
      <c r="C166" s="29"/>
      <c r="D166" s="30"/>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2"/>
      <c r="DJ166" s="22"/>
      <c r="DK166" s="22"/>
      <c r="DL166" s="22"/>
      <c r="DM166" s="22"/>
      <c r="DN166" s="22"/>
      <c r="DO166" s="22"/>
      <c r="DP166" s="22"/>
      <c r="DQ166" s="22"/>
      <c r="DR166" s="22"/>
      <c r="DS166" s="22"/>
      <c r="DT166" s="22"/>
      <c r="DU166" s="22"/>
      <c r="DV166" s="22"/>
      <c r="DW166" s="22"/>
      <c r="DX166" s="22"/>
      <c r="DY166" s="22"/>
      <c r="DZ166" s="22"/>
      <c r="EA166" s="22"/>
      <c r="EB166" s="22"/>
      <c r="EC166" s="22"/>
      <c r="ED166" s="22"/>
      <c r="EE166" s="22"/>
      <c r="EF166" s="22"/>
      <c r="EG166" s="22"/>
      <c r="EH166" s="22"/>
      <c r="EI166" s="22"/>
      <c r="EJ166" s="22"/>
      <c r="EK166" s="22"/>
      <c r="EL166" s="22"/>
      <c r="EM166" s="22"/>
      <c r="EN166" s="22"/>
      <c r="EO166" s="22"/>
      <c r="EP166" s="22"/>
      <c r="EQ166" s="22"/>
      <c r="ER166" s="22"/>
      <c r="ES166" s="22"/>
      <c r="ET166" s="22"/>
      <c r="EU166" s="22"/>
      <c r="EV166" s="22"/>
      <c r="EW166" s="22"/>
      <c r="EX166" s="22"/>
      <c r="EY166" s="22"/>
      <c r="EZ166" s="22"/>
      <c r="FA166" s="22"/>
      <c r="FB166" s="22"/>
      <c r="FC166" s="22"/>
      <c r="FD166" s="22"/>
      <c r="FE166" s="22"/>
      <c r="FF166" s="22"/>
      <c r="FG166" s="22"/>
      <c r="FH166" s="22"/>
      <c r="FI166" s="22"/>
      <c r="FJ166" s="22"/>
      <c r="FK166" s="22"/>
      <c r="FL166" s="22"/>
      <c r="FM166" s="22"/>
      <c r="FN166" s="22"/>
      <c r="FO166" s="22"/>
      <c r="FP166" s="22"/>
      <c r="FQ166" s="22"/>
      <c r="FR166" s="22"/>
      <c r="FS166" s="22"/>
      <c r="FT166" s="22"/>
      <c r="FU166" s="22"/>
      <c r="FV166" s="22"/>
      <c r="FW166" s="22"/>
      <c r="FX166" s="22"/>
      <c r="FY166" s="22"/>
      <c r="FZ166" s="22"/>
      <c r="GA166" s="22"/>
      <c r="GB166" s="22"/>
      <c r="GC166" s="22"/>
      <c r="GD166" s="22"/>
      <c r="GE166" s="22"/>
      <c r="GF166" s="22"/>
      <c r="GG166" s="22"/>
      <c r="GH166" s="22"/>
      <c r="GI166" s="22"/>
      <c r="GJ166" s="22"/>
      <c r="GK166" s="22"/>
      <c r="GL166" s="22"/>
      <c r="GM166" s="22"/>
      <c r="GN166" s="22"/>
      <c r="GO166" s="22"/>
      <c r="GP166" s="22"/>
      <c r="GQ166" s="22"/>
      <c r="GR166" s="22"/>
      <c r="GS166" s="22"/>
      <c r="GT166" s="22"/>
      <c r="GU166" s="22"/>
      <c r="GV166" s="22"/>
      <c r="GW166" s="22"/>
      <c r="GX166" s="22"/>
      <c r="GY166" s="22"/>
      <c r="GZ166" s="22"/>
      <c r="HA166" s="22"/>
      <c r="HB166" s="22"/>
      <c r="HC166" s="22"/>
      <c r="HD166" s="22"/>
      <c r="HE166" s="22"/>
      <c r="HF166" s="22"/>
      <c r="HG166" s="22"/>
      <c r="HH166" s="22"/>
      <c r="HI166" s="22"/>
      <c r="HJ166" s="22"/>
      <c r="HK166" s="22"/>
      <c r="HL166" s="22"/>
      <c r="HM166" s="22"/>
      <c r="HN166" s="22"/>
      <c r="HO166" s="22"/>
      <c r="HP166" s="22"/>
      <c r="HQ166" s="22"/>
      <c r="HR166" s="22"/>
      <c r="HS166" s="22"/>
      <c r="HT166" s="22"/>
      <c r="HU166" s="22"/>
      <c r="HV166" s="22"/>
      <c r="HW166" s="22"/>
      <c r="HX166" s="22"/>
      <c r="HY166" s="22"/>
      <c r="HZ166" s="22"/>
      <c r="IA166" s="22"/>
      <c r="IB166" s="22"/>
      <c r="IC166" s="22"/>
      <c r="ID166" s="22"/>
      <c r="IE166" s="22"/>
      <c r="IF166" s="22"/>
      <c r="IG166" s="22"/>
      <c r="IH166" s="22"/>
      <c r="II166" s="22"/>
      <c r="IJ166" s="22"/>
      <c r="IK166" s="22"/>
      <c r="IL166" s="22"/>
      <c r="IM166" s="22"/>
      <c r="IN166" s="22"/>
      <c r="IO166" s="22"/>
      <c r="IP166" s="22"/>
      <c r="IQ166" s="22"/>
      <c r="IR166" s="22"/>
      <c r="IS166" s="22"/>
      <c r="IT166" s="22"/>
      <c r="IU166" s="22"/>
      <c r="IV166" s="22"/>
    </row>
    <row r="167" spans="2:256" s="24" customFormat="1" x14ac:dyDescent="0.25">
      <c r="B167" s="22"/>
      <c r="C167" s="29"/>
      <c r="D167" s="30"/>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2"/>
      <c r="DJ167" s="22"/>
      <c r="DK167" s="22"/>
      <c r="DL167" s="22"/>
      <c r="DM167" s="22"/>
      <c r="DN167" s="22"/>
      <c r="DO167" s="22"/>
      <c r="DP167" s="22"/>
      <c r="DQ167" s="22"/>
      <c r="DR167" s="22"/>
      <c r="DS167" s="22"/>
      <c r="DT167" s="22"/>
      <c r="DU167" s="22"/>
      <c r="DV167" s="22"/>
      <c r="DW167" s="22"/>
      <c r="DX167" s="22"/>
      <c r="DY167" s="22"/>
      <c r="DZ167" s="22"/>
      <c r="EA167" s="22"/>
      <c r="EB167" s="22"/>
      <c r="EC167" s="22"/>
      <c r="ED167" s="22"/>
      <c r="EE167" s="22"/>
      <c r="EF167" s="22"/>
      <c r="EG167" s="22"/>
      <c r="EH167" s="22"/>
      <c r="EI167" s="22"/>
      <c r="EJ167" s="22"/>
      <c r="EK167" s="22"/>
      <c r="EL167" s="22"/>
      <c r="EM167" s="22"/>
      <c r="EN167" s="22"/>
      <c r="EO167" s="22"/>
      <c r="EP167" s="22"/>
      <c r="EQ167" s="22"/>
      <c r="ER167" s="22"/>
      <c r="ES167" s="22"/>
      <c r="ET167" s="22"/>
      <c r="EU167" s="22"/>
      <c r="EV167" s="22"/>
      <c r="EW167" s="22"/>
      <c r="EX167" s="22"/>
      <c r="EY167" s="22"/>
      <c r="EZ167" s="22"/>
      <c r="FA167" s="22"/>
      <c r="FB167" s="22"/>
      <c r="FC167" s="22"/>
      <c r="FD167" s="22"/>
      <c r="FE167" s="22"/>
      <c r="FF167" s="22"/>
      <c r="FG167" s="22"/>
      <c r="FH167" s="22"/>
      <c r="FI167" s="22"/>
      <c r="FJ167" s="22"/>
      <c r="FK167" s="22"/>
      <c r="FL167" s="22"/>
      <c r="FM167" s="22"/>
      <c r="FN167" s="22"/>
      <c r="FO167" s="22"/>
      <c r="FP167" s="22"/>
      <c r="FQ167" s="22"/>
      <c r="FR167" s="22"/>
      <c r="FS167" s="22"/>
      <c r="FT167" s="22"/>
      <c r="FU167" s="22"/>
      <c r="FV167" s="22"/>
      <c r="FW167" s="22"/>
      <c r="FX167" s="22"/>
      <c r="FY167" s="22"/>
      <c r="FZ167" s="22"/>
      <c r="GA167" s="22"/>
      <c r="GB167" s="22"/>
      <c r="GC167" s="22"/>
      <c r="GD167" s="22"/>
      <c r="GE167" s="22"/>
      <c r="GF167" s="22"/>
      <c r="GG167" s="22"/>
      <c r="GH167" s="22"/>
      <c r="GI167" s="22"/>
      <c r="GJ167" s="22"/>
      <c r="GK167" s="22"/>
      <c r="GL167" s="22"/>
      <c r="GM167" s="22"/>
      <c r="GN167" s="22"/>
      <c r="GO167" s="22"/>
      <c r="GP167" s="22"/>
      <c r="GQ167" s="22"/>
      <c r="GR167" s="22"/>
      <c r="GS167" s="22"/>
      <c r="GT167" s="22"/>
      <c r="GU167" s="22"/>
      <c r="GV167" s="22"/>
      <c r="GW167" s="22"/>
      <c r="GX167" s="22"/>
      <c r="GY167" s="22"/>
      <c r="GZ167" s="22"/>
      <c r="HA167" s="22"/>
      <c r="HB167" s="22"/>
      <c r="HC167" s="22"/>
      <c r="HD167" s="22"/>
      <c r="HE167" s="22"/>
      <c r="HF167" s="22"/>
      <c r="HG167" s="22"/>
      <c r="HH167" s="22"/>
      <c r="HI167" s="22"/>
      <c r="HJ167" s="22"/>
      <c r="HK167" s="22"/>
      <c r="HL167" s="22"/>
      <c r="HM167" s="22"/>
      <c r="HN167" s="22"/>
      <c r="HO167" s="22"/>
      <c r="HP167" s="22"/>
      <c r="HQ167" s="22"/>
      <c r="HR167" s="22"/>
      <c r="HS167" s="22"/>
      <c r="HT167" s="22"/>
      <c r="HU167" s="22"/>
      <c r="HV167" s="22"/>
      <c r="HW167" s="22"/>
      <c r="HX167" s="22"/>
      <c r="HY167" s="22"/>
      <c r="HZ167" s="22"/>
      <c r="IA167" s="22"/>
      <c r="IB167" s="22"/>
      <c r="IC167" s="22"/>
      <c r="ID167" s="22"/>
      <c r="IE167" s="22"/>
      <c r="IF167" s="22"/>
      <c r="IG167" s="22"/>
      <c r="IH167" s="22"/>
      <c r="II167" s="22"/>
      <c r="IJ167" s="22"/>
      <c r="IK167" s="22"/>
      <c r="IL167" s="22"/>
      <c r="IM167" s="22"/>
      <c r="IN167" s="22"/>
      <c r="IO167" s="22"/>
      <c r="IP167" s="22"/>
      <c r="IQ167" s="22"/>
      <c r="IR167" s="22"/>
      <c r="IS167" s="22"/>
      <c r="IT167" s="22"/>
      <c r="IU167" s="22"/>
      <c r="IV167" s="22"/>
    </row>
    <row r="168" spans="2:256" s="24" customFormat="1" x14ac:dyDescent="0.25">
      <c r="B168" s="22"/>
      <c r="C168" s="29"/>
      <c r="D168" s="30"/>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2"/>
      <c r="DJ168" s="22"/>
      <c r="DK168" s="22"/>
      <c r="DL168" s="22"/>
      <c r="DM168" s="22"/>
      <c r="DN168" s="22"/>
      <c r="DO168" s="22"/>
      <c r="DP168" s="22"/>
      <c r="DQ168" s="22"/>
      <c r="DR168" s="22"/>
      <c r="DS168" s="22"/>
      <c r="DT168" s="22"/>
      <c r="DU168" s="22"/>
      <c r="DV168" s="22"/>
      <c r="DW168" s="22"/>
      <c r="DX168" s="22"/>
      <c r="DY168" s="22"/>
      <c r="DZ168" s="22"/>
      <c r="EA168" s="22"/>
      <c r="EB168" s="22"/>
      <c r="EC168" s="22"/>
      <c r="ED168" s="22"/>
      <c r="EE168" s="22"/>
      <c r="EF168" s="22"/>
      <c r="EG168" s="22"/>
      <c r="EH168" s="22"/>
      <c r="EI168" s="22"/>
      <c r="EJ168" s="22"/>
      <c r="EK168" s="22"/>
      <c r="EL168" s="22"/>
      <c r="EM168" s="22"/>
      <c r="EN168" s="22"/>
      <c r="EO168" s="22"/>
      <c r="EP168" s="22"/>
      <c r="EQ168" s="22"/>
      <c r="ER168" s="22"/>
      <c r="ES168" s="22"/>
      <c r="ET168" s="22"/>
      <c r="EU168" s="22"/>
      <c r="EV168" s="22"/>
      <c r="EW168" s="22"/>
      <c r="EX168" s="22"/>
      <c r="EY168" s="22"/>
      <c r="EZ168" s="22"/>
      <c r="FA168" s="22"/>
      <c r="FB168" s="22"/>
      <c r="FC168" s="22"/>
      <c r="FD168" s="22"/>
      <c r="FE168" s="22"/>
      <c r="FF168" s="22"/>
      <c r="FG168" s="22"/>
      <c r="FH168" s="22"/>
      <c r="FI168" s="22"/>
      <c r="FJ168" s="22"/>
      <c r="FK168" s="22"/>
      <c r="FL168" s="22"/>
      <c r="FM168" s="22"/>
      <c r="FN168" s="22"/>
      <c r="FO168" s="22"/>
      <c r="FP168" s="22"/>
      <c r="FQ168" s="22"/>
      <c r="FR168" s="22"/>
      <c r="FS168" s="22"/>
      <c r="FT168" s="22"/>
      <c r="FU168" s="22"/>
      <c r="FV168" s="22"/>
      <c r="FW168" s="22"/>
      <c r="FX168" s="22"/>
      <c r="FY168" s="22"/>
      <c r="FZ168" s="22"/>
      <c r="GA168" s="22"/>
      <c r="GB168" s="22"/>
      <c r="GC168" s="22"/>
      <c r="GD168" s="22"/>
      <c r="GE168" s="22"/>
      <c r="GF168" s="22"/>
      <c r="GG168" s="22"/>
      <c r="GH168" s="22"/>
      <c r="GI168" s="22"/>
      <c r="GJ168" s="22"/>
      <c r="GK168" s="22"/>
      <c r="GL168" s="22"/>
      <c r="GM168" s="22"/>
      <c r="GN168" s="22"/>
      <c r="GO168" s="22"/>
      <c r="GP168" s="22"/>
      <c r="GQ168" s="22"/>
      <c r="GR168" s="22"/>
      <c r="GS168" s="22"/>
      <c r="GT168" s="22"/>
      <c r="GU168" s="22"/>
      <c r="GV168" s="22"/>
      <c r="GW168" s="22"/>
      <c r="GX168" s="22"/>
      <c r="GY168" s="22"/>
      <c r="GZ168" s="22"/>
      <c r="HA168" s="22"/>
      <c r="HB168" s="22"/>
      <c r="HC168" s="22"/>
      <c r="HD168" s="22"/>
      <c r="HE168" s="22"/>
      <c r="HF168" s="22"/>
      <c r="HG168" s="22"/>
      <c r="HH168" s="22"/>
      <c r="HI168" s="22"/>
      <c r="HJ168" s="22"/>
      <c r="HK168" s="22"/>
      <c r="HL168" s="22"/>
      <c r="HM168" s="22"/>
      <c r="HN168" s="22"/>
      <c r="HO168" s="22"/>
      <c r="HP168" s="22"/>
      <c r="HQ168" s="22"/>
      <c r="HR168" s="22"/>
      <c r="HS168" s="22"/>
      <c r="HT168" s="22"/>
      <c r="HU168" s="22"/>
      <c r="HV168" s="22"/>
      <c r="HW168" s="22"/>
      <c r="HX168" s="22"/>
      <c r="HY168" s="22"/>
      <c r="HZ168" s="22"/>
      <c r="IA168" s="22"/>
      <c r="IB168" s="22"/>
      <c r="IC168" s="22"/>
      <c r="ID168" s="22"/>
      <c r="IE168" s="22"/>
      <c r="IF168" s="22"/>
      <c r="IG168" s="22"/>
      <c r="IH168" s="22"/>
      <c r="II168" s="22"/>
      <c r="IJ168" s="22"/>
      <c r="IK168" s="22"/>
      <c r="IL168" s="22"/>
      <c r="IM168" s="22"/>
      <c r="IN168" s="22"/>
      <c r="IO168" s="22"/>
      <c r="IP168" s="22"/>
      <c r="IQ168" s="22"/>
      <c r="IR168" s="22"/>
      <c r="IS168" s="22"/>
      <c r="IT168" s="22"/>
      <c r="IU168" s="22"/>
      <c r="IV168" s="22"/>
    </row>
    <row r="169" spans="2:256" s="24" customFormat="1" x14ac:dyDescent="0.25">
      <c r="B169" s="22"/>
      <c r="C169" s="29"/>
      <c r="D169" s="30"/>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2"/>
      <c r="DJ169" s="22"/>
      <c r="DK169" s="22"/>
      <c r="DL169" s="22"/>
      <c r="DM169" s="22"/>
      <c r="DN169" s="22"/>
      <c r="DO169" s="22"/>
      <c r="DP169" s="22"/>
      <c r="DQ169" s="22"/>
      <c r="DR169" s="22"/>
      <c r="DS169" s="22"/>
      <c r="DT169" s="22"/>
      <c r="DU169" s="22"/>
      <c r="DV169" s="22"/>
      <c r="DW169" s="22"/>
      <c r="DX169" s="22"/>
      <c r="DY169" s="22"/>
      <c r="DZ169" s="22"/>
      <c r="EA169" s="22"/>
      <c r="EB169" s="22"/>
      <c r="EC169" s="22"/>
      <c r="ED169" s="22"/>
      <c r="EE169" s="22"/>
      <c r="EF169" s="22"/>
      <c r="EG169" s="22"/>
      <c r="EH169" s="22"/>
      <c r="EI169" s="22"/>
      <c r="EJ169" s="22"/>
      <c r="EK169" s="22"/>
      <c r="EL169" s="22"/>
      <c r="EM169" s="22"/>
      <c r="EN169" s="22"/>
      <c r="EO169" s="22"/>
      <c r="EP169" s="22"/>
      <c r="EQ169" s="22"/>
      <c r="ER169" s="22"/>
      <c r="ES169" s="22"/>
      <c r="ET169" s="22"/>
      <c r="EU169" s="22"/>
      <c r="EV169" s="22"/>
      <c r="EW169" s="22"/>
      <c r="EX169" s="22"/>
      <c r="EY169" s="22"/>
      <c r="EZ169" s="22"/>
      <c r="FA169" s="22"/>
      <c r="FB169" s="22"/>
      <c r="FC169" s="22"/>
      <c r="FD169" s="22"/>
      <c r="FE169" s="22"/>
      <c r="FF169" s="22"/>
      <c r="FG169" s="22"/>
      <c r="FH169" s="22"/>
      <c r="FI169" s="22"/>
      <c r="FJ169" s="22"/>
      <c r="FK169" s="22"/>
      <c r="FL169" s="22"/>
      <c r="FM169" s="22"/>
      <c r="FN169" s="22"/>
      <c r="FO169" s="22"/>
      <c r="FP169" s="22"/>
      <c r="FQ169" s="22"/>
      <c r="FR169" s="22"/>
      <c r="FS169" s="22"/>
      <c r="FT169" s="22"/>
      <c r="FU169" s="22"/>
      <c r="FV169" s="22"/>
      <c r="FW169" s="22"/>
      <c r="FX169" s="22"/>
      <c r="FY169" s="22"/>
      <c r="FZ169" s="22"/>
      <c r="GA169" s="22"/>
      <c r="GB169" s="22"/>
      <c r="GC169" s="22"/>
      <c r="GD169" s="22"/>
      <c r="GE169" s="22"/>
      <c r="GF169" s="22"/>
      <c r="GG169" s="22"/>
      <c r="GH169" s="22"/>
      <c r="GI169" s="22"/>
      <c r="GJ169" s="22"/>
      <c r="GK169" s="22"/>
      <c r="GL169" s="22"/>
      <c r="GM169" s="22"/>
      <c r="GN169" s="22"/>
      <c r="GO169" s="22"/>
      <c r="GP169" s="22"/>
      <c r="GQ169" s="22"/>
      <c r="GR169" s="22"/>
      <c r="GS169" s="22"/>
      <c r="GT169" s="22"/>
      <c r="GU169" s="22"/>
      <c r="GV169" s="22"/>
      <c r="GW169" s="22"/>
      <c r="GX169" s="22"/>
      <c r="GY169" s="22"/>
      <c r="GZ169" s="22"/>
      <c r="HA169" s="22"/>
      <c r="HB169" s="22"/>
      <c r="HC169" s="22"/>
      <c r="HD169" s="22"/>
      <c r="HE169" s="22"/>
      <c r="HF169" s="22"/>
      <c r="HG169" s="22"/>
      <c r="HH169" s="22"/>
      <c r="HI169" s="22"/>
      <c r="HJ169" s="22"/>
      <c r="HK169" s="22"/>
      <c r="HL169" s="22"/>
      <c r="HM169" s="22"/>
      <c r="HN169" s="22"/>
      <c r="HO169" s="22"/>
      <c r="HP169" s="22"/>
      <c r="HQ169" s="22"/>
      <c r="HR169" s="22"/>
      <c r="HS169" s="22"/>
      <c r="HT169" s="22"/>
      <c r="HU169" s="22"/>
      <c r="HV169" s="22"/>
      <c r="HW169" s="22"/>
      <c r="HX169" s="22"/>
      <c r="HY169" s="22"/>
      <c r="HZ169" s="22"/>
      <c r="IA169" s="22"/>
      <c r="IB169" s="22"/>
      <c r="IC169" s="22"/>
      <c r="ID169" s="22"/>
      <c r="IE169" s="22"/>
      <c r="IF169" s="22"/>
      <c r="IG169" s="22"/>
      <c r="IH169" s="22"/>
      <c r="II169" s="22"/>
      <c r="IJ169" s="22"/>
      <c r="IK169" s="22"/>
      <c r="IL169" s="22"/>
      <c r="IM169" s="22"/>
      <c r="IN169" s="22"/>
      <c r="IO169" s="22"/>
      <c r="IP169" s="22"/>
      <c r="IQ169" s="22"/>
      <c r="IR169" s="22"/>
      <c r="IS169" s="22"/>
      <c r="IT169" s="22"/>
      <c r="IU169" s="22"/>
      <c r="IV169" s="22"/>
    </row>
    <row r="170" spans="2:256" s="24" customFormat="1" x14ac:dyDescent="0.25">
      <c r="B170" s="22"/>
      <c r="C170" s="29"/>
      <c r="D170" s="30"/>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2"/>
      <c r="DJ170" s="22"/>
      <c r="DK170" s="22"/>
      <c r="DL170" s="22"/>
      <c r="DM170" s="22"/>
      <c r="DN170" s="22"/>
      <c r="DO170" s="22"/>
      <c r="DP170" s="22"/>
      <c r="DQ170" s="22"/>
      <c r="DR170" s="22"/>
      <c r="DS170" s="22"/>
      <c r="DT170" s="22"/>
      <c r="DU170" s="22"/>
      <c r="DV170" s="22"/>
      <c r="DW170" s="22"/>
      <c r="DX170" s="22"/>
      <c r="DY170" s="22"/>
      <c r="DZ170" s="22"/>
      <c r="EA170" s="22"/>
      <c r="EB170" s="22"/>
      <c r="EC170" s="22"/>
      <c r="ED170" s="22"/>
      <c r="EE170" s="22"/>
      <c r="EF170" s="22"/>
      <c r="EG170" s="22"/>
      <c r="EH170" s="22"/>
      <c r="EI170" s="22"/>
      <c r="EJ170" s="22"/>
      <c r="EK170" s="22"/>
      <c r="EL170" s="22"/>
      <c r="EM170" s="22"/>
      <c r="EN170" s="22"/>
      <c r="EO170" s="22"/>
      <c r="EP170" s="22"/>
      <c r="EQ170" s="22"/>
      <c r="ER170" s="22"/>
      <c r="ES170" s="22"/>
      <c r="ET170" s="22"/>
      <c r="EU170" s="22"/>
      <c r="EV170" s="22"/>
      <c r="EW170" s="22"/>
      <c r="EX170" s="22"/>
      <c r="EY170" s="22"/>
      <c r="EZ170" s="22"/>
      <c r="FA170" s="22"/>
      <c r="FB170" s="22"/>
      <c r="FC170" s="22"/>
      <c r="FD170" s="22"/>
      <c r="FE170" s="22"/>
      <c r="FF170" s="22"/>
      <c r="FG170" s="22"/>
      <c r="FH170" s="22"/>
      <c r="FI170" s="22"/>
      <c r="FJ170" s="22"/>
      <c r="FK170" s="22"/>
      <c r="FL170" s="22"/>
      <c r="FM170" s="22"/>
      <c r="FN170" s="22"/>
      <c r="FO170" s="22"/>
      <c r="FP170" s="22"/>
      <c r="FQ170" s="22"/>
      <c r="FR170" s="22"/>
      <c r="FS170" s="22"/>
      <c r="FT170" s="22"/>
      <c r="FU170" s="22"/>
      <c r="FV170" s="22"/>
      <c r="FW170" s="22"/>
      <c r="FX170" s="22"/>
      <c r="FY170" s="22"/>
      <c r="FZ170" s="22"/>
      <c r="GA170" s="22"/>
      <c r="GB170" s="22"/>
      <c r="GC170" s="22"/>
      <c r="GD170" s="22"/>
      <c r="GE170" s="22"/>
      <c r="GF170" s="22"/>
      <c r="GG170" s="22"/>
      <c r="GH170" s="22"/>
      <c r="GI170" s="22"/>
      <c r="GJ170" s="22"/>
      <c r="GK170" s="22"/>
      <c r="GL170" s="22"/>
      <c r="GM170" s="22"/>
      <c r="GN170" s="22"/>
      <c r="GO170" s="22"/>
      <c r="GP170" s="22"/>
      <c r="GQ170" s="22"/>
      <c r="GR170" s="22"/>
      <c r="GS170" s="22"/>
      <c r="GT170" s="22"/>
      <c r="GU170" s="22"/>
      <c r="GV170" s="22"/>
      <c r="GW170" s="22"/>
      <c r="GX170" s="22"/>
      <c r="GY170" s="22"/>
      <c r="GZ170" s="22"/>
      <c r="HA170" s="22"/>
      <c r="HB170" s="22"/>
      <c r="HC170" s="22"/>
      <c r="HD170" s="22"/>
      <c r="HE170" s="22"/>
      <c r="HF170" s="22"/>
      <c r="HG170" s="22"/>
      <c r="HH170" s="22"/>
      <c r="HI170" s="22"/>
      <c r="HJ170" s="22"/>
      <c r="HK170" s="22"/>
      <c r="HL170" s="22"/>
      <c r="HM170" s="22"/>
      <c r="HN170" s="22"/>
      <c r="HO170" s="22"/>
      <c r="HP170" s="22"/>
      <c r="HQ170" s="22"/>
      <c r="HR170" s="22"/>
      <c r="HS170" s="22"/>
      <c r="HT170" s="22"/>
      <c r="HU170" s="22"/>
      <c r="HV170" s="22"/>
      <c r="HW170" s="22"/>
      <c r="HX170" s="22"/>
      <c r="HY170" s="22"/>
      <c r="HZ170" s="22"/>
      <c r="IA170" s="22"/>
      <c r="IB170" s="22"/>
      <c r="IC170" s="22"/>
      <c r="ID170" s="22"/>
      <c r="IE170" s="22"/>
      <c r="IF170" s="22"/>
      <c r="IG170" s="22"/>
      <c r="IH170" s="22"/>
      <c r="II170" s="22"/>
      <c r="IJ170" s="22"/>
      <c r="IK170" s="22"/>
      <c r="IL170" s="22"/>
      <c r="IM170" s="22"/>
      <c r="IN170" s="22"/>
      <c r="IO170" s="22"/>
      <c r="IP170" s="22"/>
      <c r="IQ170" s="22"/>
      <c r="IR170" s="22"/>
      <c r="IS170" s="22"/>
      <c r="IT170" s="22"/>
      <c r="IU170" s="22"/>
      <c r="IV170" s="22"/>
    </row>
    <row r="171" spans="2:256" s="24" customFormat="1" x14ac:dyDescent="0.25">
      <c r="B171" s="22"/>
      <c r="C171" s="29"/>
      <c r="D171" s="30"/>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2"/>
      <c r="DJ171" s="22"/>
      <c r="DK171" s="22"/>
      <c r="DL171" s="22"/>
      <c r="DM171" s="22"/>
      <c r="DN171" s="22"/>
      <c r="DO171" s="22"/>
      <c r="DP171" s="22"/>
      <c r="DQ171" s="22"/>
      <c r="DR171" s="22"/>
      <c r="DS171" s="22"/>
      <c r="DT171" s="22"/>
      <c r="DU171" s="22"/>
      <c r="DV171" s="22"/>
      <c r="DW171" s="22"/>
      <c r="DX171" s="22"/>
      <c r="DY171" s="22"/>
      <c r="DZ171" s="22"/>
      <c r="EA171" s="22"/>
      <c r="EB171" s="22"/>
      <c r="EC171" s="22"/>
      <c r="ED171" s="22"/>
      <c r="EE171" s="22"/>
      <c r="EF171" s="22"/>
      <c r="EG171" s="22"/>
      <c r="EH171" s="22"/>
      <c r="EI171" s="22"/>
      <c r="EJ171" s="22"/>
      <c r="EK171" s="22"/>
      <c r="EL171" s="22"/>
      <c r="EM171" s="22"/>
      <c r="EN171" s="22"/>
      <c r="EO171" s="22"/>
      <c r="EP171" s="22"/>
      <c r="EQ171" s="22"/>
      <c r="ER171" s="22"/>
      <c r="ES171" s="22"/>
      <c r="ET171" s="22"/>
      <c r="EU171" s="22"/>
      <c r="EV171" s="22"/>
      <c r="EW171" s="22"/>
      <c r="EX171" s="22"/>
      <c r="EY171" s="22"/>
      <c r="EZ171" s="22"/>
      <c r="FA171" s="22"/>
      <c r="FB171" s="22"/>
      <c r="FC171" s="22"/>
      <c r="FD171" s="22"/>
      <c r="FE171" s="22"/>
      <c r="FF171" s="22"/>
      <c r="FG171" s="22"/>
      <c r="FH171" s="22"/>
      <c r="FI171" s="22"/>
      <c r="FJ171" s="22"/>
      <c r="FK171" s="22"/>
      <c r="FL171" s="22"/>
      <c r="FM171" s="22"/>
      <c r="FN171" s="22"/>
      <c r="FO171" s="22"/>
      <c r="FP171" s="22"/>
      <c r="FQ171" s="22"/>
      <c r="FR171" s="22"/>
      <c r="FS171" s="22"/>
      <c r="FT171" s="22"/>
      <c r="FU171" s="22"/>
      <c r="FV171" s="22"/>
      <c r="FW171" s="22"/>
      <c r="FX171" s="22"/>
      <c r="FY171" s="22"/>
      <c r="FZ171" s="22"/>
      <c r="GA171" s="22"/>
      <c r="GB171" s="22"/>
      <c r="GC171" s="22"/>
      <c r="GD171" s="22"/>
      <c r="GE171" s="22"/>
      <c r="GF171" s="22"/>
      <c r="GG171" s="22"/>
      <c r="GH171" s="22"/>
      <c r="GI171" s="22"/>
      <c r="GJ171" s="22"/>
      <c r="GK171" s="22"/>
      <c r="GL171" s="22"/>
      <c r="GM171" s="22"/>
      <c r="GN171" s="22"/>
      <c r="GO171" s="22"/>
      <c r="GP171" s="22"/>
      <c r="GQ171" s="22"/>
      <c r="GR171" s="22"/>
      <c r="GS171" s="22"/>
      <c r="GT171" s="22"/>
      <c r="GU171" s="22"/>
      <c r="GV171" s="22"/>
      <c r="GW171" s="22"/>
      <c r="GX171" s="22"/>
      <c r="GY171" s="22"/>
      <c r="GZ171" s="22"/>
      <c r="HA171" s="22"/>
      <c r="HB171" s="22"/>
      <c r="HC171" s="22"/>
      <c r="HD171" s="22"/>
      <c r="HE171" s="22"/>
      <c r="HF171" s="22"/>
      <c r="HG171" s="22"/>
      <c r="HH171" s="22"/>
      <c r="HI171" s="22"/>
      <c r="HJ171" s="22"/>
      <c r="HK171" s="22"/>
      <c r="HL171" s="22"/>
      <c r="HM171" s="22"/>
      <c r="HN171" s="22"/>
      <c r="HO171" s="22"/>
      <c r="HP171" s="22"/>
      <c r="HQ171" s="22"/>
      <c r="HR171" s="22"/>
      <c r="HS171" s="22"/>
      <c r="HT171" s="22"/>
      <c r="HU171" s="22"/>
      <c r="HV171" s="22"/>
      <c r="HW171" s="22"/>
      <c r="HX171" s="22"/>
      <c r="HY171" s="22"/>
      <c r="HZ171" s="22"/>
      <c r="IA171" s="22"/>
      <c r="IB171" s="22"/>
      <c r="IC171" s="22"/>
      <c r="ID171" s="22"/>
      <c r="IE171" s="22"/>
      <c r="IF171" s="22"/>
      <c r="IG171" s="22"/>
      <c r="IH171" s="22"/>
      <c r="II171" s="22"/>
      <c r="IJ171" s="22"/>
      <c r="IK171" s="22"/>
      <c r="IL171" s="22"/>
      <c r="IM171" s="22"/>
      <c r="IN171" s="22"/>
      <c r="IO171" s="22"/>
      <c r="IP171" s="22"/>
      <c r="IQ171" s="22"/>
      <c r="IR171" s="22"/>
      <c r="IS171" s="22"/>
      <c r="IT171" s="22"/>
      <c r="IU171" s="22"/>
      <c r="IV171" s="22"/>
    </row>
    <row r="172" spans="2:256" s="24" customFormat="1" x14ac:dyDescent="0.25">
      <c r="B172" s="22"/>
      <c r="C172" s="29"/>
      <c r="D172" s="30"/>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2"/>
      <c r="DJ172" s="22"/>
      <c r="DK172" s="22"/>
      <c r="DL172" s="22"/>
      <c r="DM172" s="22"/>
      <c r="DN172" s="22"/>
      <c r="DO172" s="22"/>
      <c r="DP172" s="22"/>
      <c r="DQ172" s="22"/>
      <c r="DR172" s="22"/>
      <c r="DS172" s="22"/>
      <c r="DT172" s="22"/>
      <c r="DU172" s="22"/>
      <c r="DV172" s="22"/>
      <c r="DW172" s="22"/>
      <c r="DX172" s="22"/>
      <c r="DY172" s="22"/>
      <c r="DZ172" s="22"/>
      <c r="EA172" s="22"/>
      <c r="EB172" s="22"/>
      <c r="EC172" s="22"/>
      <c r="ED172" s="22"/>
      <c r="EE172" s="22"/>
      <c r="EF172" s="22"/>
      <c r="EG172" s="22"/>
      <c r="EH172" s="22"/>
      <c r="EI172" s="22"/>
      <c r="EJ172" s="22"/>
      <c r="EK172" s="22"/>
      <c r="EL172" s="22"/>
      <c r="EM172" s="22"/>
      <c r="EN172" s="22"/>
      <c r="EO172" s="22"/>
      <c r="EP172" s="22"/>
      <c r="EQ172" s="22"/>
      <c r="ER172" s="22"/>
      <c r="ES172" s="22"/>
      <c r="ET172" s="22"/>
      <c r="EU172" s="22"/>
      <c r="EV172" s="22"/>
      <c r="EW172" s="22"/>
      <c r="EX172" s="22"/>
      <c r="EY172" s="22"/>
      <c r="EZ172" s="22"/>
      <c r="FA172" s="22"/>
      <c r="FB172" s="22"/>
      <c r="FC172" s="22"/>
      <c r="FD172" s="22"/>
      <c r="FE172" s="22"/>
      <c r="FF172" s="22"/>
      <c r="FG172" s="22"/>
      <c r="FH172" s="22"/>
      <c r="FI172" s="22"/>
      <c r="FJ172" s="22"/>
      <c r="FK172" s="22"/>
      <c r="FL172" s="22"/>
      <c r="FM172" s="22"/>
      <c r="FN172" s="22"/>
      <c r="FO172" s="22"/>
      <c r="FP172" s="22"/>
      <c r="FQ172" s="22"/>
      <c r="FR172" s="22"/>
      <c r="FS172" s="22"/>
      <c r="FT172" s="22"/>
      <c r="FU172" s="22"/>
      <c r="FV172" s="22"/>
      <c r="FW172" s="22"/>
      <c r="FX172" s="22"/>
      <c r="FY172" s="22"/>
      <c r="FZ172" s="22"/>
      <c r="GA172" s="22"/>
      <c r="GB172" s="22"/>
      <c r="GC172" s="22"/>
      <c r="GD172" s="22"/>
      <c r="GE172" s="22"/>
      <c r="GF172" s="22"/>
      <c r="GG172" s="22"/>
      <c r="GH172" s="22"/>
      <c r="GI172" s="22"/>
      <c r="GJ172" s="22"/>
      <c r="GK172" s="22"/>
      <c r="GL172" s="22"/>
      <c r="GM172" s="22"/>
      <c r="GN172" s="22"/>
      <c r="GO172" s="22"/>
      <c r="GP172" s="22"/>
      <c r="GQ172" s="22"/>
      <c r="GR172" s="22"/>
      <c r="GS172" s="22"/>
      <c r="GT172" s="22"/>
      <c r="GU172" s="22"/>
      <c r="GV172" s="22"/>
      <c r="GW172" s="22"/>
      <c r="GX172" s="22"/>
      <c r="GY172" s="22"/>
      <c r="GZ172" s="22"/>
      <c r="HA172" s="22"/>
      <c r="HB172" s="22"/>
      <c r="HC172" s="22"/>
      <c r="HD172" s="22"/>
      <c r="HE172" s="22"/>
      <c r="HF172" s="22"/>
      <c r="HG172" s="22"/>
      <c r="HH172" s="22"/>
      <c r="HI172" s="22"/>
      <c r="HJ172" s="22"/>
      <c r="HK172" s="22"/>
      <c r="HL172" s="22"/>
      <c r="HM172" s="22"/>
      <c r="HN172" s="22"/>
      <c r="HO172" s="22"/>
      <c r="HP172" s="22"/>
      <c r="HQ172" s="22"/>
      <c r="HR172" s="22"/>
      <c r="HS172" s="22"/>
      <c r="HT172" s="22"/>
      <c r="HU172" s="22"/>
      <c r="HV172" s="22"/>
      <c r="HW172" s="22"/>
      <c r="HX172" s="22"/>
      <c r="HY172" s="22"/>
      <c r="HZ172" s="22"/>
      <c r="IA172" s="22"/>
      <c r="IB172" s="22"/>
      <c r="IC172" s="22"/>
      <c r="ID172" s="22"/>
      <c r="IE172" s="22"/>
      <c r="IF172" s="22"/>
      <c r="IG172" s="22"/>
      <c r="IH172" s="22"/>
      <c r="II172" s="22"/>
      <c r="IJ172" s="22"/>
      <c r="IK172" s="22"/>
      <c r="IL172" s="22"/>
      <c r="IM172" s="22"/>
      <c r="IN172" s="22"/>
      <c r="IO172" s="22"/>
      <c r="IP172" s="22"/>
      <c r="IQ172" s="22"/>
      <c r="IR172" s="22"/>
      <c r="IS172" s="22"/>
      <c r="IT172" s="22"/>
      <c r="IU172" s="22"/>
      <c r="IV172" s="22"/>
    </row>
    <row r="173" spans="2:256" s="24" customFormat="1" x14ac:dyDescent="0.25">
      <c r="B173" s="22"/>
      <c r="C173" s="29"/>
      <c r="D173" s="30"/>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2"/>
      <c r="DJ173" s="22"/>
      <c r="DK173" s="22"/>
      <c r="DL173" s="22"/>
      <c r="DM173" s="22"/>
      <c r="DN173" s="22"/>
      <c r="DO173" s="22"/>
      <c r="DP173" s="22"/>
      <c r="DQ173" s="22"/>
      <c r="DR173" s="22"/>
      <c r="DS173" s="22"/>
      <c r="DT173" s="22"/>
      <c r="DU173" s="22"/>
      <c r="DV173" s="22"/>
      <c r="DW173" s="22"/>
      <c r="DX173" s="22"/>
      <c r="DY173" s="22"/>
      <c r="DZ173" s="22"/>
      <c r="EA173" s="22"/>
      <c r="EB173" s="22"/>
      <c r="EC173" s="22"/>
      <c r="ED173" s="22"/>
      <c r="EE173" s="22"/>
      <c r="EF173" s="22"/>
      <c r="EG173" s="22"/>
      <c r="EH173" s="22"/>
      <c r="EI173" s="22"/>
      <c r="EJ173" s="22"/>
      <c r="EK173" s="22"/>
      <c r="EL173" s="22"/>
      <c r="EM173" s="22"/>
      <c r="EN173" s="22"/>
      <c r="EO173" s="22"/>
      <c r="EP173" s="22"/>
      <c r="EQ173" s="22"/>
      <c r="ER173" s="22"/>
      <c r="ES173" s="22"/>
      <c r="ET173" s="22"/>
      <c r="EU173" s="22"/>
      <c r="EV173" s="22"/>
      <c r="EW173" s="22"/>
      <c r="EX173" s="22"/>
      <c r="EY173" s="22"/>
      <c r="EZ173" s="22"/>
      <c r="FA173" s="22"/>
      <c r="FB173" s="22"/>
      <c r="FC173" s="22"/>
      <c r="FD173" s="22"/>
      <c r="FE173" s="22"/>
      <c r="FF173" s="22"/>
      <c r="FG173" s="22"/>
      <c r="FH173" s="22"/>
      <c r="FI173" s="22"/>
      <c r="FJ173" s="22"/>
      <c r="FK173" s="22"/>
      <c r="FL173" s="22"/>
      <c r="FM173" s="22"/>
      <c r="FN173" s="22"/>
      <c r="FO173" s="22"/>
      <c r="FP173" s="22"/>
      <c r="FQ173" s="22"/>
      <c r="FR173" s="22"/>
      <c r="FS173" s="22"/>
      <c r="FT173" s="22"/>
      <c r="FU173" s="22"/>
      <c r="FV173" s="22"/>
      <c r="FW173" s="22"/>
      <c r="FX173" s="22"/>
      <c r="FY173" s="22"/>
      <c r="FZ173" s="22"/>
      <c r="GA173" s="22"/>
      <c r="GB173" s="22"/>
      <c r="GC173" s="22"/>
      <c r="GD173" s="22"/>
      <c r="GE173" s="22"/>
      <c r="GF173" s="22"/>
      <c r="GG173" s="22"/>
      <c r="GH173" s="22"/>
      <c r="GI173" s="22"/>
      <c r="GJ173" s="22"/>
      <c r="GK173" s="22"/>
      <c r="GL173" s="22"/>
      <c r="GM173" s="22"/>
      <c r="GN173" s="22"/>
      <c r="GO173" s="22"/>
      <c r="GP173" s="22"/>
      <c r="GQ173" s="22"/>
      <c r="GR173" s="22"/>
      <c r="GS173" s="22"/>
      <c r="GT173" s="22"/>
      <c r="GU173" s="22"/>
      <c r="GV173" s="22"/>
      <c r="GW173" s="22"/>
      <c r="GX173" s="22"/>
      <c r="GY173" s="22"/>
      <c r="GZ173" s="22"/>
      <c r="HA173" s="22"/>
      <c r="HB173" s="22"/>
      <c r="HC173" s="22"/>
      <c r="HD173" s="22"/>
      <c r="HE173" s="22"/>
      <c r="HF173" s="22"/>
      <c r="HG173" s="22"/>
      <c r="HH173" s="22"/>
      <c r="HI173" s="22"/>
      <c r="HJ173" s="22"/>
      <c r="HK173" s="22"/>
      <c r="HL173" s="22"/>
      <c r="HM173" s="22"/>
      <c r="HN173" s="22"/>
      <c r="HO173" s="22"/>
      <c r="HP173" s="22"/>
      <c r="HQ173" s="22"/>
      <c r="HR173" s="22"/>
      <c r="HS173" s="22"/>
      <c r="HT173" s="22"/>
      <c r="HU173" s="22"/>
      <c r="HV173" s="22"/>
      <c r="HW173" s="22"/>
      <c r="HX173" s="22"/>
      <c r="HY173" s="22"/>
      <c r="HZ173" s="22"/>
      <c r="IA173" s="22"/>
      <c r="IB173" s="22"/>
      <c r="IC173" s="22"/>
      <c r="ID173" s="22"/>
      <c r="IE173" s="22"/>
      <c r="IF173" s="22"/>
      <c r="IG173" s="22"/>
      <c r="IH173" s="22"/>
      <c r="II173" s="22"/>
      <c r="IJ173" s="22"/>
      <c r="IK173" s="22"/>
      <c r="IL173" s="22"/>
      <c r="IM173" s="22"/>
      <c r="IN173" s="22"/>
      <c r="IO173" s="22"/>
      <c r="IP173" s="22"/>
      <c r="IQ173" s="22"/>
      <c r="IR173" s="22"/>
      <c r="IS173" s="22"/>
      <c r="IT173" s="22"/>
      <c r="IU173" s="22"/>
      <c r="IV173" s="22"/>
    </row>
    <row r="174" spans="2:256" s="24" customFormat="1" x14ac:dyDescent="0.25">
      <c r="B174" s="22"/>
      <c r="C174" s="29"/>
      <c r="D174" s="30"/>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2"/>
      <c r="DS174" s="22"/>
      <c r="DT174" s="22"/>
      <c r="DU174" s="22"/>
      <c r="DV174" s="22"/>
      <c r="DW174" s="22"/>
      <c r="DX174" s="22"/>
      <c r="DY174" s="22"/>
      <c r="DZ174" s="22"/>
      <c r="EA174" s="22"/>
      <c r="EB174" s="22"/>
      <c r="EC174" s="22"/>
      <c r="ED174" s="22"/>
      <c r="EE174" s="22"/>
      <c r="EF174" s="22"/>
      <c r="EG174" s="22"/>
      <c r="EH174" s="22"/>
      <c r="EI174" s="22"/>
      <c r="EJ174" s="22"/>
      <c r="EK174" s="22"/>
      <c r="EL174" s="22"/>
      <c r="EM174" s="22"/>
      <c r="EN174" s="22"/>
      <c r="EO174" s="22"/>
      <c r="EP174" s="22"/>
      <c r="EQ174" s="22"/>
      <c r="ER174" s="22"/>
      <c r="ES174" s="22"/>
      <c r="ET174" s="22"/>
      <c r="EU174" s="22"/>
      <c r="EV174" s="22"/>
      <c r="EW174" s="22"/>
      <c r="EX174" s="22"/>
      <c r="EY174" s="22"/>
      <c r="EZ174" s="22"/>
      <c r="FA174" s="22"/>
      <c r="FB174" s="22"/>
      <c r="FC174" s="22"/>
      <c r="FD174" s="22"/>
      <c r="FE174" s="22"/>
      <c r="FF174" s="22"/>
      <c r="FG174" s="22"/>
      <c r="FH174" s="22"/>
      <c r="FI174" s="22"/>
      <c r="FJ174" s="22"/>
      <c r="FK174" s="22"/>
      <c r="FL174" s="22"/>
      <c r="FM174" s="22"/>
      <c r="FN174" s="22"/>
      <c r="FO174" s="22"/>
      <c r="FP174" s="22"/>
      <c r="FQ174" s="22"/>
      <c r="FR174" s="22"/>
      <c r="FS174" s="22"/>
      <c r="FT174" s="22"/>
      <c r="FU174" s="22"/>
      <c r="FV174" s="22"/>
      <c r="FW174" s="22"/>
      <c r="FX174" s="22"/>
      <c r="FY174" s="22"/>
      <c r="FZ174" s="22"/>
      <c r="GA174" s="22"/>
      <c r="GB174" s="22"/>
      <c r="GC174" s="22"/>
      <c r="GD174" s="22"/>
      <c r="GE174" s="22"/>
      <c r="GF174" s="22"/>
      <c r="GG174" s="22"/>
      <c r="GH174" s="22"/>
      <c r="GI174" s="22"/>
      <c r="GJ174" s="22"/>
      <c r="GK174" s="22"/>
      <c r="GL174" s="22"/>
      <c r="GM174" s="22"/>
      <c r="GN174" s="22"/>
      <c r="GO174" s="22"/>
      <c r="GP174" s="22"/>
      <c r="GQ174" s="22"/>
      <c r="GR174" s="22"/>
      <c r="GS174" s="22"/>
      <c r="GT174" s="22"/>
      <c r="GU174" s="22"/>
      <c r="GV174" s="22"/>
      <c r="GW174" s="22"/>
      <c r="GX174" s="22"/>
      <c r="GY174" s="22"/>
      <c r="GZ174" s="22"/>
      <c r="HA174" s="22"/>
      <c r="HB174" s="22"/>
      <c r="HC174" s="22"/>
      <c r="HD174" s="22"/>
      <c r="HE174" s="22"/>
      <c r="HF174" s="22"/>
      <c r="HG174" s="22"/>
      <c r="HH174" s="22"/>
      <c r="HI174" s="22"/>
      <c r="HJ174" s="22"/>
      <c r="HK174" s="22"/>
      <c r="HL174" s="22"/>
      <c r="HM174" s="22"/>
      <c r="HN174" s="22"/>
      <c r="HO174" s="22"/>
      <c r="HP174" s="22"/>
      <c r="HQ174" s="22"/>
      <c r="HR174" s="22"/>
      <c r="HS174" s="22"/>
      <c r="HT174" s="22"/>
      <c r="HU174" s="22"/>
      <c r="HV174" s="22"/>
      <c r="HW174" s="22"/>
      <c r="HX174" s="22"/>
      <c r="HY174" s="22"/>
      <c r="HZ174" s="22"/>
      <c r="IA174" s="22"/>
      <c r="IB174" s="22"/>
      <c r="IC174" s="22"/>
      <c r="ID174" s="22"/>
      <c r="IE174" s="22"/>
      <c r="IF174" s="22"/>
      <c r="IG174" s="22"/>
      <c r="IH174" s="22"/>
      <c r="II174" s="22"/>
      <c r="IJ174" s="22"/>
      <c r="IK174" s="22"/>
      <c r="IL174" s="22"/>
      <c r="IM174" s="22"/>
      <c r="IN174" s="22"/>
      <c r="IO174" s="22"/>
      <c r="IP174" s="22"/>
      <c r="IQ174" s="22"/>
      <c r="IR174" s="22"/>
      <c r="IS174" s="22"/>
      <c r="IT174" s="22"/>
      <c r="IU174" s="22"/>
      <c r="IV174" s="22"/>
    </row>
    <row r="175" spans="2:256" s="24" customFormat="1" x14ac:dyDescent="0.25">
      <c r="B175" s="22"/>
      <c r="C175" s="29"/>
      <c r="D175" s="30"/>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c r="GN175" s="22"/>
      <c r="GO175" s="22"/>
      <c r="GP175" s="22"/>
      <c r="GQ175" s="22"/>
      <c r="GR175" s="22"/>
      <c r="GS175" s="22"/>
      <c r="GT175" s="22"/>
      <c r="GU175" s="22"/>
      <c r="GV175" s="22"/>
      <c r="GW175" s="22"/>
      <c r="GX175" s="22"/>
      <c r="GY175" s="22"/>
      <c r="GZ175" s="22"/>
      <c r="HA175" s="22"/>
      <c r="HB175" s="22"/>
      <c r="HC175" s="22"/>
      <c r="HD175" s="22"/>
      <c r="HE175" s="22"/>
      <c r="HF175" s="22"/>
      <c r="HG175" s="22"/>
      <c r="HH175" s="22"/>
      <c r="HI175" s="22"/>
      <c r="HJ175" s="22"/>
      <c r="HK175" s="22"/>
      <c r="HL175" s="22"/>
      <c r="HM175" s="22"/>
      <c r="HN175" s="22"/>
      <c r="HO175" s="22"/>
      <c r="HP175" s="22"/>
      <c r="HQ175" s="22"/>
      <c r="HR175" s="22"/>
      <c r="HS175" s="22"/>
      <c r="HT175" s="22"/>
      <c r="HU175" s="22"/>
      <c r="HV175" s="22"/>
      <c r="HW175" s="22"/>
      <c r="HX175" s="22"/>
      <c r="HY175" s="22"/>
      <c r="HZ175" s="22"/>
      <c r="IA175" s="22"/>
      <c r="IB175" s="22"/>
      <c r="IC175" s="22"/>
      <c r="ID175" s="22"/>
      <c r="IE175" s="22"/>
      <c r="IF175" s="22"/>
      <c r="IG175" s="22"/>
      <c r="IH175" s="22"/>
      <c r="II175" s="22"/>
      <c r="IJ175" s="22"/>
      <c r="IK175" s="22"/>
      <c r="IL175" s="22"/>
      <c r="IM175" s="22"/>
      <c r="IN175" s="22"/>
      <c r="IO175" s="22"/>
      <c r="IP175" s="22"/>
      <c r="IQ175" s="22"/>
      <c r="IR175" s="22"/>
      <c r="IS175" s="22"/>
      <c r="IT175" s="22"/>
      <c r="IU175" s="22"/>
      <c r="IV175" s="22"/>
    </row>
    <row r="176" spans="2:256" s="24" customFormat="1" x14ac:dyDescent="0.25">
      <c r="B176" s="22"/>
      <c r="C176" s="29"/>
      <c r="D176" s="30"/>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c r="FO176" s="22"/>
      <c r="FP176" s="22"/>
      <c r="FQ176" s="22"/>
      <c r="FR176" s="22"/>
      <c r="FS176" s="22"/>
      <c r="FT176" s="22"/>
      <c r="FU176" s="22"/>
      <c r="FV176" s="22"/>
      <c r="FW176" s="22"/>
      <c r="FX176" s="22"/>
      <c r="FY176" s="22"/>
      <c r="FZ176" s="22"/>
      <c r="GA176" s="22"/>
      <c r="GB176" s="22"/>
      <c r="GC176" s="22"/>
      <c r="GD176" s="22"/>
      <c r="GE176" s="22"/>
      <c r="GF176" s="22"/>
      <c r="GG176" s="22"/>
      <c r="GH176" s="22"/>
      <c r="GI176" s="22"/>
      <c r="GJ176" s="22"/>
      <c r="GK176" s="22"/>
      <c r="GL176" s="22"/>
      <c r="GM176" s="22"/>
      <c r="GN176" s="22"/>
      <c r="GO176" s="22"/>
      <c r="GP176" s="22"/>
      <c r="GQ176" s="22"/>
      <c r="GR176" s="22"/>
      <c r="GS176" s="22"/>
      <c r="GT176" s="22"/>
      <c r="GU176" s="22"/>
      <c r="GV176" s="22"/>
      <c r="GW176" s="22"/>
      <c r="GX176" s="22"/>
      <c r="GY176" s="22"/>
      <c r="GZ176" s="22"/>
      <c r="HA176" s="22"/>
      <c r="HB176" s="22"/>
      <c r="HC176" s="22"/>
      <c r="HD176" s="22"/>
      <c r="HE176" s="22"/>
      <c r="HF176" s="22"/>
      <c r="HG176" s="22"/>
      <c r="HH176" s="22"/>
      <c r="HI176" s="22"/>
      <c r="HJ176" s="22"/>
      <c r="HK176" s="22"/>
      <c r="HL176" s="22"/>
      <c r="HM176" s="22"/>
      <c r="HN176" s="22"/>
      <c r="HO176" s="22"/>
      <c r="HP176" s="22"/>
      <c r="HQ176" s="22"/>
      <c r="HR176" s="22"/>
      <c r="HS176" s="22"/>
      <c r="HT176" s="22"/>
      <c r="HU176" s="22"/>
      <c r="HV176" s="22"/>
      <c r="HW176" s="22"/>
      <c r="HX176" s="22"/>
      <c r="HY176" s="22"/>
      <c r="HZ176" s="22"/>
      <c r="IA176" s="22"/>
      <c r="IB176" s="22"/>
      <c r="IC176" s="22"/>
      <c r="ID176" s="22"/>
      <c r="IE176" s="22"/>
      <c r="IF176" s="22"/>
      <c r="IG176" s="22"/>
      <c r="IH176" s="22"/>
      <c r="II176" s="22"/>
      <c r="IJ176" s="22"/>
      <c r="IK176" s="22"/>
      <c r="IL176" s="22"/>
      <c r="IM176" s="22"/>
      <c r="IN176" s="22"/>
      <c r="IO176" s="22"/>
      <c r="IP176" s="22"/>
      <c r="IQ176" s="22"/>
      <c r="IR176" s="22"/>
      <c r="IS176" s="22"/>
      <c r="IT176" s="22"/>
      <c r="IU176" s="22"/>
      <c r="IV176" s="22"/>
    </row>
    <row r="177" spans="2:256" s="24" customFormat="1" x14ac:dyDescent="0.25">
      <c r="B177" s="22"/>
      <c r="C177" s="29"/>
      <c r="D177" s="30"/>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c r="FO177" s="22"/>
      <c r="FP177" s="22"/>
      <c r="FQ177" s="22"/>
      <c r="FR177" s="22"/>
      <c r="FS177" s="22"/>
      <c r="FT177" s="22"/>
      <c r="FU177" s="22"/>
      <c r="FV177" s="22"/>
      <c r="FW177" s="22"/>
      <c r="FX177" s="22"/>
      <c r="FY177" s="22"/>
      <c r="FZ177" s="22"/>
      <c r="GA177" s="22"/>
      <c r="GB177" s="22"/>
      <c r="GC177" s="22"/>
      <c r="GD177" s="22"/>
      <c r="GE177" s="22"/>
      <c r="GF177" s="22"/>
      <c r="GG177" s="22"/>
      <c r="GH177" s="22"/>
      <c r="GI177" s="22"/>
      <c r="GJ177" s="22"/>
      <c r="GK177" s="22"/>
      <c r="GL177" s="22"/>
      <c r="GM177" s="22"/>
      <c r="GN177" s="22"/>
      <c r="GO177" s="22"/>
      <c r="GP177" s="22"/>
      <c r="GQ177" s="22"/>
      <c r="GR177" s="22"/>
      <c r="GS177" s="22"/>
      <c r="GT177" s="22"/>
      <c r="GU177" s="22"/>
      <c r="GV177" s="22"/>
      <c r="GW177" s="22"/>
      <c r="GX177" s="22"/>
      <c r="GY177" s="22"/>
      <c r="GZ177" s="22"/>
      <c r="HA177" s="22"/>
      <c r="HB177" s="22"/>
      <c r="HC177" s="22"/>
      <c r="HD177" s="22"/>
      <c r="HE177" s="22"/>
      <c r="HF177" s="22"/>
      <c r="HG177" s="22"/>
      <c r="HH177" s="22"/>
      <c r="HI177" s="22"/>
      <c r="HJ177" s="22"/>
      <c r="HK177" s="22"/>
      <c r="HL177" s="22"/>
      <c r="HM177" s="22"/>
      <c r="HN177" s="22"/>
      <c r="HO177" s="22"/>
      <c r="HP177" s="22"/>
      <c r="HQ177" s="22"/>
      <c r="HR177" s="22"/>
      <c r="HS177" s="22"/>
      <c r="HT177" s="22"/>
      <c r="HU177" s="22"/>
      <c r="HV177" s="22"/>
      <c r="HW177" s="22"/>
      <c r="HX177" s="22"/>
      <c r="HY177" s="22"/>
      <c r="HZ177" s="22"/>
      <c r="IA177" s="22"/>
      <c r="IB177" s="22"/>
      <c r="IC177" s="22"/>
      <c r="ID177" s="22"/>
      <c r="IE177" s="22"/>
      <c r="IF177" s="22"/>
      <c r="IG177" s="22"/>
      <c r="IH177" s="22"/>
      <c r="II177" s="22"/>
      <c r="IJ177" s="22"/>
      <c r="IK177" s="22"/>
      <c r="IL177" s="22"/>
      <c r="IM177" s="22"/>
      <c r="IN177" s="22"/>
      <c r="IO177" s="22"/>
      <c r="IP177" s="22"/>
      <c r="IQ177" s="22"/>
      <c r="IR177" s="22"/>
      <c r="IS177" s="22"/>
      <c r="IT177" s="22"/>
      <c r="IU177" s="22"/>
      <c r="IV177" s="22"/>
    </row>
    <row r="178" spans="2:256" s="24" customFormat="1" x14ac:dyDescent="0.25">
      <c r="B178" s="22"/>
      <c r="C178" s="29"/>
      <c r="D178" s="30"/>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c r="FO178" s="22"/>
      <c r="FP178" s="22"/>
      <c r="FQ178" s="22"/>
      <c r="FR178" s="22"/>
      <c r="FS178" s="22"/>
      <c r="FT178" s="22"/>
      <c r="FU178" s="22"/>
      <c r="FV178" s="22"/>
      <c r="FW178" s="22"/>
      <c r="FX178" s="22"/>
      <c r="FY178" s="22"/>
      <c r="FZ178" s="22"/>
      <c r="GA178" s="22"/>
      <c r="GB178" s="22"/>
      <c r="GC178" s="22"/>
      <c r="GD178" s="22"/>
      <c r="GE178" s="22"/>
      <c r="GF178" s="22"/>
      <c r="GG178" s="22"/>
      <c r="GH178" s="22"/>
      <c r="GI178" s="22"/>
      <c r="GJ178" s="22"/>
      <c r="GK178" s="22"/>
      <c r="GL178" s="22"/>
      <c r="GM178" s="22"/>
      <c r="GN178" s="22"/>
      <c r="GO178" s="22"/>
      <c r="GP178" s="22"/>
      <c r="GQ178" s="22"/>
      <c r="GR178" s="22"/>
      <c r="GS178" s="22"/>
      <c r="GT178" s="22"/>
      <c r="GU178" s="22"/>
      <c r="GV178" s="22"/>
      <c r="GW178" s="22"/>
      <c r="GX178" s="22"/>
      <c r="GY178" s="22"/>
      <c r="GZ178" s="22"/>
      <c r="HA178" s="22"/>
      <c r="HB178" s="22"/>
      <c r="HC178" s="22"/>
      <c r="HD178" s="22"/>
      <c r="HE178" s="22"/>
      <c r="HF178" s="22"/>
      <c r="HG178" s="22"/>
      <c r="HH178" s="22"/>
      <c r="HI178" s="22"/>
      <c r="HJ178" s="22"/>
      <c r="HK178" s="22"/>
      <c r="HL178" s="22"/>
      <c r="HM178" s="22"/>
      <c r="HN178" s="22"/>
      <c r="HO178" s="22"/>
      <c r="HP178" s="22"/>
      <c r="HQ178" s="22"/>
      <c r="HR178" s="22"/>
      <c r="HS178" s="22"/>
      <c r="HT178" s="22"/>
      <c r="HU178" s="22"/>
      <c r="HV178" s="22"/>
      <c r="HW178" s="22"/>
      <c r="HX178" s="22"/>
      <c r="HY178" s="22"/>
      <c r="HZ178" s="22"/>
      <c r="IA178" s="22"/>
      <c r="IB178" s="22"/>
      <c r="IC178" s="22"/>
      <c r="ID178" s="22"/>
      <c r="IE178" s="22"/>
      <c r="IF178" s="22"/>
      <c r="IG178" s="22"/>
      <c r="IH178" s="22"/>
      <c r="II178" s="22"/>
      <c r="IJ178" s="22"/>
      <c r="IK178" s="22"/>
      <c r="IL178" s="22"/>
      <c r="IM178" s="22"/>
      <c r="IN178" s="22"/>
      <c r="IO178" s="22"/>
      <c r="IP178" s="22"/>
      <c r="IQ178" s="22"/>
      <c r="IR178" s="22"/>
      <c r="IS178" s="22"/>
      <c r="IT178" s="22"/>
      <c r="IU178" s="22"/>
      <c r="IV178" s="22"/>
    </row>
    <row r="179" spans="2:256" s="24" customFormat="1" x14ac:dyDescent="0.25">
      <c r="B179" s="22"/>
      <c r="C179" s="29"/>
      <c r="D179" s="30"/>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c r="DC179" s="22"/>
      <c r="DD179" s="22"/>
      <c r="DE179" s="22"/>
      <c r="DF179" s="22"/>
      <c r="DG179" s="22"/>
      <c r="DH179" s="22"/>
      <c r="DI179" s="22"/>
      <c r="DJ179" s="22"/>
      <c r="DK179" s="22"/>
      <c r="DL179" s="22"/>
      <c r="DM179" s="22"/>
      <c r="DN179" s="22"/>
      <c r="DO179" s="22"/>
      <c r="DP179" s="22"/>
      <c r="DQ179" s="22"/>
      <c r="DR179" s="22"/>
      <c r="DS179" s="22"/>
      <c r="DT179" s="22"/>
      <c r="DU179" s="22"/>
      <c r="DV179" s="22"/>
      <c r="DW179" s="22"/>
      <c r="DX179" s="22"/>
      <c r="DY179" s="22"/>
      <c r="DZ179" s="22"/>
      <c r="EA179" s="22"/>
      <c r="EB179" s="22"/>
      <c r="EC179" s="22"/>
      <c r="ED179" s="22"/>
      <c r="EE179" s="22"/>
      <c r="EF179" s="22"/>
      <c r="EG179" s="22"/>
      <c r="EH179" s="22"/>
      <c r="EI179" s="22"/>
      <c r="EJ179" s="22"/>
      <c r="EK179" s="22"/>
      <c r="EL179" s="22"/>
      <c r="EM179" s="22"/>
      <c r="EN179" s="22"/>
      <c r="EO179" s="22"/>
      <c r="EP179" s="22"/>
      <c r="EQ179" s="22"/>
      <c r="ER179" s="22"/>
      <c r="ES179" s="22"/>
      <c r="ET179" s="22"/>
      <c r="EU179" s="22"/>
      <c r="EV179" s="22"/>
      <c r="EW179" s="22"/>
      <c r="EX179" s="22"/>
      <c r="EY179" s="22"/>
      <c r="EZ179" s="22"/>
      <c r="FA179" s="22"/>
      <c r="FB179" s="22"/>
      <c r="FC179" s="22"/>
      <c r="FD179" s="22"/>
      <c r="FE179" s="22"/>
      <c r="FF179" s="22"/>
      <c r="FG179" s="22"/>
      <c r="FH179" s="22"/>
      <c r="FI179" s="22"/>
      <c r="FJ179" s="22"/>
      <c r="FK179" s="22"/>
      <c r="FL179" s="22"/>
      <c r="FM179" s="22"/>
      <c r="FN179" s="22"/>
      <c r="FO179" s="22"/>
      <c r="FP179" s="22"/>
      <c r="FQ179" s="22"/>
      <c r="FR179" s="22"/>
      <c r="FS179" s="22"/>
      <c r="FT179" s="22"/>
      <c r="FU179" s="22"/>
      <c r="FV179" s="22"/>
      <c r="FW179" s="22"/>
      <c r="FX179" s="22"/>
      <c r="FY179" s="22"/>
      <c r="FZ179" s="22"/>
      <c r="GA179" s="22"/>
      <c r="GB179" s="22"/>
      <c r="GC179" s="22"/>
      <c r="GD179" s="22"/>
      <c r="GE179" s="22"/>
      <c r="GF179" s="22"/>
      <c r="GG179" s="22"/>
      <c r="GH179" s="22"/>
      <c r="GI179" s="22"/>
      <c r="GJ179" s="22"/>
      <c r="GK179" s="22"/>
      <c r="GL179" s="22"/>
      <c r="GM179" s="22"/>
      <c r="GN179" s="22"/>
      <c r="GO179" s="22"/>
      <c r="GP179" s="22"/>
      <c r="GQ179" s="22"/>
      <c r="GR179" s="22"/>
      <c r="GS179" s="22"/>
      <c r="GT179" s="22"/>
      <c r="GU179" s="22"/>
      <c r="GV179" s="22"/>
      <c r="GW179" s="22"/>
      <c r="GX179" s="22"/>
      <c r="GY179" s="22"/>
      <c r="GZ179" s="22"/>
      <c r="HA179" s="22"/>
      <c r="HB179" s="22"/>
      <c r="HC179" s="22"/>
      <c r="HD179" s="22"/>
      <c r="HE179" s="22"/>
      <c r="HF179" s="22"/>
      <c r="HG179" s="22"/>
      <c r="HH179" s="22"/>
      <c r="HI179" s="22"/>
      <c r="HJ179" s="22"/>
      <c r="HK179" s="22"/>
      <c r="HL179" s="22"/>
      <c r="HM179" s="22"/>
      <c r="HN179" s="22"/>
      <c r="HO179" s="22"/>
      <c r="HP179" s="22"/>
      <c r="HQ179" s="22"/>
      <c r="HR179" s="22"/>
      <c r="HS179" s="22"/>
      <c r="HT179" s="22"/>
      <c r="HU179" s="22"/>
      <c r="HV179" s="22"/>
      <c r="HW179" s="22"/>
      <c r="HX179" s="22"/>
      <c r="HY179" s="22"/>
      <c r="HZ179" s="22"/>
      <c r="IA179" s="22"/>
      <c r="IB179" s="22"/>
      <c r="IC179" s="22"/>
      <c r="ID179" s="22"/>
      <c r="IE179" s="22"/>
      <c r="IF179" s="22"/>
      <c r="IG179" s="22"/>
      <c r="IH179" s="22"/>
      <c r="II179" s="22"/>
      <c r="IJ179" s="22"/>
      <c r="IK179" s="22"/>
      <c r="IL179" s="22"/>
      <c r="IM179" s="22"/>
      <c r="IN179" s="22"/>
      <c r="IO179" s="22"/>
      <c r="IP179" s="22"/>
      <c r="IQ179" s="22"/>
      <c r="IR179" s="22"/>
      <c r="IS179" s="22"/>
      <c r="IT179" s="22"/>
      <c r="IU179" s="22"/>
      <c r="IV179" s="22"/>
    </row>
    <row r="180" spans="2:256" s="24" customFormat="1" x14ac:dyDescent="0.25">
      <c r="B180" s="22"/>
      <c r="C180" s="29"/>
      <c r="D180" s="30"/>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c r="DC180" s="22"/>
      <c r="DD180" s="22"/>
      <c r="DE180" s="22"/>
      <c r="DF180" s="22"/>
      <c r="DG180" s="22"/>
      <c r="DH180" s="22"/>
      <c r="DI180" s="22"/>
      <c r="DJ180" s="22"/>
      <c r="DK180" s="22"/>
      <c r="DL180" s="22"/>
      <c r="DM180" s="22"/>
      <c r="DN180" s="22"/>
      <c r="DO180" s="22"/>
      <c r="DP180" s="22"/>
      <c r="DQ180" s="22"/>
      <c r="DR180" s="22"/>
      <c r="DS180" s="22"/>
      <c r="DT180" s="22"/>
      <c r="DU180" s="22"/>
      <c r="DV180" s="22"/>
      <c r="DW180" s="22"/>
      <c r="DX180" s="22"/>
      <c r="DY180" s="22"/>
      <c r="DZ180" s="22"/>
      <c r="EA180" s="22"/>
      <c r="EB180" s="22"/>
      <c r="EC180" s="22"/>
      <c r="ED180" s="22"/>
      <c r="EE180" s="22"/>
      <c r="EF180" s="22"/>
      <c r="EG180" s="22"/>
      <c r="EH180" s="22"/>
      <c r="EI180" s="22"/>
      <c r="EJ180" s="22"/>
      <c r="EK180" s="22"/>
      <c r="EL180" s="22"/>
      <c r="EM180" s="22"/>
      <c r="EN180" s="22"/>
      <c r="EO180" s="22"/>
      <c r="EP180" s="22"/>
      <c r="EQ180" s="22"/>
      <c r="ER180" s="22"/>
      <c r="ES180" s="22"/>
      <c r="ET180" s="22"/>
      <c r="EU180" s="22"/>
      <c r="EV180" s="22"/>
      <c r="EW180" s="22"/>
      <c r="EX180" s="22"/>
      <c r="EY180" s="22"/>
      <c r="EZ180" s="22"/>
      <c r="FA180" s="22"/>
      <c r="FB180" s="22"/>
      <c r="FC180" s="22"/>
      <c r="FD180" s="22"/>
      <c r="FE180" s="22"/>
      <c r="FF180" s="22"/>
      <c r="FG180" s="22"/>
      <c r="FH180" s="22"/>
      <c r="FI180" s="22"/>
      <c r="FJ180" s="22"/>
      <c r="FK180" s="22"/>
      <c r="FL180" s="22"/>
      <c r="FM180" s="22"/>
      <c r="FN180" s="22"/>
      <c r="FO180" s="22"/>
      <c r="FP180" s="22"/>
      <c r="FQ180" s="22"/>
      <c r="FR180" s="22"/>
      <c r="FS180" s="22"/>
      <c r="FT180" s="22"/>
      <c r="FU180" s="22"/>
      <c r="FV180" s="22"/>
      <c r="FW180" s="22"/>
      <c r="FX180" s="22"/>
      <c r="FY180" s="22"/>
      <c r="FZ180" s="22"/>
      <c r="GA180" s="22"/>
      <c r="GB180" s="22"/>
      <c r="GC180" s="22"/>
      <c r="GD180" s="22"/>
      <c r="GE180" s="22"/>
      <c r="GF180" s="22"/>
      <c r="GG180" s="22"/>
      <c r="GH180" s="22"/>
      <c r="GI180" s="22"/>
      <c r="GJ180" s="22"/>
      <c r="GK180" s="22"/>
      <c r="GL180" s="22"/>
      <c r="GM180" s="22"/>
      <c r="GN180" s="22"/>
      <c r="GO180" s="22"/>
      <c r="GP180" s="22"/>
      <c r="GQ180" s="22"/>
      <c r="GR180" s="22"/>
      <c r="GS180" s="22"/>
      <c r="GT180" s="22"/>
      <c r="GU180" s="22"/>
      <c r="GV180" s="22"/>
      <c r="GW180" s="22"/>
      <c r="GX180" s="22"/>
      <c r="GY180" s="22"/>
      <c r="GZ180" s="22"/>
      <c r="HA180" s="22"/>
      <c r="HB180" s="22"/>
      <c r="HC180" s="22"/>
      <c r="HD180" s="22"/>
      <c r="HE180" s="22"/>
      <c r="HF180" s="22"/>
      <c r="HG180" s="22"/>
      <c r="HH180" s="22"/>
      <c r="HI180" s="22"/>
      <c r="HJ180" s="22"/>
      <c r="HK180" s="22"/>
      <c r="HL180" s="22"/>
      <c r="HM180" s="22"/>
      <c r="HN180" s="22"/>
      <c r="HO180" s="22"/>
      <c r="HP180" s="22"/>
      <c r="HQ180" s="22"/>
      <c r="HR180" s="22"/>
      <c r="HS180" s="22"/>
      <c r="HT180" s="22"/>
      <c r="HU180" s="22"/>
      <c r="HV180" s="22"/>
      <c r="HW180" s="22"/>
      <c r="HX180" s="22"/>
      <c r="HY180" s="22"/>
      <c r="HZ180" s="22"/>
      <c r="IA180" s="22"/>
      <c r="IB180" s="22"/>
      <c r="IC180" s="22"/>
      <c r="ID180" s="22"/>
      <c r="IE180" s="22"/>
      <c r="IF180" s="22"/>
      <c r="IG180" s="22"/>
      <c r="IH180" s="22"/>
      <c r="II180" s="22"/>
      <c r="IJ180" s="22"/>
      <c r="IK180" s="22"/>
      <c r="IL180" s="22"/>
      <c r="IM180" s="22"/>
      <c r="IN180" s="22"/>
      <c r="IO180" s="22"/>
      <c r="IP180" s="22"/>
      <c r="IQ180" s="22"/>
      <c r="IR180" s="22"/>
      <c r="IS180" s="22"/>
      <c r="IT180" s="22"/>
      <c r="IU180" s="22"/>
      <c r="IV180" s="22"/>
    </row>
    <row r="181" spans="2:256" s="24" customFormat="1" x14ac:dyDescent="0.25">
      <c r="B181" s="22"/>
      <c r="C181" s="29"/>
      <c r="D181" s="30"/>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c r="DC181" s="22"/>
      <c r="DD181" s="22"/>
      <c r="DE181" s="22"/>
      <c r="DF181" s="22"/>
      <c r="DG181" s="22"/>
      <c r="DH181" s="22"/>
      <c r="DI181" s="22"/>
      <c r="DJ181" s="22"/>
      <c r="DK181" s="22"/>
      <c r="DL181" s="22"/>
      <c r="DM181" s="22"/>
      <c r="DN181" s="22"/>
      <c r="DO181" s="22"/>
      <c r="DP181" s="22"/>
      <c r="DQ181" s="22"/>
      <c r="DR181" s="22"/>
      <c r="DS181" s="22"/>
      <c r="DT181" s="22"/>
      <c r="DU181" s="22"/>
      <c r="DV181" s="22"/>
      <c r="DW181" s="22"/>
      <c r="DX181" s="22"/>
      <c r="DY181" s="22"/>
      <c r="DZ181" s="22"/>
      <c r="EA181" s="22"/>
      <c r="EB181" s="22"/>
      <c r="EC181" s="22"/>
      <c r="ED181" s="22"/>
      <c r="EE181" s="22"/>
      <c r="EF181" s="22"/>
      <c r="EG181" s="22"/>
      <c r="EH181" s="22"/>
      <c r="EI181" s="22"/>
      <c r="EJ181" s="22"/>
      <c r="EK181" s="22"/>
      <c r="EL181" s="22"/>
      <c r="EM181" s="22"/>
      <c r="EN181" s="22"/>
      <c r="EO181" s="22"/>
      <c r="EP181" s="22"/>
      <c r="EQ181" s="22"/>
      <c r="ER181" s="22"/>
      <c r="ES181" s="22"/>
      <c r="ET181" s="22"/>
      <c r="EU181" s="22"/>
      <c r="EV181" s="22"/>
      <c r="EW181" s="22"/>
      <c r="EX181" s="22"/>
      <c r="EY181" s="22"/>
      <c r="EZ181" s="22"/>
      <c r="FA181" s="22"/>
      <c r="FB181" s="22"/>
      <c r="FC181" s="22"/>
      <c r="FD181" s="22"/>
      <c r="FE181" s="22"/>
      <c r="FF181" s="22"/>
      <c r="FG181" s="22"/>
      <c r="FH181" s="22"/>
      <c r="FI181" s="22"/>
      <c r="FJ181" s="22"/>
      <c r="FK181" s="22"/>
      <c r="FL181" s="22"/>
      <c r="FM181" s="22"/>
      <c r="FN181" s="22"/>
      <c r="FO181" s="22"/>
      <c r="FP181" s="22"/>
      <c r="FQ181" s="22"/>
      <c r="FR181" s="22"/>
      <c r="FS181" s="22"/>
      <c r="FT181" s="22"/>
      <c r="FU181" s="22"/>
      <c r="FV181" s="22"/>
      <c r="FW181" s="22"/>
      <c r="FX181" s="22"/>
      <c r="FY181" s="22"/>
      <c r="FZ181" s="22"/>
      <c r="GA181" s="22"/>
      <c r="GB181" s="22"/>
      <c r="GC181" s="22"/>
      <c r="GD181" s="22"/>
      <c r="GE181" s="22"/>
      <c r="GF181" s="22"/>
      <c r="GG181" s="22"/>
      <c r="GH181" s="22"/>
      <c r="GI181" s="22"/>
      <c r="GJ181" s="22"/>
      <c r="GK181" s="22"/>
      <c r="GL181" s="22"/>
      <c r="GM181" s="22"/>
      <c r="GN181" s="22"/>
      <c r="GO181" s="22"/>
      <c r="GP181" s="22"/>
      <c r="GQ181" s="22"/>
      <c r="GR181" s="22"/>
      <c r="GS181" s="22"/>
      <c r="GT181" s="22"/>
      <c r="GU181" s="22"/>
      <c r="GV181" s="22"/>
      <c r="GW181" s="22"/>
      <c r="GX181" s="22"/>
      <c r="GY181" s="22"/>
      <c r="GZ181" s="22"/>
      <c r="HA181" s="22"/>
      <c r="HB181" s="22"/>
      <c r="HC181" s="22"/>
      <c r="HD181" s="22"/>
      <c r="HE181" s="22"/>
      <c r="HF181" s="22"/>
      <c r="HG181" s="22"/>
      <c r="HH181" s="22"/>
      <c r="HI181" s="22"/>
      <c r="HJ181" s="22"/>
      <c r="HK181" s="22"/>
      <c r="HL181" s="22"/>
      <c r="HM181" s="22"/>
      <c r="HN181" s="22"/>
      <c r="HO181" s="22"/>
      <c r="HP181" s="22"/>
      <c r="HQ181" s="22"/>
      <c r="HR181" s="22"/>
      <c r="HS181" s="22"/>
      <c r="HT181" s="22"/>
      <c r="HU181" s="22"/>
      <c r="HV181" s="22"/>
      <c r="HW181" s="22"/>
      <c r="HX181" s="22"/>
      <c r="HY181" s="22"/>
      <c r="HZ181" s="22"/>
      <c r="IA181" s="22"/>
      <c r="IB181" s="22"/>
      <c r="IC181" s="22"/>
      <c r="ID181" s="22"/>
      <c r="IE181" s="22"/>
      <c r="IF181" s="22"/>
      <c r="IG181" s="22"/>
      <c r="IH181" s="22"/>
      <c r="II181" s="22"/>
      <c r="IJ181" s="22"/>
      <c r="IK181" s="22"/>
      <c r="IL181" s="22"/>
      <c r="IM181" s="22"/>
      <c r="IN181" s="22"/>
      <c r="IO181" s="22"/>
      <c r="IP181" s="22"/>
      <c r="IQ181" s="22"/>
      <c r="IR181" s="22"/>
      <c r="IS181" s="22"/>
      <c r="IT181" s="22"/>
      <c r="IU181" s="22"/>
      <c r="IV181" s="22"/>
    </row>
    <row r="182" spans="2:256" s="24" customFormat="1" x14ac:dyDescent="0.25">
      <c r="B182" s="22"/>
      <c r="C182" s="29"/>
      <c r="D182" s="30"/>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c r="DC182" s="22"/>
      <c r="DD182" s="22"/>
      <c r="DE182" s="22"/>
      <c r="DF182" s="22"/>
      <c r="DG182" s="22"/>
      <c r="DH182" s="22"/>
      <c r="DI182" s="22"/>
      <c r="DJ182" s="22"/>
      <c r="DK182" s="22"/>
      <c r="DL182" s="22"/>
      <c r="DM182" s="22"/>
      <c r="DN182" s="22"/>
      <c r="DO182" s="22"/>
      <c r="DP182" s="22"/>
      <c r="DQ182" s="22"/>
      <c r="DR182" s="22"/>
      <c r="DS182" s="22"/>
      <c r="DT182" s="22"/>
      <c r="DU182" s="22"/>
      <c r="DV182" s="22"/>
      <c r="DW182" s="22"/>
      <c r="DX182" s="22"/>
      <c r="DY182" s="22"/>
      <c r="DZ182" s="22"/>
      <c r="EA182" s="22"/>
      <c r="EB182" s="22"/>
      <c r="EC182" s="22"/>
      <c r="ED182" s="22"/>
      <c r="EE182" s="22"/>
      <c r="EF182" s="22"/>
      <c r="EG182" s="22"/>
      <c r="EH182" s="22"/>
      <c r="EI182" s="22"/>
      <c r="EJ182" s="22"/>
      <c r="EK182" s="22"/>
      <c r="EL182" s="22"/>
      <c r="EM182" s="22"/>
      <c r="EN182" s="22"/>
      <c r="EO182" s="22"/>
      <c r="EP182" s="22"/>
      <c r="EQ182" s="22"/>
      <c r="ER182" s="22"/>
      <c r="ES182" s="22"/>
      <c r="ET182" s="22"/>
      <c r="EU182" s="22"/>
      <c r="EV182" s="22"/>
      <c r="EW182" s="22"/>
      <c r="EX182" s="22"/>
      <c r="EY182" s="22"/>
      <c r="EZ182" s="22"/>
      <c r="FA182" s="22"/>
      <c r="FB182" s="22"/>
      <c r="FC182" s="22"/>
      <c r="FD182" s="22"/>
      <c r="FE182" s="22"/>
      <c r="FF182" s="22"/>
      <c r="FG182" s="22"/>
      <c r="FH182" s="22"/>
      <c r="FI182" s="22"/>
      <c r="FJ182" s="22"/>
      <c r="FK182" s="22"/>
      <c r="FL182" s="22"/>
      <c r="FM182" s="22"/>
      <c r="FN182" s="22"/>
      <c r="FO182" s="22"/>
      <c r="FP182" s="22"/>
      <c r="FQ182" s="22"/>
      <c r="FR182" s="22"/>
      <c r="FS182" s="22"/>
      <c r="FT182" s="22"/>
      <c r="FU182" s="22"/>
      <c r="FV182" s="22"/>
      <c r="FW182" s="22"/>
      <c r="FX182" s="22"/>
      <c r="FY182" s="22"/>
      <c r="FZ182" s="22"/>
      <c r="GA182" s="22"/>
      <c r="GB182" s="22"/>
      <c r="GC182" s="22"/>
      <c r="GD182" s="22"/>
      <c r="GE182" s="22"/>
      <c r="GF182" s="22"/>
      <c r="GG182" s="22"/>
      <c r="GH182" s="22"/>
      <c r="GI182" s="22"/>
      <c r="GJ182" s="22"/>
      <c r="GK182" s="22"/>
      <c r="GL182" s="22"/>
      <c r="GM182" s="22"/>
      <c r="GN182" s="22"/>
      <c r="GO182" s="22"/>
      <c r="GP182" s="22"/>
      <c r="GQ182" s="22"/>
      <c r="GR182" s="22"/>
      <c r="GS182" s="22"/>
      <c r="GT182" s="22"/>
      <c r="GU182" s="22"/>
      <c r="GV182" s="22"/>
      <c r="GW182" s="22"/>
      <c r="GX182" s="22"/>
      <c r="GY182" s="22"/>
      <c r="GZ182" s="22"/>
      <c r="HA182" s="22"/>
      <c r="HB182" s="22"/>
      <c r="HC182" s="22"/>
      <c r="HD182" s="22"/>
      <c r="HE182" s="22"/>
      <c r="HF182" s="22"/>
      <c r="HG182" s="22"/>
      <c r="HH182" s="22"/>
      <c r="HI182" s="22"/>
      <c r="HJ182" s="22"/>
      <c r="HK182" s="22"/>
      <c r="HL182" s="22"/>
      <c r="HM182" s="22"/>
      <c r="HN182" s="22"/>
      <c r="HO182" s="22"/>
      <c r="HP182" s="22"/>
      <c r="HQ182" s="22"/>
      <c r="HR182" s="22"/>
      <c r="HS182" s="22"/>
      <c r="HT182" s="22"/>
      <c r="HU182" s="22"/>
      <c r="HV182" s="22"/>
      <c r="HW182" s="22"/>
      <c r="HX182" s="22"/>
      <c r="HY182" s="22"/>
      <c r="HZ182" s="22"/>
      <c r="IA182" s="22"/>
      <c r="IB182" s="22"/>
      <c r="IC182" s="22"/>
      <c r="ID182" s="22"/>
      <c r="IE182" s="22"/>
      <c r="IF182" s="22"/>
      <c r="IG182" s="22"/>
      <c r="IH182" s="22"/>
      <c r="II182" s="22"/>
      <c r="IJ182" s="22"/>
      <c r="IK182" s="22"/>
      <c r="IL182" s="22"/>
      <c r="IM182" s="22"/>
      <c r="IN182" s="22"/>
      <c r="IO182" s="22"/>
      <c r="IP182" s="22"/>
      <c r="IQ182" s="22"/>
      <c r="IR182" s="22"/>
      <c r="IS182" s="22"/>
      <c r="IT182" s="22"/>
      <c r="IU182" s="22"/>
      <c r="IV182" s="22"/>
    </row>
    <row r="183" spans="2:256" s="24" customFormat="1" x14ac:dyDescent="0.25">
      <c r="B183" s="22"/>
      <c r="C183" s="29"/>
      <c r="D183" s="30"/>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22"/>
      <c r="CY183" s="22"/>
      <c r="CZ183" s="22"/>
      <c r="DA183" s="22"/>
      <c r="DB183" s="22"/>
      <c r="DC183" s="22"/>
      <c r="DD183" s="22"/>
      <c r="DE183" s="22"/>
      <c r="DF183" s="22"/>
      <c r="DG183" s="22"/>
      <c r="DH183" s="22"/>
      <c r="DI183" s="22"/>
      <c r="DJ183" s="22"/>
      <c r="DK183" s="22"/>
      <c r="DL183" s="22"/>
      <c r="DM183" s="22"/>
      <c r="DN183" s="22"/>
      <c r="DO183" s="22"/>
      <c r="DP183" s="22"/>
      <c r="DQ183" s="22"/>
      <c r="DR183" s="22"/>
      <c r="DS183" s="22"/>
      <c r="DT183" s="22"/>
      <c r="DU183" s="22"/>
      <c r="DV183" s="22"/>
      <c r="DW183" s="22"/>
      <c r="DX183" s="22"/>
      <c r="DY183" s="22"/>
      <c r="DZ183" s="22"/>
      <c r="EA183" s="22"/>
      <c r="EB183" s="22"/>
      <c r="EC183" s="22"/>
      <c r="ED183" s="22"/>
      <c r="EE183" s="22"/>
      <c r="EF183" s="22"/>
      <c r="EG183" s="22"/>
      <c r="EH183" s="22"/>
      <c r="EI183" s="22"/>
      <c r="EJ183" s="22"/>
      <c r="EK183" s="22"/>
      <c r="EL183" s="22"/>
      <c r="EM183" s="22"/>
      <c r="EN183" s="22"/>
      <c r="EO183" s="22"/>
      <c r="EP183" s="22"/>
      <c r="EQ183" s="22"/>
      <c r="ER183" s="22"/>
      <c r="ES183" s="22"/>
      <c r="ET183" s="22"/>
      <c r="EU183" s="22"/>
      <c r="EV183" s="22"/>
      <c r="EW183" s="22"/>
      <c r="EX183" s="22"/>
      <c r="EY183" s="22"/>
      <c r="EZ183" s="22"/>
      <c r="FA183" s="22"/>
      <c r="FB183" s="22"/>
      <c r="FC183" s="22"/>
      <c r="FD183" s="22"/>
      <c r="FE183" s="22"/>
      <c r="FF183" s="22"/>
      <c r="FG183" s="22"/>
      <c r="FH183" s="22"/>
      <c r="FI183" s="22"/>
      <c r="FJ183" s="22"/>
      <c r="FK183" s="22"/>
      <c r="FL183" s="22"/>
      <c r="FM183" s="22"/>
      <c r="FN183" s="22"/>
      <c r="FO183" s="22"/>
      <c r="FP183" s="22"/>
      <c r="FQ183" s="22"/>
      <c r="FR183" s="22"/>
      <c r="FS183" s="22"/>
      <c r="FT183" s="22"/>
      <c r="FU183" s="22"/>
      <c r="FV183" s="22"/>
      <c r="FW183" s="22"/>
      <c r="FX183" s="22"/>
      <c r="FY183" s="22"/>
      <c r="FZ183" s="22"/>
      <c r="GA183" s="22"/>
      <c r="GB183" s="22"/>
      <c r="GC183" s="22"/>
      <c r="GD183" s="22"/>
      <c r="GE183" s="22"/>
      <c r="GF183" s="22"/>
      <c r="GG183" s="22"/>
      <c r="GH183" s="22"/>
      <c r="GI183" s="22"/>
      <c r="GJ183" s="22"/>
      <c r="GK183" s="22"/>
      <c r="GL183" s="22"/>
      <c r="GM183" s="22"/>
      <c r="GN183" s="22"/>
      <c r="GO183" s="22"/>
      <c r="GP183" s="22"/>
      <c r="GQ183" s="22"/>
      <c r="GR183" s="22"/>
      <c r="GS183" s="22"/>
      <c r="GT183" s="22"/>
      <c r="GU183" s="22"/>
      <c r="GV183" s="22"/>
      <c r="GW183" s="22"/>
      <c r="GX183" s="22"/>
      <c r="GY183" s="22"/>
      <c r="GZ183" s="22"/>
      <c r="HA183" s="22"/>
      <c r="HB183" s="22"/>
      <c r="HC183" s="22"/>
      <c r="HD183" s="22"/>
      <c r="HE183" s="22"/>
      <c r="HF183" s="22"/>
      <c r="HG183" s="22"/>
      <c r="HH183" s="22"/>
      <c r="HI183" s="22"/>
      <c r="HJ183" s="22"/>
      <c r="HK183" s="22"/>
      <c r="HL183" s="22"/>
      <c r="HM183" s="22"/>
      <c r="HN183" s="22"/>
      <c r="HO183" s="22"/>
      <c r="HP183" s="22"/>
      <c r="HQ183" s="22"/>
      <c r="HR183" s="22"/>
      <c r="HS183" s="22"/>
      <c r="HT183" s="22"/>
      <c r="HU183" s="22"/>
      <c r="HV183" s="22"/>
      <c r="HW183" s="22"/>
      <c r="HX183" s="22"/>
      <c r="HY183" s="22"/>
      <c r="HZ183" s="22"/>
      <c r="IA183" s="22"/>
      <c r="IB183" s="22"/>
      <c r="IC183" s="22"/>
      <c r="ID183" s="22"/>
      <c r="IE183" s="22"/>
      <c r="IF183" s="22"/>
      <c r="IG183" s="22"/>
      <c r="IH183" s="22"/>
      <c r="II183" s="22"/>
      <c r="IJ183" s="22"/>
      <c r="IK183" s="22"/>
      <c r="IL183" s="22"/>
      <c r="IM183" s="22"/>
      <c r="IN183" s="22"/>
      <c r="IO183" s="22"/>
      <c r="IP183" s="22"/>
      <c r="IQ183" s="22"/>
      <c r="IR183" s="22"/>
      <c r="IS183" s="22"/>
      <c r="IT183" s="22"/>
      <c r="IU183" s="22"/>
      <c r="IV183" s="22"/>
    </row>
    <row r="184" spans="2:256" s="24" customFormat="1" x14ac:dyDescent="0.25">
      <c r="B184" s="22"/>
      <c r="C184" s="29"/>
      <c r="D184" s="30"/>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c r="CZ184" s="22"/>
      <c r="DA184" s="22"/>
      <c r="DB184" s="22"/>
      <c r="DC184" s="22"/>
      <c r="DD184" s="22"/>
      <c r="DE184" s="22"/>
      <c r="DF184" s="22"/>
      <c r="DG184" s="22"/>
      <c r="DH184" s="22"/>
      <c r="DI184" s="22"/>
      <c r="DJ184" s="22"/>
      <c r="DK184" s="22"/>
      <c r="DL184" s="22"/>
      <c r="DM184" s="22"/>
      <c r="DN184" s="22"/>
      <c r="DO184" s="22"/>
      <c r="DP184" s="22"/>
      <c r="DQ184" s="22"/>
      <c r="DR184" s="22"/>
      <c r="DS184" s="22"/>
      <c r="DT184" s="22"/>
      <c r="DU184" s="22"/>
      <c r="DV184" s="22"/>
      <c r="DW184" s="22"/>
      <c r="DX184" s="22"/>
      <c r="DY184" s="22"/>
      <c r="DZ184" s="22"/>
      <c r="EA184" s="22"/>
      <c r="EB184" s="22"/>
      <c r="EC184" s="22"/>
      <c r="ED184" s="22"/>
      <c r="EE184" s="22"/>
      <c r="EF184" s="22"/>
      <c r="EG184" s="22"/>
      <c r="EH184" s="22"/>
      <c r="EI184" s="22"/>
      <c r="EJ184" s="22"/>
      <c r="EK184" s="22"/>
      <c r="EL184" s="22"/>
      <c r="EM184" s="22"/>
      <c r="EN184" s="22"/>
      <c r="EO184" s="22"/>
      <c r="EP184" s="22"/>
      <c r="EQ184" s="22"/>
      <c r="ER184" s="22"/>
      <c r="ES184" s="22"/>
      <c r="ET184" s="22"/>
      <c r="EU184" s="22"/>
      <c r="EV184" s="22"/>
      <c r="EW184" s="22"/>
      <c r="EX184" s="22"/>
      <c r="EY184" s="22"/>
      <c r="EZ184" s="22"/>
      <c r="FA184" s="22"/>
      <c r="FB184" s="22"/>
      <c r="FC184" s="22"/>
      <c r="FD184" s="22"/>
      <c r="FE184" s="22"/>
      <c r="FF184" s="22"/>
      <c r="FG184" s="22"/>
      <c r="FH184" s="22"/>
      <c r="FI184" s="22"/>
      <c r="FJ184" s="22"/>
      <c r="FK184" s="22"/>
      <c r="FL184" s="22"/>
      <c r="FM184" s="22"/>
      <c r="FN184" s="22"/>
      <c r="FO184" s="22"/>
      <c r="FP184" s="22"/>
      <c r="FQ184" s="22"/>
      <c r="FR184" s="22"/>
      <c r="FS184" s="22"/>
      <c r="FT184" s="22"/>
      <c r="FU184" s="22"/>
      <c r="FV184" s="22"/>
      <c r="FW184" s="22"/>
      <c r="FX184" s="22"/>
      <c r="FY184" s="22"/>
      <c r="FZ184" s="22"/>
      <c r="GA184" s="22"/>
      <c r="GB184" s="22"/>
      <c r="GC184" s="22"/>
      <c r="GD184" s="22"/>
      <c r="GE184" s="22"/>
      <c r="GF184" s="22"/>
      <c r="GG184" s="22"/>
      <c r="GH184" s="22"/>
      <c r="GI184" s="22"/>
      <c r="GJ184" s="22"/>
      <c r="GK184" s="22"/>
      <c r="GL184" s="22"/>
      <c r="GM184" s="22"/>
      <c r="GN184" s="22"/>
      <c r="GO184" s="22"/>
      <c r="GP184" s="22"/>
      <c r="GQ184" s="22"/>
      <c r="GR184" s="22"/>
      <c r="GS184" s="22"/>
      <c r="GT184" s="22"/>
      <c r="GU184" s="22"/>
      <c r="GV184" s="22"/>
      <c r="GW184" s="22"/>
      <c r="GX184" s="22"/>
      <c r="GY184" s="22"/>
      <c r="GZ184" s="22"/>
      <c r="HA184" s="22"/>
      <c r="HB184" s="22"/>
      <c r="HC184" s="22"/>
      <c r="HD184" s="22"/>
      <c r="HE184" s="22"/>
      <c r="HF184" s="22"/>
      <c r="HG184" s="22"/>
      <c r="HH184" s="22"/>
      <c r="HI184" s="22"/>
      <c r="HJ184" s="22"/>
      <c r="HK184" s="22"/>
      <c r="HL184" s="22"/>
      <c r="HM184" s="22"/>
      <c r="HN184" s="22"/>
      <c r="HO184" s="22"/>
      <c r="HP184" s="22"/>
      <c r="HQ184" s="22"/>
      <c r="HR184" s="22"/>
      <c r="HS184" s="22"/>
      <c r="HT184" s="22"/>
      <c r="HU184" s="22"/>
      <c r="HV184" s="22"/>
      <c r="HW184" s="22"/>
      <c r="HX184" s="22"/>
      <c r="HY184" s="22"/>
      <c r="HZ184" s="22"/>
      <c r="IA184" s="22"/>
      <c r="IB184" s="22"/>
      <c r="IC184" s="22"/>
      <c r="ID184" s="22"/>
      <c r="IE184" s="22"/>
      <c r="IF184" s="22"/>
      <c r="IG184" s="22"/>
      <c r="IH184" s="22"/>
      <c r="II184" s="22"/>
      <c r="IJ184" s="22"/>
      <c r="IK184" s="22"/>
      <c r="IL184" s="22"/>
      <c r="IM184" s="22"/>
      <c r="IN184" s="22"/>
      <c r="IO184" s="22"/>
      <c r="IP184" s="22"/>
      <c r="IQ184" s="22"/>
      <c r="IR184" s="22"/>
      <c r="IS184" s="22"/>
      <c r="IT184" s="22"/>
      <c r="IU184" s="22"/>
      <c r="IV184" s="22"/>
    </row>
    <row r="185" spans="2:256" s="24" customFormat="1" x14ac:dyDescent="0.25">
      <c r="B185" s="22"/>
      <c r="C185" s="29"/>
      <c r="D185" s="30"/>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c r="CZ185" s="22"/>
      <c r="DA185" s="22"/>
      <c r="DB185" s="22"/>
      <c r="DC185" s="22"/>
      <c r="DD185" s="22"/>
      <c r="DE185" s="22"/>
      <c r="DF185" s="22"/>
      <c r="DG185" s="22"/>
      <c r="DH185" s="22"/>
      <c r="DI185" s="22"/>
      <c r="DJ185" s="22"/>
      <c r="DK185" s="22"/>
      <c r="DL185" s="22"/>
      <c r="DM185" s="22"/>
      <c r="DN185" s="22"/>
      <c r="DO185" s="22"/>
      <c r="DP185" s="22"/>
      <c r="DQ185" s="22"/>
      <c r="DR185" s="22"/>
      <c r="DS185" s="22"/>
      <c r="DT185" s="22"/>
      <c r="DU185" s="22"/>
      <c r="DV185" s="22"/>
      <c r="DW185" s="22"/>
      <c r="DX185" s="22"/>
      <c r="DY185" s="22"/>
      <c r="DZ185" s="22"/>
      <c r="EA185" s="22"/>
      <c r="EB185" s="22"/>
      <c r="EC185" s="22"/>
      <c r="ED185" s="22"/>
      <c r="EE185" s="22"/>
      <c r="EF185" s="22"/>
      <c r="EG185" s="22"/>
      <c r="EH185" s="22"/>
      <c r="EI185" s="22"/>
      <c r="EJ185" s="22"/>
      <c r="EK185" s="22"/>
      <c r="EL185" s="22"/>
      <c r="EM185" s="22"/>
      <c r="EN185" s="22"/>
      <c r="EO185" s="22"/>
      <c r="EP185" s="22"/>
      <c r="EQ185" s="22"/>
      <c r="ER185" s="22"/>
      <c r="ES185" s="22"/>
      <c r="ET185" s="22"/>
      <c r="EU185" s="22"/>
      <c r="EV185" s="22"/>
      <c r="EW185" s="22"/>
      <c r="EX185" s="22"/>
      <c r="EY185" s="22"/>
      <c r="EZ185" s="22"/>
      <c r="FA185" s="22"/>
      <c r="FB185" s="22"/>
      <c r="FC185" s="22"/>
      <c r="FD185" s="22"/>
      <c r="FE185" s="22"/>
      <c r="FF185" s="22"/>
      <c r="FG185" s="22"/>
      <c r="FH185" s="22"/>
      <c r="FI185" s="22"/>
      <c r="FJ185" s="22"/>
      <c r="FK185" s="22"/>
      <c r="FL185" s="22"/>
      <c r="FM185" s="22"/>
      <c r="FN185" s="22"/>
      <c r="FO185" s="22"/>
      <c r="FP185" s="22"/>
      <c r="FQ185" s="22"/>
      <c r="FR185" s="22"/>
      <c r="FS185" s="22"/>
      <c r="FT185" s="22"/>
      <c r="FU185" s="22"/>
      <c r="FV185" s="22"/>
      <c r="FW185" s="22"/>
      <c r="FX185" s="22"/>
      <c r="FY185" s="22"/>
      <c r="FZ185" s="22"/>
      <c r="GA185" s="22"/>
      <c r="GB185" s="22"/>
      <c r="GC185" s="22"/>
      <c r="GD185" s="22"/>
      <c r="GE185" s="22"/>
      <c r="GF185" s="22"/>
      <c r="GG185" s="22"/>
      <c r="GH185" s="22"/>
      <c r="GI185" s="22"/>
      <c r="GJ185" s="22"/>
      <c r="GK185" s="22"/>
      <c r="GL185" s="22"/>
      <c r="GM185" s="22"/>
      <c r="GN185" s="22"/>
      <c r="GO185" s="22"/>
      <c r="GP185" s="22"/>
      <c r="GQ185" s="22"/>
      <c r="GR185" s="22"/>
      <c r="GS185" s="22"/>
      <c r="GT185" s="22"/>
      <c r="GU185" s="22"/>
      <c r="GV185" s="22"/>
      <c r="GW185" s="22"/>
      <c r="GX185" s="22"/>
      <c r="GY185" s="22"/>
      <c r="GZ185" s="22"/>
      <c r="HA185" s="22"/>
      <c r="HB185" s="22"/>
      <c r="HC185" s="22"/>
      <c r="HD185" s="22"/>
      <c r="HE185" s="22"/>
      <c r="HF185" s="22"/>
      <c r="HG185" s="22"/>
      <c r="HH185" s="22"/>
      <c r="HI185" s="22"/>
      <c r="HJ185" s="22"/>
      <c r="HK185" s="22"/>
      <c r="HL185" s="22"/>
      <c r="HM185" s="22"/>
      <c r="HN185" s="22"/>
      <c r="HO185" s="22"/>
      <c r="HP185" s="22"/>
      <c r="HQ185" s="22"/>
      <c r="HR185" s="22"/>
      <c r="HS185" s="22"/>
      <c r="HT185" s="22"/>
      <c r="HU185" s="22"/>
      <c r="HV185" s="22"/>
      <c r="HW185" s="22"/>
      <c r="HX185" s="22"/>
      <c r="HY185" s="22"/>
      <c r="HZ185" s="22"/>
      <c r="IA185" s="22"/>
      <c r="IB185" s="22"/>
      <c r="IC185" s="22"/>
      <c r="ID185" s="22"/>
      <c r="IE185" s="22"/>
      <c r="IF185" s="22"/>
      <c r="IG185" s="22"/>
      <c r="IH185" s="22"/>
      <c r="II185" s="22"/>
      <c r="IJ185" s="22"/>
      <c r="IK185" s="22"/>
      <c r="IL185" s="22"/>
      <c r="IM185" s="22"/>
      <c r="IN185" s="22"/>
      <c r="IO185" s="22"/>
      <c r="IP185" s="22"/>
      <c r="IQ185" s="22"/>
      <c r="IR185" s="22"/>
      <c r="IS185" s="22"/>
      <c r="IT185" s="22"/>
      <c r="IU185" s="22"/>
      <c r="IV185" s="22"/>
    </row>
    <row r="186" spans="2:256" s="24" customFormat="1" x14ac:dyDescent="0.25">
      <c r="B186" s="22"/>
      <c r="C186" s="29"/>
      <c r="D186" s="30"/>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22"/>
      <c r="CY186" s="22"/>
      <c r="CZ186" s="22"/>
      <c r="DA186" s="22"/>
      <c r="DB186" s="22"/>
      <c r="DC186" s="22"/>
      <c r="DD186" s="22"/>
      <c r="DE186" s="22"/>
      <c r="DF186" s="22"/>
      <c r="DG186" s="22"/>
      <c r="DH186" s="22"/>
      <c r="DI186" s="22"/>
      <c r="DJ186" s="22"/>
      <c r="DK186" s="22"/>
      <c r="DL186" s="22"/>
      <c r="DM186" s="22"/>
      <c r="DN186" s="22"/>
      <c r="DO186" s="22"/>
      <c r="DP186" s="22"/>
      <c r="DQ186" s="22"/>
      <c r="DR186" s="22"/>
      <c r="DS186" s="22"/>
      <c r="DT186" s="22"/>
      <c r="DU186" s="22"/>
      <c r="DV186" s="22"/>
      <c r="DW186" s="22"/>
      <c r="DX186" s="22"/>
      <c r="DY186" s="22"/>
      <c r="DZ186" s="22"/>
      <c r="EA186" s="22"/>
      <c r="EB186" s="22"/>
      <c r="EC186" s="22"/>
      <c r="ED186" s="22"/>
      <c r="EE186" s="22"/>
      <c r="EF186" s="22"/>
      <c r="EG186" s="22"/>
      <c r="EH186" s="22"/>
      <c r="EI186" s="22"/>
      <c r="EJ186" s="22"/>
      <c r="EK186" s="22"/>
      <c r="EL186" s="22"/>
      <c r="EM186" s="22"/>
      <c r="EN186" s="22"/>
      <c r="EO186" s="22"/>
      <c r="EP186" s="22"/>
      <c r="EQ186" s="22"/>
      <c r="ER186" s="22"/>
      <c r="ES186" s="22"/>
      <c r="ET186" s="22"/>
      <c r="EU186" s="22"/>
      <c r="EV186" s="22"/>
      <c r="EW186" s="22"/>
      <c r="EX186" s="22"/>
      <c r="EY186" s="22"/>
      <c r="EZ186" s="22"/>
      <c r="FA186" s="22"/>
      <c r="FB186" s="22"/>
      <c r="FC186" s="22"/>
      <c r="FD186" s="22"/>
      <c r="FE186" s="22"/>
      <c r="FF186" s="22"/>
      <c r="FG186" s="22"/>
      <c r="FH186" s="22"/>
      <c r="FI186" s="22"/>
      <c r="FJ186" s="22"/>
      <c r="FK186" s="22"/>
      <c r="FL186" s="22"/>
      <c r="FM186" s="22"/>
      <c r="FN186" s="22"/>
      <c r="FO186" s="22"/>
      <c r="FP186" s="22"/>
      <c r="FQ186" s="22"/>
      <c r="FR186" s="22"/>
      <c r="FS186" s="22"/>
      <c r="FT186" s="22"/>
      <c r="FU186" s="22"/>
      <c r="FV186" s="22"/>
      <c r="FW186" s="22"/>
      <c r="FX186" s="22"/>
      <c r="FY186" s="22"/>
      <c r="FZ186" s="22"/>
      <c r="GA186" s="22"/>
      <c r="GB186" s="22"/>
      <c r="GC186" s="22"/>
      <c r="GD186" s="22"/>
      <c r="GE186" s="22"/>
      <c r="GF186" s="22"/>
      <c r="GG186" s="22"/>
      <c r="GH186" s="22"/>
      <c r="GI186" s="22"/>
      <c r="GJ186" s="22"/>
      <c r="GK186" s="22"/>
      <c r="GL186" s="22"/>
      <c r="GM186" s="22"/>
      <c r="GN186" s="22"/>
      <c r="GO186" s="22"/>
      <c r="GP186" s="22"/>
      <c r="GQ186" s="22"/>
      <c r="GR186" s="22"/>
      <c r="GS186" s="22"/>
      <c r="GT186" s="22"/>
      <c r="GU186" s="22"/>
      <c r="GV186" s="22"/>
      <c r="GW186" s="22"/>
      <c r="GX186" s="22"/>
      <c r="GY186" s="22"/>
      <c r="GZ186" s="22"/>
      <c r="HA186" s="22"/>
      <c r="HB186" s="22"/>
      <c r="HC186" s="22"/>
      <c r="HD186" s="22"/>
      <c r="HE186" s="22"/>
      <c r="HF186" s="22"/>
      <c r="HG186" s="22"/>
      <c r="HH186" s="22"/>
      <c r="HI186" s="22"/>
      <c r="HJ186" s="22"/>
      <c r="HK186" s="22"/>
      <c r="HL186" s="22"/>
      <c r="HM186" s="22"/>
      <c r="HN186" s="22"/>
      <c r="HO186" s="22"/>
      <c r="HP186" s="22"/>
      <c r="HQ186" s="22"/>
      <c r="HR186" s="22"/>
      <c r="HS186" s="22"/>
      <c r="HT186" s="22"/>
      <c r="HU186" s="22"/>
      <c r="HV186" s="22"/>
      <c r="HW186" s="22"/>
      <c r="HX186" s="22"/>
      <c r="HY186" s="22"/>
      <c r="HZ186" s="22"/>
      <c r="IA186" s="22"/>
      <c r="IB186" s="22"/>
      <c r="IC186" s="22"/>
      <c r="ID186" s="22"/>
      <c r="IE186" s="22"/>
      <c r="IF186" s="22"/>
      <c r="IG186" s="22"/>
      <c r="IH186" s="22"/>
      <c r="II186" s="22"/>
      <c r="IJ186" s="22"/>
      <c r="IK186" s="22"/>
      <c r="IL186" s="22"/>
      <c r="IM186" s="22"/>
      <c r="IN186" s="22"/>
      <c r="IO186" s="22"/>
      <c r="IP186" s="22"/>
      <c r="IQ186" s="22"/>
      <c r="IR186" s="22"/>
      <c r="IS186" s="22"/>
      <c r="IT186" s="22"/>
      <c r="IU186" s="22"/>
      <c r="IV186" s="22"/>
    </row>
    <row r="187" spans="2:256" s="24" customFormat="1" x14ac:dyDescent="0.25">
      <c r="B187" s="22"/>
      <c r="C187" s="29"/>
      <c r="D187" s="30"/>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c r="CU187" s="22"/>
      <c r="CV187" s="22"/>
      <c r="CW187" s="22"/>
      <c r="CX187" s="22"/>
      <c r="CY187" s="22"/>
      <c r="CZ187" s="22"/>
      <c r="DA187" s="22"/>
      <c r="DB187" s="22"/>
      <c r="DC187" s="22"/>
      <c r="DD187" s="22"/>
      <c r="DE187" s="22"/>
      <c r="DF187" s="22"/>
      <c r="DG187" s="22"/>
      <c r="DH187" s="22"/>
      <c r="DI187" s="22"/>
      <c r="DJ187" s="22"/>
      <c r="DK187" s="22"/>
      <c r="DL187" s="22"/>
      <c r="DM187" s="22"/>
      <c r="DN187" s="22"/>
      <c r="DO187" s="22"/>
      <c r="DP187" s="22"/>
      <c r="DQ187" s="22"/>
      <c r="DR187" s="22"/>
      <c r="DS187" s="22"/>
      <c r="DT187" s="22"/>
      <c r="DU187" s="22"/>
      <c r="DV187" s="22"/>
      <c r="DW187" s="22"/>
      <c r="DX187" s="22"/>
      <c r="DY187" s="22"/>
      <c r="DZ187" s="22"/>
      <c r="EA187" s="22"/>
      <c r="EB187" s="22"/>
      <c r="EC187" s="22"/>
      <c r="ED187" s="22"/>
      <c r="EE187" s="22"/>
      <c r="EF187" s="22"/>
      <c r="EG187" s="22"/>
      <c r="EH187" s="22"/>
      <c r="EI187" s="22"/>
      <c r="EJ187" s="22"/>
      <c r="EK187" s="22"/>
      <c r="EL187" s="22"/>
      <c r="EM187" s="22"/>
      <c r="EN187" s="22"/>
      <c r="EO187" s="22"/>
      <c r="EP187" s="22"/>
      <c r="EQ187" s="22"/>
      <c r="ER187" s="22"/>
      <c r="ES187" s="22"/>
      <c r="ET187" s="22"/>
      <c r="EU187" s="22"/>
      <c r="EV187" s="22"/>
      <c r="EW187" s="22"/>
      <c r="EX187" s="22"/>
      <c r="EY187" s="22"/>
      <c r="EZ187" s="22"/>
      <c r="FA187" s="22"/>
      <c r="FB187" s="22"/>
      <c r="FC187" s="22"/>
      <c r="FD187" s="22"/>
      <c r="FE187" s="22"/>
      <c r="FF187" s="22"/>
      <c r="FG187" s="22"/>
      <c r="FH187" s="22"/>
      <c r="FI187" s="22"/>
      <c r="FJ187" s="22"/>
      <c r="FK187" s="22"/>
      <c r="FL187" s="22"/>
      <c r="FM187" s="22"/>
      <c r="FN187" s="22"/>
      <c r="FO187" s="22"/>
      <c r="FP187" s="22"/>
      <c r="FQ187" s="22"/>
      <c r="FR187" s="22"/>
      <c r="FS187" s="22"/>
      <c r="FT187" s="22"/>
      <c r="FU187" s="22"/>
      <c r="FV187" s="22"/>
      <c r="FW187" s="22"/>
      <c r="FX187" s="22"/>
      <c r="FY187" s="22"/>
      <c r="FZ187" s="22"/>
      <c r="GA187" s="22"/>
      <c r="GB187" s="22"/>
      <c r="GC187" s="22"/>
      <c r="GD187" s="22"/>
      <c r="GE187" s="22"/>
      <c r="GF187" s="22"/>
      <c r="GG187" s="22"/>
      <c r="GH187" s="22"/>
      <c r="GI187" s="22"/>
      <c r="GJ187" s="22"/>
      <c r="GK187" s="22"/>
      <c r="GL187" s="22"/>
      <c r="GM187" s="22"/>
      <c r="GN187" s="22"/>
      <c r="GO187" s="22"/>
      <c r="GP187" s="22"/>
      <c r="GQ187" s="22"/>
      <c r="GR187" s="22"/>
      <c r="GS187" s="22"/>
      <c r="GT187" s="22"/>
      <c r="GU187" s="22"/>
      <c r="GV187" s="22"/>
      <c r="GW187" s="22"/>
      <c r="GX187" s="22"/>
      <c r="GY187" s="22"/>
      <c r="GZ187" s="22"/>
      <c r="HA187" s="22"/>
      <c r="HB187" s="22"/>
      <c r="HC187" s="22"/>
      <c r="HD187" s="22"/>
      <c r="HE187" s="22"/>
      <c r="HF187" s="22"/>
      <c r="HG187" s="22"/>
      <c r="HH187" s="22"/>
      <c r="HI187" s="22"/>
      <c r="HJ187" s="22"/>
      <c r="HK187" s="22"/>
      <c r="HL187" s="22"/>
      <c r="HM187" s="22"/>
      <c r="HN187" s="22"/>
      <c r="HO187" s="22"/>
      <c r="HP187" s="22"/>
      <c r="HQ187" s="22"/>
      <c r="HR187" s="22"/>
      <c r="HS187" s="22"/>
      <c r="HT187" s="22"/>
      <c r="HU187" s="22"/>
      <c r="HV187" s="22"/>
      <c r="HW187" s="22"/>
      <c r="HX187" s="22"/>
      <c r="HY187" s="22"/>
      <c r="HZ187" s="22"/>
      <c r="IA187" s="22"/>
      <c r="IB187" s="22"/>
      <c r="IC187" s="22"/>
      <c r="ID187" s="22"/>
      <c r="IE187" s="22"/>
      <c r="IF187" s="22"/>
      <c r="IG187" s="22"/>
      <c r="IH187" s="22"/>
      <c r="II187" s="22"/>
      <c r="IJ187" s="22"/>
      <c r="IK187" s="22"/>
      <c r="IL187" s="22"/>
      <c r="IM187" s="22"/>
      <c r="IN187" s="22"/>
      <c r="IO187" s="22"/>
      <c r="IP187" s="22"/>
      <c r="IQ187" s="22"/>
      <c r="IR187" s="22"/>
      <c r="IS187" s="22"/>
      <c r="IT187" s="22"/>
      <c r="IU187" s="22"/>
      <c r="IV187" s="22"/>
    </row>
    <row r="188" spans="2:256" s="24" customFormat="1" x14ac:dyDescent="0.25">
      <c r="B188" s="22"/>
      <c r="C188" s="29"/>
      <c r="D188" s="30"/>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c r="CU188" s="22"/>
      <c r="CV188" s="22"/>
      <c r="CW188" s="22"/>
      <c r="CX188" s="22"/>
      <c r="CY188" s="22"/>
      <c r="CZ188" s="22"/>
      <c r="DA188" s="22"/>
      <c r="DB188" s="22"/>
      <c r="DC188" s="22"/>
      <c r="DD188" s="22"/>
      <c r="DE188" s="22"/>
      <c r="DF188" s="22"/>
      <c r="DG188" s="22"/>
      <c r="DH188" s="22"/>
      <c r="DI188" s="22"/>
      <c r="DJ188" s="22"/>
      <c r="DK188" s="22"/>
      <c r="DL188" s="22"/>
      <c r="DM188" s="22"/>
      <c r="DN188" s="22"/>
      <c r="DO188" s="22"/>
      <c r="DP188" s="22"/>
      <c r="DQ188" s="22"/>
      <c r="DR188" s="22"/>
      <c r="DS188" s="22"/>
      <c r="DT188" s="22"/>
      <c r="DU188" s="22"/>
      <c r="DV188" s="22"/>
      <c r="DW188" s="22"/>
      <c r="DX188" s="22"/>
      <c r="DY188" s="22"/>
      <c r="DZ188" s="22"/>
      <c r="EA188" s="22"/>
      <c r="EB188" s="22"/>
      <c r="EC188" s="22"/>
      <c r="ED188" s="22"/>
      <c r="EE188" s="22"/>
      <c r="EF188" s="22"/>
      <c r="EG188" s="22"/>
      <c r="EH188" s="22"/>
      <c r="EI188" s="22"/>
      <c r="EJ188" s="22"/>
      <c r="EK188" s="22"/>
      <c r="EL188" s="22"/>
      <c r="EM188" s="22"/>
      <c r="EN188" s="22"/>
      <c r="EO188" s="22"/>
      <c r="EP188" s="22"/>
      <c r="EQ188" s="22"/>
      <c r="ER188" s="22"/>
      <c r="ES188" s="22"/>
      <c r="ET188" s="22"/>
      <c r="EU188" s="22"/>
      <c r="EV188" s="22"/>
      <c r="EW188" s="22"/>
      <c r="EX188" s="22"/>
      <c r="EY188" s="22"/>
      <c r="EZ188" s="22"/>
      <c r="FA188" s="22"/>
      <c r="FB188" s="22"/>
      <c r="FC188" s="22"/>
      <c r="FD188" s="22"/>
      <c r="FE188" s="22"/>
      <c r="FF188" s="22"/>
      <c r="FG188" s="22"/>
      <c r="FH188" s="22"/>
      <c r="FI188" s="22"/>
      <c r="FJ188" s="22"/>
      <c r="FK188" s="22"/>
      <c r="FL188" s="22"/>
      <c r="FM188" s="22"/>
      <c r="FN188" s="22"/>
      <c r="FO188" s="22"/>
      <c r="FP188" s="22"/>
      <c r="FQ188" s="22"/>
      <c r="FR188" s="22"/>
      <c r="FS188" s="22"/>
      <c r="FT188" s="22"/>
      <c r="FU188" s="22"/>
      <c r="FV188" s="22"/>
      <c r="FW188" s="22"/>
      <c r="FX188" s="22"/>
      <c r="FY188" s="22"/>
      <c r="FZ188" s="22"/>
      <c r="GA188" s="22"/>
      <c r="GB188" s="22"/>
      <c r="GC188" s="22"/>
      <c r="GD188" s="22"/>
      <c r="GE188" s="22"/>
      <c r="GF188" s="22"/>
      <c r="GG188" s="22"/>
      <c r="GH188" s="22"/>
      <c r="GI188" s="22"/>
      <c r="GJ188" s="22"/>
      <c r="GK188" s="22"/>
      <c r="GL188" s="22"/>
      <c r="GM188" s="22"/>
      <c r="GN188" s="22"/>
      <c r="GO188" s="22"/>
      <c r="GP188" s="22"/>
      <c r="GQ188" s="22"/>
      <c r="GR188" s="22"/>
      <c r="GS188" s="22"/>
      <c r="GT188" s="22"/>
      <c r="GU188" s="22"/>
      <c r="GV188" s="22"/>
      <c r="GW188" s="22"/>
      <c r="GX188" s="22"/>
      <c r="GY188" s="22"/>
      <c r="GZ188" s="22"/>
      <c r="HA188" s="22"/>
      <c r="HB188" s="22"/>
      <c r="HC188" s="22"/>
      <c r="HD188" s="22"/>
      <c r="HE188" s="22"/>
      <c r="HF188" s="22"/>
      <c r="HG188" s="22"/>
      <c r="HH188" s="22"/>
      <c r="HI188" s="22"/>
      <c r="HJ188" s="22"/>
      <c r="HK188" s="22"/>
      <c r="HL188" s="22"/>
      <c r="HM188" s="22"/>
      <c r="HN188" s="22"/>
      <c r="HO188" s="22"/>
      <c r="HP188" s="22"/>
      <c r="HQ188" s="22"/>
      <c r="HR188" s="22"/>
      <c r="HS188" s="22"/>
      <c r="HT188" s="22"/>
      <c r="HU188" s="22"/>
      <c r="HV188" s="22"/>
      <c r="HW188" s="22"/>
      <c r="HX188" s="22"/>
      <c r="HY188" s="22"/>
      <c r="HZ188" s="22"/>
      <c r="IA188" s="22"/>
      <c r="IB188" s="22"/>
      <c r="IC188" s="22"/>
      <c r="ID188" s="22"/>
      <c r="IE188" s="22"/>
      <c r="IF188" s="22"/>
      <c r="IG188" s="22"/>
      <c r="IH188" s="22"/>
      <c r="II188" s="22"/>
      <c r="IJ188" s="22"/>
      <c r="IK188" s="22"/>
      <c r="IL188" s="22"/>
      <c r="IM188" s="22"/>
      <c r="IN188" s="22"/>
      <c r="IO188" s="22"/>
      <c r="IP188" s="22"/>
      <c r="IQ188" s="22"/>
      <c r="IR188" s="22"/>
      <c r="IS188" s="22"/>
      <c r="IT188" s="22"/>
      <c r="IU188" s="22"/>
      <c r="IV188" s="22"/>
    </row>
    <row r="189" spans="2:256" s="24" customFormat="1" x14ac:dyDescent="0.25">
      <c r="B189" s="22"/>
      <c r="C189" s="29"/>
      <c r="D189" s="30"/>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22"/>
      <c r="CY189" s="22"/>
      <c r="CZ189" s="22"/>
      <c r="DA189" s="22"/>
      <c r="DB189" s="22"/>
      <c r="DC189" s="22"/>
      <c r="DD189" s="22"/>
      <c r="DE189" s="22"/>
      <c r="DF189" s="22"/>
      <c r="DG189" s="22"/>
      <c r="DH189" s="22"/>
      <c r="DI189" s="22"/>
      <c r="DJ189" s="22"/>
      <c r="DK189" s="22"/>
      <c r="DL189" s="22"/>
      <c r="DM189" s="22"/>
      <c r="DN189" s="22"/>
      <c r="DO189" s="22"/>
      <c r="DP189" s="22"/>
      <c r="DQ189" s="22"/>
      <c r="DR189" s="22"/>
      <c r="DS189" s="22"/>
      <c r="DT189" s="22"/>
      <c r="DU189" s="22"/>
      <c r="DV189" s="22"/>
      <c r="DW189" s="22"/>
      <c r="DX189" s="22"/>
      <c r="DY189" s="22"/>
      <c r="DZ189" s="22"/>
      <c r="EA189" s="22"/>
      <c r="EB189" s="22"/>
      <c r="EC189" s="22"/>
      <c r="ED189" s="22"/>
      <c r="EE189" s="22"/>
      <c r="EF189" s="22"/>
      <c r="EG189" s="22"/>
      <c r="EH189" s="22"/>
      <c r="EI189" s="22"/>
      <c r="EJ189" s="22"/>
      <c r="EK189" s="22"/>
      <c r="EL189" s="22"/>
      <c r="EM189" s="22"/>
      <c r="EN189" s="22"/>
      <c r="EO189" s="22"/>
      <c r="EP189" s="22"/>
      <c r="EQ189" s="22"/>
      <c r="ER189" s="22"/>
      <c r="ES189" s="22"/>
      <c r="ET189" s="22"/>
      <c r="EU189" s="22"/>
      <c r="EV189" s="22"/>
      <c r="EW189" s="22"/>
      <c r="EX189" s="22"/>
      <c r="EY189" s="22"/>
      <c r="EZ189" s="22"/>
      <c r="FA189" s="22"/>
      <c r="FB189" s="22"/>
      <c r="FC189" s="22"/>
      <c r="FD189" s="22"/>
      <c r="FE189" s="22"/>
      <c r="FF189" s="22"/>
      <c r="FG189" s="22"/>
      <c r="FH189" s="22"/>
      <c r="FI189" s="22"/>
      <c r="FJ189" s="22"/>
      <c r="FK189" s="22"/>
      <c r="FL189" s="22"/>
      <c r="FM189" s="22"/>
      <c r="FN189" s="22"/>
      <c r="FO189" s="22"/>
      <c r="FP189" s="22"/>
      <c r="FQ189" s="22"/>
      <c r="FR189" s="22"/>
      <c r="FS189" s="22"/>
      <c r="FT189" s="22"/>
      <c r="FU189" s="22"/>
      <c r="FV189" s="22"/>
      <c r="FW189" s="22"/>
      <c r="FX189" s="22"/>
      <c r="FY189" s="22"/>
      <c r="FZ189" s="22"/>
      <c r="GA189" s="22"/>
      <c r="GB189" s="22"/>
      <c r="GC189" s="22"/>
      <c r="GD189" s="22"/>
      <c r="GE189" s="22"/>
      <c r="GF189" s="22"/>
      <c r="GG189" s="22"/>
      <c r="GH189" s="22"/>
      <c r="GI189" s="22"/>
      <c r="GJ189" s="22"/>
      <c r="GK189" s="22"/>
      <c r="GL189" s="22"/>
      <c r="GM189" s="22"/>
      <c r="GN189" s="22"/>
      <c r="GO189" s="22"/>
      <c r="GP189" s="22"/>
      <c r="GQ189" s="22"/>
      <c r="GR189" s="22"/>
      <c r="GS189" s="22"/>
      <c r="GT189" s="22"/>
      <c r="GU189" s="22"/>
      <c r="GV189" s="22"/>
      <c r="GW189" s="22"/>
      <c r="GX189" s="22"/>
      <c r="GY189" s="22"/>
      <c r="GZ189" s="22"/>
      <c r="HA189" s="22"/>
      <c r="HB189" s="22"/>
      <c r="HC189" s="22"/>
      <c r="HD189" s="22"/>
      <c r="HE189" s="22"/>
      <c r="HF189" s="22"/>
      <c r="HG189" s="22"/>
      <c r="HH189" s="22"/>
      <c r="HI189" s="22"/>
      <c r="HJ189" s="22"/>
      <c r="HK189" s="22"/>
      <c r="HL189" s="22"/>
      <c r="HM189" s="22"/>
      <c r="HN189" s="22"/>
      <c r="HO189" s="22"/>
      <c r="HP189" s="22"/>
      <c r="HQ189" s="22"/>
      <c r="HR189" s="22"/>
      <c r="HS189" s="22"/>
      <c r="HT189" s="22"/>
      <c r="HU189" s="22"/>
      <c r="HV189" s="22"/>
      <c r="HW189" s="22"/>
      <c r="HX189" s="22"/>
      <c r="HY189" s="22"/>
      <c r="HZ189" s="22"/>
      <c r="IA189" s="22"/>
      <c r="IB189" s="22"/>
      <c r="IC189" s="22"/>
      <c r="ID189" s="22"/>
      <c r="IE189" s="22"/>
      <c r="IF189" s="22"/>
      <c r="IG189" s="22"/>
      <c r="IH189" s="22"/>
      <c r="II189" s="22"/>
      <c r="IJ189" s="22"/>
      <c r="IK189" s="22"/>
      <c r="IL189" s="22"/>
      <c r="IM189" s="22"/>
      <c r="IN189" s="22"/>
      <c r="IO189" s="22"/>
      <c r="IP189" s="22"/>
      <c r="IQ189" s="22"/>
      <c r="IR189" s="22"/>
      <c r="IS189" s="22"/>
      <c r="IT189" s="22"/>
      <c r="IU189" s="22"/>
      <c r="IV189" s="22"/>
    </row>
    <row r="190" spans="2:256" s="24" customFormat="1" x14ac:dyDescent="0.25">
      <c r="B190" s="22"/>
      <c r="C190" s="29"/>
      <c r="D190" s="30"/>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c r="CZ190" s="22"/>
      <c r="DA190" s="22"/>
      <c r="DB190" s="22"/>
      <c r="DC190" s="22"/>
      <c r="DD190" s="22"/>
      <c r="DE190" s="22"/>
      <c r="DF190" s="22"/>
      <c r="DG190" s="22"/>
      <c r="DH190" s="22"/>
      <c r="DI190" s="22"/>
      <c r="DJ190" s="22"/>
      <c r="DK190" s="22"/>
      <c r="DL190" s="22"/>
      <c r="DM190" s="22"/>
      <c r="DN190" s="22"/>
      <c r="DO190" s="22"/>
      <c r="DP190" s="22"/>
      <c r="DQ190" s="22"/>
      <c r="DR190" s="22"/>
      <c r="DS190" s="22"/>
      <c r="DT190" s="22"/>
      <c r="DU190" s="22"/>
      <c r="DV190" s="22"/>
      <c r="DW190" s="22"/>
      <c r="DX190" s="22"/>
      <c r="DY190" s="22"/>
      <c r="DZ190" s="22"/>
      <c r="EA190" s="22"/>
      <c r="EB190" s="22"/>
      <c r="EC190" s="22"/>
      <c r="ED190" s="22"/>
      <c r="EE190" s="22"/>
      <c r="EF190" s="22"/>
      <c r="EG190" s="22"/>
      <c r="EH190" s="22"/>
      <c r="EI190" s="22"/>
      <c r="EJ190" s="22"/>
      <c r="EK190" s="22"/>
      <c r="EL190" s="22"/>
      <c r="EM190" s="22"/>
      <c r="EN190" s="22"/>
      <c r="EO190" s="22"/>
      <c r="EP190" s="22"/>
      <c r="EQ190" s="22"/>
      <c r="ER190" s="22"/>
      <c r="ES190" s="22"/>
      <c r="ET190" s="22"/>
      <c r="EU190" s="22"/>
      <c r="EV190" s="22"/>
      <c r="EW190" s="22"/>
      <c r="EX190" s="22"/>
      <c r="EY190" s="22"/>
      <c r="EZ190" s="22"/>
      <c r="FA190" s="22"/>
      <c r="FB190" s="22"/>
      <c r="FC190" s="22"/>
      <c r="FD190" s="22"/>
      <c r="FE190" s="22"/>
      <c r="FF190" s="22"/>
      <c r="FG190" s="22"/>
      <c r="FH190" s="22"/>
      <c r="FI190" s="22"/>
      <c r="FJ190" s="22"/>
      <c r="FK190" s="22"/>
      <c r="FL190" s="22"/>
      <c r="FM190" s="22"/>
      <c r="FN190" s="22"/>
      <c r="FO190" s="22"/>
      <c r="FP190" s="22"/>
      <c r="FQ190" s="22"/>
      <c r="FR190" s="22"/>
      <c r="FS190" s="22"/>
      <c r="FT190" s="22"/>
      <c r="FU190" s="22"/>
      <c r="FV190" s="22"/>
      <c r="FW190" s="22"/>
      <c r="FX190" s="22"/>
      <c r="FY190" s="22"/>
      <c r="FZ190" s="22"/>
      <c r="GA190" s="22"/>
      <c r="GB190" s="22"/>
      <c r="GC190" s="22"/>
      <c r="GD190" s="22"/>
      <c r="GE190" s="22"/>
      <c r="GF190" s="22"/>
      <c r="GG190" s="22"/>
      <c r="GH190" s="22"/>
      <c r="GI190" s="22"/>
      <c r="GJ190" s="22"/>
      <c r="GK190" s="22"/>
      <c r="GL190" s="22"/>
      <c r="GM190" s="22"/>
      <c r="GN190" s="22"/>
      <c r="GO190" s="22"/>
      <c r="GP190" s="22"/>
      <c r="GQ190" s="22"/>
      <c r="GR190" s="22"/>
      <c r="GS190" s="22"/>
      <c r="GT190" s="22"/>
      <c r="GU190" s="22"/>
      <c r="GV190" s="22"/>
      <c r="GW190" s="22"/>
      <c r="GX190" s="22"/>
      <c r="GY190" s="22"/>
      <c r="GZ190" s="22"/>
      <c r="HA190" s="22"/>
      <c r="HB190" s="22"/>
      <c r="HC190" s="22"/>
      <c r="HD190" s="22"/>
      <c r="HE190" s="22"/>
      <c r="HF190" s="22"/>
      <c r="HG190" s="22"/>
      <c r="HH190" s="22"/>
      <c r="HI190" s="22"/>
      <c r="HJ190" s="22"/>
      <c r="HK190" s="22"/>
      <c r="HL190" s="22"/>
      <c r="HM190" s="22"/>
      <c r="HN190" s="22"/>
      <c r="HO190" s="22"/>
      <c r="HP190" s="22"/>
      <c r="HQ190" s="22"/>
      <c r="HR190" s="22"/>
      <c r="HS190" s="22"/>
      <c r="HT190" s="22"/>
      <c r="HU190" s="22"/>
      <c r="HV190" s="22"/>
      <c r="HW190" s="22"/>
      <c r="HX190" s="22"/>
      <c r="HY190" s="22"/>
      <c r="HZ190" s="22"/>
      <c r="IA190" s="22"/>
      <c r="IB190" s="22"/>
      <c r="IC190" s="22"/>
      <c r="ID190" s="22"/>
      <c r="IE190" s="22"/>
      <c r="IF190" s="22"/>
      <c r="IG190" s="22"/>
      <c r="IH190" s="22"/>
      <c r="II190" s="22"/>
      <c r="IJ190" s="22"/>
      <c r="IK190" s="22"/>
      <c r="IL190" s="22"/>
      <c r="IM190" s="22"/>
      <c r="IN190" s="22"/>
      <c r="IO190" s="22"/>
      <c r="IP190" s="22"/>
      <c r="IQ190" s="22"/>
      <c r="IR190" s="22"/>
      <c r="IS190" s="22"/>
      <c r="IT190" s="22"/>
      <c r="IU190" s="22"/>
      <c r="IV190" s="22"/>
    </row>
    <row r="191" spans="2:256" s="24" customFormat="1" x14ac:dyDescent="0.25">
      <c r="B191" s="22"/>
      <c r="C191" s="29"/>
      <c r="D191" s="30"/>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22"/>
      <c r="CY191" s="22"/>
      <c r="CZ191" s="22"/>
      <c r="DA191" s="22"/>
      <c r="DB191" s="22"/>
      <c r="DC191" s="22"/>
      <c r="DD191" s="22"/>
      <c r="DE191" s="22"/>
      <c r="DF191" s="22"/>
      <c r="DG191" s="22"/>
      <c r="DH191" s="22"/>
      <c r="DI191" s="22"/>
      <c r="DJ191" s="22"/>
      <c r="DK191" s="22"/>
      <c r="DL191" s="22"/>
      <c r="DM191" s="22"/>
      <c r="DN191" s="22"/>
      <c r="DO191" s="22"/>
      <c r="DP191" s="22"/>
      <c r="DQ191" s="22"/>
      <c r="DR191" s="22"/>
      <c r="DS191" s="22"/>
      <c r="DT191" s="22"/>
      <c r="DU191" s="22"/>
      <c r="DV191" s="22"/>
      <c r="DW191" s="22"/>
      <c r="DX191" s="22"/>
      <c r="DY191" s="22"/>
      <c r="DZ191" s="22"/>
      <c r="EA191" s="22"/>
      <c r="EB191" s="22"/>
      <c r="EC191" s="22"/>
      <c r="ED191" s="22"/>
      <c r="EE191" s="22"/>
      <c r="EF191" s="22"/>
      <c r="EG191" s="22"/>
      <c r="EH191" s="22"/>
      <c r="EI191" s="22"/>
      <c r="EJ191" s="22"/>
      <c r="EK191" s="22"/>
      <c r="EL191" s="22"/>
      <c r="EM191" s="22"/>
      <c r="EN191" s="22"/>
      <c r="EO191" s="22"/>
      <c r="EP191" s="22"/>
      <c r="EQ191" s="22"/>
      <c r="ER191" s="22"/>
      <c r="ES191" s="22"/>
      <c r="ET191" s="22"/>
      <c r="EU191" s="22"/>
      <c r="EV191" s="22"/>
      <c r="EW191" s="22"/>
      <c r="EX191" s="22"/>
      <c r="EY191" s="22"/>
      <c r="EZ191" s="22"/>
      <c r="FA191" s="22"/>
      <c r="FB191" s="22"/>
      <c r="FC191" s="22"/>
      <c r="FD191" s="22"/>
      <c r="FE191" s="22"/>
      <c r="FF191" s="22"/>
      <c r="FG191" s="22"/>
      <c r="FH191" s="22"/>
      <c r="FI191" s="22"/>
      <c r="FJ191" s="22"/>
      <c r="FK191" s="22"/>
      <c r="FL191" s="22"/>
      <c r="FM191" s="22"/>
      <c r="FN191" s="22"/>
      <c r="FO191" s="22"/>
      <c r="FP191" s="22"/>
      <c r="FQ191" s="22"/>
      <c r="FR191" s="22"/>
      <c r="FS191" s="22"/>
      <c r="FT191" s="22"/>
      <c r="FU191" s="22"/>
      <c r="FV191" s="22"/>
      <c r="FW191" s="22"/>
      <c r="FX191" s="22"/>
      <c r="FY191" s="22"/>
      <c r="FZ191" s="22"/>
      <c r="GA191" s="22"/>
      <c r="GB191" s="22"/>
      <c r="GC191" s="22"/>
      <c r="GD191" s="22"/>
      <c r="GE191" s="22"/>
      <c r="GF191" s="22"/>
      <c r="GG191" s="22"/>
      <c r="GH191" s="22"/>
      <c r="GI191" s="22"/>
      <c r="GJ191" s="22"/>
      <c r="GK191" s="22"/>
      <c r="GL191" s="22"/>
      <c r="GM191" s="22"/>
      <c r="GN191" s="22"/>
      <c r="GO191" s="22"/>
      <c r="GP191" s="22"/>
      <c r="GQ191" s="22"/>
      <c r="GR191" s="22"/>
      <c r="GS191" s="22"/>
      <c r="GT191" s="22"/>
      <c r="GU191" s="22"/>
      <c r="GV191" s="22"/>
      <c r="GW191" s="22"/>
      <c r="GX191" s="22"/>
      <c r="GY191" s="22"/>
      <c r="GZ191" s="22"/>
      <c r="HA191" s="22"/>
      <c r="HB191" s="22"/>
      <c r="HC191" s="22"/>
      <c r="HD191" s="22"/>
      <c r="HE191" s="22"/>
      <c r="HF191" s="22"/>
      <c r="HG191" s="22"/>
      <c r="HH191" s="22"/>
      <c r="HI191" s="22"/>
      <c r="HJ191" s="22"/>
      <c r="HK191" s="22"/>
      <c r="HL191" s="22"/>
      <c r="HM191" s="22"/>
      <c r="HN191" s="22"/>
      <c r="HO191" s="22"/>
      <c r="HP191" s="22"/>
      <c r="HQ191" s="22"/>
      <c r="HR191" s="22"/>
      <c r="HS191" s="22"/>
      <c r="HT191" s="22"/>
      <c r="HU191" s="22"/>
      <c r="HV191" s="22"/>
      <c r="HW191" s="22"/>
      <c r="HX191" s="22"/>
      <c r="HY191" s="22"/>
      <c r="HZ191" s="22"/>
      <c r="IA191" s="22"/>
      <c r="IB191" s="22"/>
      <c r="IC191" s="22"/>
      <c r="ID191" s="22"/>
      <c r="IE191" s="22"/>
      <c r="IF191" s="22"/>
      <c r="IG191" s="22"/>
      <c r="IH191" s="22"/>
      <c r="II191" s="22"/>
      <c r="IJ191" s="22"/>
      <c r="IK191" s="22"/>
      <c r="IL191" s="22"/>
      <c r="IM191" s="22"/>
      <c r="IN191" s="22"/>
      <c r="IO191" s="22"/>
      <c r="IP191" s="22"/>
      <c r="IQ191" s="22"/>
      <c r="IR191" s="22"/>
      <c r="IS191" s="22"/>
      <c r="IT191" s="22"/>
      <c r="IU191" s="22"/>
      <c r="IV191" s="22"/>
    </row>
    <row r="192" spans="2:256" s="24" customFormat="1" x14ac:dyDescent="0.25">
      <c r="B192" s="22"/>
      <c r="C192" s="29"/>
      <c r="D192" s="30"/>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22"/>
      <c r="CY192" s="22"/>
      <c r="CZ192" s="22"/>
      <c r="DA192" s="22"/>
      <c r="DB192" s="22"/>
      <c r="DC192" s="22"/>
      <c r="DD192" s="22"/>
      <c r="DE192" s="22"/>
      <c r="DF192" s="22"/>
      <c r="DG192" s="22"/>
      <c r="DH192" s="22"/>
      <c r="DI192" s="22"/>
      <c r="DJ192" s="22"/>
      <c r="DK192" s="22"/>
      <c r="DL192" s="22"/>
      <c r="DM192" s="22"/>
      <c r="DN192" s="22"/>
      <c r="DO192" s="22"/>
      <c r="DP192" s="22"/>
      <c r="DQ192" s="22"/>
      <c r="DR192" s="22"/>
      <c r="DS192" s="22"/>
      <c r="DT192" s="22"/>
      <c r="DU192" s="22"/>
      <c r="DV192" s="22"/>
      <c r="DW192" s="22"/>
      <c r="DX192" s="22"/>
      <c r="DY192" s="22"/>
      <c r="DZ192" s="22"/>
      <c r="EA192" s="22"/>
      <c r="EB192" s="22"/>
      <c r="EC192" s="22"/>
      <c r="ED192" s="22"/>
      <c r="EE192" s="22"/>
      <c r="EF192" s="22"/>
      <c r="EG192" s="22"/>
      <c r="EH192" s="22"/>
      <c r="EI192" s="22"/>
      <c r="EJ192" s="22"/>
      <c r="EK192" s="22"/>
      <c r="EL192" s="22"/>
      <c r="EM192" s="22"/>
      <c r="EN192" s="22"/>
      <c r="EO192" s="22"/>
      <c r="EP192" s="22"/>
      <c r="EQ192" s="22"/>
      <c r="ER192" s="22"/>
      <c r="ES192" s="22"/>
      <c r="ET192" s="22"/>
      <c r="EU192" s="22"/>
      <c r="EV192" s="22"/>
      <c r="EW192" s="22"/>
      <c r="EX192" s="22"/>
      <c r="EY192" s="22"/>
      <c r="EZ192" s="22"/>
      <c r="FA192" s="22"/>
      <c r="FB192" s="22"/>
      <c r="FC192" s="22"/>
      <c r="FD192" s="22"/>
      <c r="FE192" s="22"/>
      <c r="FF192" s="22"/>
      <c r="FG192" s="22"/>
      <c r="FH192" s="22"/>
      <c r="FI192" s="22"/>
      <c r="FJ192" s="22"/>
      <c r="FK192" s="22"/>
      <c r="FL192" s="22"/>
      <c r="FM192" s="22"/>
      <c r="FN192" s="22"/>
      <c r="FO192" s="22"/>
      <c r="FP192" s="22"/>
      <c r="FQ192" s="22"/>
      <c r="FR192" s="22"/>
      <c r="FS192" s="22"/>
      <c r="FT192" s="22"/>
      <c r="FU192" s="22"/>
      <c r="FV192" s="22"/>
      <c r="FW192" s="22"/>
      <c r="FX192" s="22"/>
      <c r="FY192" s="22"/>
      <c r="FZ192" s="22"/>
      <c r="GA192" s="22"/>
      <c r="GB192" s="22"/>
      <c r="GC192" s="22"/>
      <c r="GD192" s="22"/>
      <c r="GE192" s="22"/>
      <c r="GF192" s="22"/>
      <c r="GG192" s="22"/>
      <c r="GH192" s="22"/>
      <c r="GI192" s="22"/>
      <c r="GJ192" s="22"/>
      <c r="GK192" s="22"/>
      <c r="GL192" s="22"/>
      <c r="GM192" s="22"/>
      <c r="GN192" s="22"/>
      <c r="GO192" s="22"/>
      <c r="GP192" s="22"/>
      <c r="GQ192" s="22"/>
      <c r="GR192" s="22"/>
      <c r="GS192" s="22"/>
      <c r="GT192" s="22"/>
      <c r="GU192" s="22"/>
      <c r="GV192" s="22"/>
      <c r="GW192" s="22"/>
      <c r="GX192" s="22"/>
      <c r="GY192" s="22"/>
      <c r="GZ192" s="22"/>
      <c r="HA192" s="22"/>
      <c r="HB192" s="22"/>
      <c r="HC192" s="22"/>
      <c r="HD192" s="22"/>
      <c r="HE192" s="22"/>
      <c r="HF192" s="22"/>
      <c r="HG192" s="22"/>
      <c r="HH192" s="22"/>
      <c r="HI192" s="22"/>
      <c r="HJ192" s="22"/>
      <c r="HK192" s="22"/>
      <c r="HL192" s="22"/>
      <c r="HM192" s="22"/>
      <c r="HN192" s="22"/>
      <c r="HO192" s="22"/>
      <c r="HP192" s="22"/>
      <c r="HQ192" s="22"/>
      <c r="HR192" s="22"/>
      <c r="HS192" s="22"/>
      <c r="HT192" s="22"/>
      <c r="HU192" s="22"/>
      <c r="HV192" s="22"/>
      <c r="HW192" s="22"/>
      <c r="HX192" s="22"/>
      <c r="HY192" s="22"/>
      <c r="HZ192" s="22"/>
      <c r="IA192" s="22"/>
      <c r="IB192" s="22"/>
      <c r="IC192" s="22"/>
      <c r="ID192" s="22"/>
      <c r="IE192" s="22"/>
      <c r="IF192" s="22"/>
      <c r="IG192" s="22"/>
      <c r="IH192" s="22"/>
      <c r="II192" s="22"/>
      <c r="IJ192" s="22"/>
      <c r="IK192" s="22"/>
      <c r="IL192" s="22"/>
      <c r="IM192" s="22"/>
      <c r="IN192" s="22"/>
      <c r="IO192" s="22"/>
      <c r="IP192" s="22"/>
      <c r="IQ192" s="22"/>
      <c r="IR192" s="22"/>
      <c r="IS192" s="22"/>
      <c r="IT192" s="22"/>
      <c r="IU192" s="22"/>
      <c r="IV192" s="22"/>
    </row>
    <row r="193" spans="2:256" s="24" customFormat="1" x14ac:dyDescent="0.25">
      <c r="B193" s="22"/>
      <c r="C193" s="29"/>
      <c r="D193" s="30"/>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22"/>
      <c r="CY193" s="22"/>
      <c r="CZ193" s="22"/>
      <c r="DA193" s="22"/>
      <c r="DB193" s="22"/>
      <c r="DC193" s="22"/>
      <c r="DD193" s="22"/>
      <c r="DE193" s="22"/>
      <c r="DF193" s="22"/>
      <c r="DG193" s="22"/>
      <c r="DH193" s="22"/>
      <c r="DI193" s="22"/>
      <c r="DJ193" s="22"/>
      <c r="DK193" s="22"/>
      <c r="DL193" s="22"/>
      <c r="DM193" s="22"/>
      <c r="DN193" s="22"/>
      <c r="DO193" s="22"/>
      <c r="DP193" s="22"/>
      <c r="DQ193" s="22"/>
      <c r="DR193" s="22"/>
      <c r="DS193" s="22"/>
      <c r="DT193" s="22"/>
      <c r="DU193" s="22"/>
      <c r="DV193" s="22"/>
      <c r="DW193" s="22"/>
      <c r="DX193" s="22"/>
      <c r="DY193" s="22"/>
      <c r="DZ193" s="22"/>
      <c r="EA193" s="22"/>
      <c r="EB193" s="22"/>
      <c r="EC193" s="22"/>
      <c r="ED193" s="22"/>
      <c r="EE193" s="22"/>
      <c r="EF193" s="22"/>
      <c r="EG193" s="22"/>
      <c r="EH193" s="22"/>
      <c r="EI193" s="22"/>
      <c r="EJ193" s="22"/>
      <c r="EK193" s="22"/>
      <c r="EL193" s="22"/>
      <c r="EM193" s="22"/>
      <c r="EN193" s="22"/>
      <c r="EO193" s="22"/>
      <c r="EP193" s="22"/>
      <c r="EQ193" s="22"/>
      <c r="ER193" s="22"/>
      <c r="ES193" s="22"/>
      <c r="ET193" s="22"/>
      <c r="EU193" s="22"/>
      <c r="EV193" s="22"/>
      <c r="EW193" s="22"/>
      <c r="EX193" s="22"/>
      <c r="EY193" s="22"/>
      <c r="EZ193" s="22"/>
      <c r="FA193" s="22"/>
      <c r="FB193" s="22"/>
      <c r="FC193" s="22"/>
      <c r="FD193" s="22"/>
      <c r="FE193" s="22"/>
      <c r="FF193" s="22"/>
      <c r="FG193" s="22"/>
      <c r="FH193" s="22"/>
      <c r="FI193" s="22"/>
      <c r="FJ193" s="22"/>
      <c r="FK193" s="22"/>
      <c r="FL193" s="22"/>
      <c r="FM193" s="22"/>
      <c r="FN193" s="22"/>
      <c r="FO193" s="22"/>
      <c r="FP193" s="22"/>
      <c r="FQ193" s="22"/>
      <c r="FR193" s="22"/>
      <c r="FS193" s="22"/>
      <c r="FT193" s="22"/>
      <c r="FU193" s="22"/>
      <c r="FV193" s="22"/>
      <c r="FW193" s="22"/>
      <c r="FX193" s="22"/>
      <c r="FY193" s="22"/>
      <c r="FZ193" s="22"/>
      <c r="GA193" s="22"/>
      <c r="GB193" s="22"/>
      <c r="GC193" s="22"/>
      <c r="GD193" s="22"/>
      <c r="GE193" s="22"/>
      <c r="GF193" s="22"/>
      <c r="GG193" s="22"/>
      <c r="GH193" s="22"/>
      <c r="GI193" s="22"/>
      <c r="GJ193" s="22"/>
      <c r="GK193" s="22"/>
      <c r="GL193" s="22"/>
      <c r="GM193" s="22"/>
      <c r="GN193" s="22"/>
      <c r="GO193" s="22"/>
      <c r="GP193" s="22"/>
      <c r="GQ193" s="22"/>
      <c r="GR193" s="22"/>
      <c r="GS193" s="22"/>
      <c r="GT193" s="22"/>
      <c r="GU193" s="22"/>
      <c r="GV193" s="22"/>
      <c r="GW193" s="22"/>
      <c r="GX193" s="22"/>
      <c r="GY193" s="22"/>
      <c r="GZ193" s="22"/>
      <c r="HA193" s="22"/>
      <c r="HB193" s="22"/>
      <c r="HC193" s="22"/>
      <c r="HD193" s="22"/>
      <c r="HE193" s="22"/>
      <c r="HF193" s="22"/>
      <c r="HG193" s="22"/>
      <c r="HH193" s="22"/>
      <c r="HI193" s="22"/>
      <c r="HJ193" s="22"/>
      <c r="HK193" s="22"/>
      <c r="HL193" s="22"/>
      <c r="HM193" s="22"/>
      <c r="HN193" s="22"/>
      <c r="HO193" s="22"/>
      <c r="HP193" s="22"/>
      <c r="HQ193" s="22"/>
      <c r="HR193" s="22"/>
      <c r="HS193" s="22"/>
      <c r="HT193" s="22"/>
      <c r="HU193" s="22"/>
      <c r="HV193" s="22"/>
      <c r="HW193" s="22"/>
      <c r="HX193" s="22"/>
      <c r="HY193" s="22"/>
      <c r="HZ193" s="22"/>
      <c r="IA193" s="22"/>
      <c r="IB193" s="22"/>
      <c r="IC193" s="22"/>
      <c r="ID193" s="22"/>
      <c r="IE193" s="22"/>
      <c r="IF193" s="22"/>
      <c r="IG193" s="22"/>
      <c r="IH193" s="22"/>
      <c r="II193" s="22"/>
      <c r="IJ193" s="22"/>
      <c r="IK193" s="22"/>
      <c r="IL193" s="22"/>
      <c r="IM193" s="22"/>
      <c r="IN193" s="22"/>
      <c r="IO193" s="22"/>
      <c r="IP193" s="22"/>
      <c r="IQ193" s="22"/>
      <c r="IR193" s="22"/>
      <c r="IS193" s="22"/>
      <c r="IT193" s="22"/>
      <c r="IU193" s="22"/>
      <c r="IV193" s="22"/>
    </row>
    <row r="194" spans="2:256" s="24" customFormat="1" x14ac:dyDescent="0.25">
      <c r="B194" s="22"/>
      <c r="C194" s="29"/>
      <c r="D194" s="30"/>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c r="CZ194" s="22"/>
      <c r="DA194" s="22"/>
      <c r="DB194" s="22"/>
      <c r="DC194" s="22"/>
      <c r="DD194" s="22"/>
      <c r="DE194" s="22"/>
      <c r="DF194" s="22"/>
      <c r="DG194" s="22"/>
      <c r="DH194" s="22"/>
      <c r="DI194" s="22"/>
      <c r="DJ194" s="22"/>
      <c r="DK194" s="22"/>
      <c r="DL194" s="22"/>
      <c r="DM194" s="22"/>
      <c r="DN194" s="22"/>
      <c r="DO194" s="22"/>
      <c r="DP194" s="22"/>
      <c r="DQ194" s="22"/>
      <c r="DR194" s="22"/>
      <c r="DS194" s="22"/>
      <c r="DT194" s="22"/>
      <c r="DU194" s="22"/>
      <c r="DV194" s="22"/>
      <c r="DW194" s="22"/>
      <c r="DX194" s="22"/>
      <c r="DY194" s="22"/>
      <c r="DZ194" s="22"/>
      <c r="EA194" s="22"/>
      <c r="EB194" s="22"/>
      <c r="EC194" s="22"/>
      <c r="ED194" s="22"/>
      <c r="EE194" s="22"/>
      <c r="EF194" s="22"/>
      <c r="EG194" s="22"/>
      <c r="EH194" s="22"/>
      <c r="EI194" s="22"/>
      <c r="EJ194" s="22"/>
      <c r="EK194" s="22"/>
      <c r="EL194" s="22"/>
      <c r="EM194" s="22"/>
      <c r="EN194" s="22"/>
      <c r="EO194" s="22"/>
      <c r="EP194" s="22"/>
      <c r="EQ194" s="22"/>
      <c r="ER194" s="22"/>
      <c r="ES194" s="22"/>
      <c r="ET194" s="22"/>
      <c r="EU194" s="22"/>
      <c r="EV194" s="22"/>
      <c r="EW194" s="22"/>
      <c r="EX194" s="22"/>
      <c r="EY194" s="22"/>
      <c r="EZ194" s="22"/>
      <c r="FA194" s="22"/>
      <c r="FB194" s="22"/>
      <c r="FC194" s="22"/>
      <c r="FD194" s="22"/>
      <c r="FE194" s="22"/>
      <c r="FF194" s="22"/>
      <c r="FG194" s="22"/>
      <c r="FH194" s="22"/>
      <c r="FI194" s="22"/>
      <c r="FJ194" s="22"/>
      <c r="FK194" s="22"/>
      <c r="FL194" s="22"/>
      <c r="FM194" s="22"/>
      <c r="FN194" s="22"/>
      <c r="FO194" s="22"/>
      <c r="FP194" s="22"/>
      <c r="FQ194" s="22"/>
      <c r="FR194" s="22"/>
      <c r="FS194" s="22"/>
      <c r="FT194" s="22"/>
      <c r="FU194" s="22"/>
      <c r="FV194" s="22"/>
      <c r="FW194" s="22"/>
      <c r="FX194" s="22"/>
      <c r="FY194" s="22"/>
      <c r="FZ194" s="22"/>
      <c r="GA194" s="22"/>
      <c r="GB194" s="22"/>
      <c r="GC194" s="22"/>
      <c r="GD194" s="22"/>
      <c r="GE194" s="22"/>
      <c r="GF194" s="22"/>
      <c r="GG194" s="22"/>
      <c r="GH194" s="22"/>
      <c r="GI194" s="22"/>
      <c r="GJ194" s="22"/>
      <c r="GK194" s="22"/>
      <c r="GL194" s="22"/>
      <c r="GM194" s="22"/>
      <c r="GN194" s="22"/>
      <c r="GO194" s="22"/>
      <c r="GP194" s="22"/>
      <c r="GQ194" s="22"/>
      <c r="GR194" s="22"/>
      <c r="GS194" s="22"/>
      <c r="GT194" s="22"/>
      <c r="GU194" s="22"/>
      <c r="GV194" s="22"/>
      <c r="GW194" s="22"/>
      <c r="GX194" s="22"/>
      <c r="GY194" s="22"/>
      <c r="GZ194" s="22"/>
      <c r="HA194" s="22"/>
      <c r="HB194" s="22"/>
      <c r="HC194" s="22"/>
      <c r="HD194" s="22"/>
      <c r="HE194" s="22"/>
      <c r="HF194" s="22"/>
      <c r="HG194" s="22"/>
      <c r="HH194" s="22"/>
      <c r="HI194" s="22"/>
      <c r="HJ194" s="22"/>
      <c r="HK194" s="22"/>
      <c r="HL194" s="22"/>
      <c r="HM194" s="22"/>
      <c r="HN194" s="22"/>
      <c r="HO194" s="22"/>
      <c r="HP194" s="22"/>
      <c r="HQ194" s="22"/>
      <c r="HR194" s="22"/>
      <c r="HS194" s="22"/>
      <c r="HT194" s="22"/>
      <c r="HU194" s="22"/>
      <c r="HV194" s="22"/>
      <c r="HW194" s="22"/>
      <c r="HX194" s="22"/>
      <c r="HY194" s="22"/>
      <c r="HZ194" s="22"/>
      <c r="IA194" s="22"/>
      <c r="IB194" s="22"/>
      <c r="IC194" s="22"/>
      <c r="ID194" s="22"/>
      <c r="IE194" s="22"/>
      <c r="IF194" s="22"/>
      <c r="IG194" s="22"/>
      <c r="IH194" s="22"/>
      <c r="II194" s="22"/>
      <c r="IJ194" s="22"/>
      <c r="IK194" s="22"/>
      <c r="IL194" s="22"/>
      <c r="IM194" s="22"/>
      <c r="IN194" s="22"/>
      <c r="IO194" s="22"/>
      <c r="IP194" s="22"/>
      <c r="IQ194" s="22"/>
      <c r="IR194" s="22"/>
      <c r="IS194" s="22"/>
      <c r="IT194" s="22"/>
      <c r="IU194" s="22"/>
      <c r="IV194" s="22"/>
    </row>
    <row r="195" spans="2:256" s="24" customFormat="1" x14ac:dyDescent="0.25">
      <c r="B195" s="22"/>
      <c r="C195" s="29"/>
      <c r="D195" s="30"/>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22"/>
      <c r="CY195" s="22"/>
      <c r="CZ195" s="22"/>
      <c r="DA195" s="22"/>
      <c r="DB195" s="22"/>
      <c r="DC195" s="22"/>
      <c r="DD195" s="22"/>
      <c r="DE195" s="22"/>
      <c r="DF195" s="22"/>
      <c r="DG195" s="22"/>
      <c r="DH195" s="22"/>
      <c r="DI195" s="22"/>
      <c r="DJ195" s="22"/>
      <c r="DK195" s="22"/>
      <c r="DL195" s="22"/>
      <c r="DM195" s="22"/>
      <c r="DN195" s="22"/>
      <c r="DO195" s="22"/>
      <c r="DP195" s="22"/>
      <c r="DQ195" s="22"/>
      <c r="DR195" s="22"/>
      <c r="DS195" s="22"/>
      <c r="DT195" s="22"/>
      <c r="DU195" s="22"/>
      <c r="DV195" s="22"/>
      <c r="DW195" s="22"/>
      <c r="DX195" s="22"/>
      <c r="DY195" s="22"/>
      <c r="DZ195" s="22"/>
      <c r="EA195" s="22"/>
      <c r="EB195" s="22"/>
      <c r="EC195" s="22"/>
      <c r="ED195" s="22"/>
      <c r="EE195" s="22"/>
      <c r="EF195" s="22"/>
      <c r="EG195" s="22"/>
      <c r="EH195" s="22"/>
      <c r="EI195" s="22"/>
      <c r="EJ195" s="22"/>
      <c r="EK195" s="22"/>
      <c r="EL195" s="22"/>
      <c r="EM195" s="22"/>
      <c r="EN195" s="22"/>
      <c r="EO195" s="22"/>
      <c r="EP195" s="22"/>
      <c r="EQ195" s="22"/>
      <c r="ER195" s="22"/>
      <c r="ES195" s="22"/>
      <c r="ET195" s="22"/>
      <c r="EU195" s="22"/>
      <c r="EV195" s="22"/>
      <c r="EW195" s="22"/>
      <c r="EX195" s="22"/>
      <c r="EY195" s="22"/>
      <c r="EZ195" s="22"/>
      <c r="FA195" s="22"/>
      <c r="FB195" s="22"/>
      <c r="FC195" s="22"/>
      <c r="FD195" s="22"/>
      <c r="FE195" s="22"/>
      <c r="FF195" s="22"/>
      <c r="FG195" s="22"/>
      <c r="FH195" s="22"/>
      <c r="FI195" s="22"/>
      <c r="FJ195" s="22"/>
      <c r="FK195" s="22"/>
      <c r="FL195" s="22"/>
      <c r="FM195" s="22"/>
      <c r="FN195" s="22"/>
      <c r="FO195" s="22"/>
      <c r="FP195" s="22"/>
      <c r="FQ195" s="22"/>
      <c r="FR195" s="22"/>
      <c r="FS195" s="22"/>
      <c r="FT195" s="22"/>
      <c r="FU195" s="22"/>
      <c r="FV195" s="22"/>
      <c r="FW195" s="22"/>
      <c r="FX195" s="22"/>
      <c r="FY195" s="22"/>
      <c r="FZ195" s="22"/>
      <c r="GA195" s="22"/>
      <c r="GB195" s="22"/>
      <c r="GC195" s="22"/>
      <c r="GD195" s="22"/>
      <c r="GE195" s="22"/>
      <c r="GF195" s="22"/>
      <c r="GG195" s="22"/>
      <c r="GH195" s="22"/>
      <c r="GI195" s="22"/>
      <c r="GJ195" s="22"/>
      <c r="GK195" s="22"/>
      <c r="GL195" s="22"/>
      <c r="GM195" s="22"/>
      <c r="GN195" s="22"/>
      <c r="GO195" s="22"/>
      <c r="GP195" s="22"/>
      <c r="GQ195" s="22"/>
      <c r="GR195" s="22"/>
      <c r="GS195" s="22"/>
      <c r="GT195" s="22"/>
      <c r="GU195" s="22"/>
      <c r="GV195" s="22"/>
      <c r="GW195" s="22"/>
      <c r="GX195" s="22"/>
      <c r="GY195" s="22"/>
      <c r="GZ195" s="22"/>
      <c r="HA195" s="22"/>
      <c r="HB195" s="22"/>
      <c r="HC195" s="22"/>
      <c r="HD195" s="22"/>
      <c r="HE195" s="22"/>
      <c r="HF195" s="22"/>
      <c r="HG195" s="22"/>
      <c r="HH195" s="22"/>
      <c r="HI195" s="22"/>
      <c r="HJ195" s="22"/>
      <c r="HK195" s="22"/>
      <c r="HL195" s="22"/>
      <c r="HM195" s="22"/>
      <c r="HN195" s="22"/>
      <c r="HO195" s="22"/>
      <c r="HP195" s="22"/>
      <c r="HQ195" s="22"/>
      <c r="HR195" s="22"/>
      <c r="HS195" s="22"/>
      <c r="HT195" s="22"/>
      <c r="HU195" s="22"/>
      <c r="HV195" s="22"/>
      <c r="HW195" s="22"/>
      <c r="HX195" s="22"/>
      <c r="HY195" s="22"/>
      <c r="HZ195" s="22"/>
      <c r="IA195" s="22"/>
      <c r="IB195" s="22"/>
      <c r="IC195" s="22"/>
      <c r="ID195" s="22"/>
      <c r="IE195" s="22"/>
      <c r="IF195" s="22"/>
      <c r="IG195" s="22"/>
      <c r="IH195" s="22"/>
      <c r="II195" s="22"/>
      <c r="IJ195" s="22"/>
      <c r="IK195" s="22"/>
      <c r="IL195" s="22"/>
      <c r="IM195" s="22"/>
      <c r="IN195" s="22"/>
      <c r="IO195" s="22"/>
      <c r="IP195" s="22"/>
      <c r="IQ195" s="22"/>
      <c r="IR195" s="22"/>
      <c r="IS195" s="22"/>
      <c r="IT195" s="22"/>
      <c r="IU195" s="22"/>
      <c r="IV195" s="22"/>
    </row>
    <row r="196" spans="2:256" s="24" customFormat="1" x14ac:dyDescent="0.25">
      <c r="B196" s="22"/>
      <c r="C196" s="29"/>
      <c r="D196" s="30"/>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22"/>
      <c r="CY196" s="22"/>
      <c r="CZ196" s="22"/>
      <c r="DA196" s="22"/>
      <c r="DB196" s="22"/>
      <c r="DC196" s="22"/>
      <c r="DD196" s="22"/>
      <c r="DE196" s="22"/>
      <c r="DF196" s="22"/>
      <c r="DG196" s="22"/>
      <c r="DH196" s="22"/>
      <c r="DI196" s="22"/>
      <c r="DJ196" s="22"/>
      <c r="DK196" s="22"/>
      <c r="DL196" s="22"/>
      <c r="DM196" s="22"/>
      <c r="DN196" s="22"/>
      <c r="DO196" s="22"/>
      <c r="DP196" s="22"/>
      <c r="DQ196" s="22"/>
      <c r="DR196" s="22"/>
      <c r="DS196" s="22"/>
      <c r="DT196" s="22"/>
      <c r="DU196" s="22"/>
      <c r="DV196" s="22"/>
      <c r="DW196" s="22"/>
      <c r="DX196" s="22"/>
      <c r="DY196" s="22"/>
      <c r="DZ196" s="22"/>
      <c r="EA196" s="22"/>
      <c r="EB196" s="22"/>
      <c r="EC196" s="22"/>
      <c r="ED196" s="22"/>
      <c r="EE196" s="22"/>
      <c r="EF196" s="22"/>
      <c r="EG196" s="22"/>
      <c r="EH196" s="22"/>
      <c r="EI196" s="22"/>
      <c r="EJ196" s="22"/>
      <c r="EK196" s="22"/>
      <c r="EL196" s="22"/>
      <c r="EM196" s="22"/>
      <c r="EN196" s="22"/>
      <c r="EO196" s="22"/>
      <c r="EP196" s="22"/>
      <c r="EQ196" s="22"/>
      <c r="ER196" s="22"/>
      <c r="ES196" s="22"/>
      <c r="ET196" s="22"/>
      <c r="EU196" s="22"/>
      <c r="EV196" s="22"/>
      <c r="EW196" s="22"/>
      <c r="EX196" s="22"/>
      <c r="EY196" s="22"/>
      <c r="EZ196" s="22"/>
      <c r="FA196" s="22"/>
      <c r="FB196" s="22"/>
      <c r="FC196" s="22"/>
      <c r="FD196" s="22"/>
      <c r="FE196" s="22"/>
      <c r="FF196" s="22"/>
      <c r="FG196" s="22"/>
      <c r="FH196" s="22"/>
      <c r="FI196" s="22"/>
      <c r="FJ196" s="22"/>
      <c r="FK196" s="22"/>
      <c r="FL196" s="22"/>
      <c r="FM196" s="22"/>
      <c r="FN196" s="22"/>
      <c r="FO196" s="22"/>
      <c r="FP196" s="22"/>
      <c r="FQ196" s="22"/>
      <c r="FR196" s="22"/>
      <c r="FS196" s="22"/>
      <c r="FT196" s="22"/>
      <c r="FU196" s="22"/>
      <c r="FV196" s="22"/>
      <c r="FW196" s="22"/>
      <c r="FX196" s="22"/>
      <c r="FY196" s="22"/>
      <c r="FZ196" s="22"/>
      <c r="GA196" s="22"/>
      <c r="GB196" s="22"/>
      <c r="GC196" s="22"/>
      <c r="GD196" s="22"/>
      <c r="GE196" s="22"/>
      <c r="GF196" s="22"/>
      <c r="GG196" s="22"/>
      <c r="GH196" s="22"/>
      <c r="GI196" s="22"/>
      <c r="GJ196" s="22"/>
      <c r="GK196" s="22"/>
      <c r="GL196" s="22"/>
      <c r="GM196" s="22"/>
      <c r="GN196" s="22"/>
      <c r="GO196" s="22"/>
      <c r="GP196" s="22"/>
      <c r="GQ196" s="22"/>
      <c r="GR196" s="22"/>
      <c r="GS196" s="22"/>
      <c r="GT196" s="22"/>
      <c r="GU196" s="22"/>
      <c r="GV196" s="22"/>
      <c r="GW196" s="22"/>
      <c r="GX196" s="22"/>
      <c r="GY196" s="22"/>
      <c r="GZ196" s="22"/>
      <c r="HA196" s="22"/>
      <c r="HB196" s="22"/>
      <c r="HC196" s="22"/>
      <c r="HD196" s="22"/>
      <c r="HE196" s="22"/>
      <c r="HF196" s="22"/>
      <c r="HG196" s="22"/>
      <c r="HH196" s="22"/>
      <c r="HI196" s="22"/>
      <c r="HJ196" s="22"/>
      <c r="HK196" s="22"/>
      <c r="HL196" s="22"/>
      <c r="HM196" s="22"/>
      <c r="HN196" s="22"/>
      <c r="HO196" s="22"/>
      <c r="HP196" s="22"/>
      <c r="HQ196" s="22"/>
      <c r="HR196" s="22"/>
      <c r="HS196" s="22"/>
      <c r="HT196" s="22"/>
      <c r="HU196" s="22"/>
      <c r="HV196" s="22"/>
      <c r="HW196" s="22"/>
      <c r="HX196" s="22"/>
      <c r="HY196" s="22"/>
      <c r="HZ196" s="22"/>
      <c r="IA196" s="22"/>
      <c r="IB196" s="22"/>
      <c r="IC196" s="22"/>
      <c r="ID196" s="22"/>
      <c r="IE196" s="22"/>
      <c r="IF196" s="22"/>
      <c r="IG196" s="22"/>
      <c r="IH196" s="22"/>
      <c r="II196" s="22"/>
      <c r="IJ196" s="22"/>
      <c r="IK196" s="22"/>
      <c r="IL196" s="22"/>
      <c r="IM196" s="22"/>
      <c r="IN196" s="22"/>
      <c r="IO196" s="22"/>
      <c r="IP196" s="22"/>
      <c r="IQ196" s="22"/>
      <c r="IR196" s="22"/>
      <c r="IS196" s="22"/>
      <c r="IT196" s="22"/>
      <c r="IU196" s="22"/>
      <c r="IV196" s="22"/>
    </row>
    <row r="197" spans="2:256" s="24" customFormat="1" x14ac:dyDescent="0.25">
      <c r="B197" s="22"/>
      <c r="C197" s="29"/>
      <c r="D197" s="30"/>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c r="CU197" s="22"/>
      <c r="CV197" s="22"/>
      <c r="CW197" s="22"/>
      <c r="CX197" s="22"/>
      <c r="CY197" s="22"/>
      <c r="CZ197" s="22"/>
      <c r="DA197" s="22"/>
      <c r="DB197" s="22"/>
      <c r="DC197" s="22"/>
      <c r="DD197" s="22"/>
      <c r="DE197" s="22"/>
      <c r="DF197" s="22"/>
      <c r="DG197" s="22"/>
      <c r="DH197" s="22"/>
      <c r="DI197" s="22"/>
      <c r="DJ197" s="22"/>
      <c r="DK197" s="22"/>
      <c r="DL197" s="22"/>
      <c r="DM197" s="22"/>
      <c r="DN197" s="22"/>
      <c r="DO197" s="22"/>
      <c r="DP197" s="22"/>
      <c r="DQ197" s="22"/>
      <c r="DR197" s="22"/>
      <c r="DS197" s="22"/>
      <c r="DT197" s="22"/>
      <c r="DU197" s="22"/>
      <c r="DV197" s="22"/>
      <c r="DW197" s="22"/>
      <c r="DX197" s="22"/>
      <c r="DY197" s="22"/>
      <c r="DZ197" s="22"/>
      <c r="EA197" s="22"/>
      <c r="EB197" s="22"/>
      <c r="EC197" s="22"/>
      <c r="ED197" s="22"/>
      <c r="EE197" s="22"/>
      <c r="EF197" s="22"/>
      <c r="EG197" s="22"/>
      <c r="EH197" s="22"/>
      <c r="EI197" s="22"/>
      <c r="EJ197" s="22"/>
      <c r="EK197" s="22"/>
      <c r="EL197" s="22"/>
      <c r="EM197" s="22"/>
      <c r="EN197" s="22"/>
      <c r="EO197" s="22"/>
      <c r="EP197" s="22"/>
      <c r="EQ197" s="22"/>
      <c r="ER197" s="22"/>
      <c r="ES197" s="22"/>
      <c r="ET197" s="22"/>
      <c r="EU197" s="22"/>
      <c r="EV197" s="22"/>
      <c r="EW197" s="22"/>
      <c r="EX197" s="22"/>
      <c r="EY197" s="22"/>
      <c r="EZ197" s="22"/>
      <c r="FA197" s="22"/>
      <c r="FB197" s="22"/>
      <c r="FC197" s="22"/>
      <c r="FD197" s="22"/>
      <c r="FE197" s="22"/>
      <c r="FF197" s="22"/>
      <c r="FG197" s="22"/>
      <c r="FH197" s="22"/>
      <c r="FI197" s="22"/>
      <c r="FJ197" s="22"/>
      <c r="FK197" s="22"/>
      <c r="FL197" s="22"/>
      <c r="FM197" s="22"/>
      <c r="FN197" s="22"/>
      <c r="FO197" s="22"/>
      <c r="FP197" s="22"/>
      <c r="FQ197" s="22"/>
      <c r="FR197" s="22"/>
      <c r="FS197" s="22"/>
      <c r="FT197" s="22"/>
      <c r="FU197" s="22"/>
      <c r="FV197" s="22"/>
      <c r="FW197" s="22"/>
      <c r="FX197" s="22"/>
      <c r="FY197" s="22"/>
      <c r="FZ197" s="22"/>
      <c r="GA197" s="22"/>
      <c r="GB197" s="22"/>
      <c r="GC197" s="22"/>
      <c r="GD197" s="22"/>
      <c r="GE197" s="22"/>
      <c r="GF197" s="22"/>
      <c r="GG197" s="22"/>
      <c r="GH197" s="22"/>
      <c r="GI197" s="22"/>
      <c r="GJ197" s="22"/>
      <c r="GK197" s="22"/>
      <c r="GL197" s="22"/>
      <c r="GM197" s="22"/>
      <c r="GN197" s="22"/>
      <c r="GO197" s="22"/>
      <c r="GP197" s="22"/>
      <c r="GQ197" s="22"/>
      <c r="GR197" s="22"/>
      <c r="GS197" s="22"/>
      <c r="GT197" s="22"/>
      <c r="GU197" s="22"/>
      <c r="GV197" s="22"/>
      <c r="GW197" s="22"/>
      <c r="GX197" s="22"/>
      <c r="GY197" s="22"/>
      <c r="GZ197" s="22"/>
      <c r="HA197" s="22"/>
      <c r="HB197" s="22"/>
      <c r="HC197" s="22"/>
      <c r="HD197" s="22"/>
      <c r="HE197" s="22"/>
      <c r="HF197" s="22"/>
      <c r="HG197" s="22"/>
      <c r="HH197" s="22"/>
      <c r="HI197" s="22"/>
      <c r="HJ197" s="22"/>
      <c r="HK197" s="22"/>
      <c r="HL197" s="22"/>
      <c r="HM197" s="22"/>
      <c r="HN197" s="22"/>
      <c r="HO197" s="22"/>
      <c r="HP197" s="22"/>
      <c r="HQ197" s="22"/>
      <c r="HR197" s="22"/>
      <c r="HS197" s="22"/>
      <c r="HT197" s="22"/>
      <c r="HU197" s="22"/>
      <c r="HV197" s="22"/>
      <c r="HW197" s="22"/>
      <c r="HX197" s="22"/>
      <c r="HY197" s="22"/>
      <c r="HZ197" s="22"/>
      <c r="IA197" s="22"/>
      <c r="IB197" s="22"/>
      <c r="IC197" s="22"/>
      <c r="ID197" s="22"/>
      <c r="IE197" s="22"/>
      <c r="IF197" s="22"/>
      <c r="IG197" s="22"/>
      <c r="IH197" s="22"/>
      <c r="II197" s="22"/>
      <c r="IJ197" s="22"/>
      <c r="IK197" s="22"/>
      <c r="IL197" s="22"/>
      <c r="IM197" s="22"/>
      <c r="IN197" s="22"/>
      <c r="IO197" s="22"/>
      <c r="IP197" s="22"/>
      <c r="IQ197" s="22"/>
      <c r="IR197" s="22"/>
      <c r="IS197" s="22"/>
      <c r="IT197" s="22"/>
      <c r="IU197" s="22"/>
      <c r="IV197" s="22"/>
    </row>
    <row r="198" spans="2:256" s="24" customFormat="1" x14ac:dyDescent="0.25">
      <c r="B198" s="22"/>
      <c r="C198" s="29"/>
      <c r="D198" s="30"/>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c r="CU198" s="22"/>
      <c r="CV198" s="22"/>
      <c r="CW198" s="22"/>
      <c r="CX198" s="22"/>
      <c r="CY198" s="22"/>
      <c r="CZ198" s="22"/>
      <c r="DA198" s="22"/>
      <c r="DB198" s="22"/>
      <c r="DC198" s="22"/>
      <c r="DD198" s="22"/>
      <c r="DE198" s="22"/>
      <c r="DF198" s="22"/>
      <c r="DG198" s="22"/>
      <c r="DH198" s="22"/>
      <c r="DI198" s="22"/>
      <c r="DJ198" s="22"/>
      <c r="DK198" s="22"/>
      <c r="DL198" s="22"/>
      <c r="DM198" s="22"/>
      <c r="DN198" s="22"/>
      <c r="DO198" s="22"/>
      <c r="DP198" s="22"/>
      <c r="DQ198" s="22"/>
      <c r="DR198" s="22"/>
      <c r="DS198" s="22"/>
      <c r="DT198" s="22"/>
      <c r="DU198" s="22"/>
      <c r="DV198" s="22"/>
      <c r="DW198" s="22"/>
      <c r="DX198" s="22"/>
      <c r="DY198" s="22"/>
      <c r="DZ198" s="22"/>
      <c r="EA198" s="22"/>
      <c r="EB198" s="22"/>
      <c r="EC198" s="22"/>
      <c r="ED198" s="22"/>
      <c r="EE198" s="22"/>
      <c r="EF198" s="22"/>
      <c r="EG198" s="22"/>
      <c r="EH198" s="22"/>
      <c r="EI198" s="22"/>
      <c r="EJ198" s="22"/>
      <c r="EK198" s="22"/>
      <c r="EL198" s="22"/>
      <c r="EM198" s="22"/>
      <c r="EN198" s="22"/>
      <c r="EO198" s="22"/>
      <c r="EP198" s="22"/>
      <c r="EQ198" s="22"/>
      <c r="ER198" s="22"/>
      <c r="ES198" s="22"/>
      <c r="ET198" s="22"/>
      <c r="EU198" s="22"/>
      <c r="EV198" s="22"/>
      <c r="EW198" s="22"/>
      <c r="EX198" s="22"/>
      <c r="EY198" s="22"/>
      <c r="EZ198" s="22"/>
      <c r="FA198" s="22"/>
      <c r="FB198" s="22"/>
      <c r="FC198" s="22"/>
      <c r="FD198" s="22"/>
      <c r="FE198" s="22"/>
      <c r="FF198" s="22"/>
      <c r="FG198" s="22"/>
      <c r="FH198" s="22"/>
      <c r="FI198" s="22"/>
      <c r="FJ198" s="22"/>
      <c r="FK198" s="22"/>
      <c r="FL198" s="22"/>
      <c r="FM198" s="22"/>
      <c r="FN198" s="22"/>
      <c r="FO198" s="22"/>
      <c r="FP198" s="22"/>
      <c r="FQ198" s="22"/>
      <c r="FR198" s="22"/>
      <c r="FS198" s="22"/>
      <c r="FT198" s="22"/>
      <c r="FU198" s="22"/>
      <c r="FV198" s="22"/>
      <c r="FW198" s="22"/>
      <c r="FX198" s="22"/>
      <c r="FY198" s="22"/>
      <c r="FZ198" s="22"/>
      <c r="GA198" s="22"/>
      <c r="GB198" s="22"/>
      <c r="GC198" s="22"/>
      <c r="GD198" s="22"/>
      <c r="GE198" s="22"/>
      <c r="GF198" s="22"/>
      <c r="GG198" s="22"/>
      <c r="GH198" s="22"/>
      <c r="GI198" s="22"/>
      <c r="GJ198" s="22"/>
      <c r="GK198" s="22"/>
      <c r="GL198" s="22"/>
      <c r="GM198" s="22"/>
      <c r="GN198" s="22"/>
      <c r="GO198" s="22"/>
      <c r="GP198" s="22"/>
      <c r="GQ198" s="22"/>
      <c r="GR198" s="22"/>
      <c r="GS198" s="22"/>
      <c r="GT198" s="22"/>
      <c r="GU198" s="22"/>
      <c r="GV198" s="22"/>
      <c r="GW198" s="22"/>
      <c r="GX198" s="22"/>
      <c r="GY198" s="22"/>
      <c r="GZ198" s="22"/>
      <c r="HA198" s="22"/>
      <c r="HB198" s="22"/>
      <c r="HC198" s="22"/>
      <c r="HD198" s="22"/>
      <c r="HE198" s="22"/>
      <c r="HF198" s="22"/>
      <c r="HG198" s="22"/>
      <c r="HH198" s="22"/>
      <c r="HI198" s="22"/>
      <c r="HJ198" s="22"/>
      <c r="HK198" s="22"/>
      <c r="HL198" s="22"/>
      <c r="HM198" s="22"/>
      <c r="HN198" s="22"/>
      <c r="HO198" s="22"/>
      <c r="HP198" s="22"/>
      <c r="HQ198" s="22"/>
      <c r="HR198" s="22"/>
      <c r="HS198" s="22"/>
      <c r="HT198" s="22"/>
      <c r="HU198" s="22"/>
      <c r="HV198" s="22"/>
      <c r="HW198" s="22"/>
      <c r="HX198" s="22"/>
      <c r="HY198" s="22"/>
      <c r="HZ198" s="22"/>
      <c r="IA198" s="22"/>
      <c r="IB198" s="22"/>
      <c r="IC198" s="22"/>
      <c r="ID198" s="22"/>
      <c r="IE198" s="22"/>
      <c r="IF198" s="22"/>
      <c r="IG198" s="22"/>
      <c r="IH198" s="22"/>
      <c r="II198" s="22"/>
      <c r="IJ198" s="22"/>
      <c r="IK198" s="22"/>
      <c r="IL198" s="22"/>
      <c r="IM198" s="22"/>
      <c r="IN198" s="22"/>
      <c r="IO198" s="22"/>
      <c r="IP198" s="22"/>
      <c r="IQ198" s="22"/>
      <c r="IR198" s="22"/>
      <c r="IS198" s="22"/>
      <c r="IT198" s="22"/>
      <c r="IU198" s="22"/>
      <c r="IV198" s="22"/>
    </row>
    <row r="199" spans="2:256" s="24" customFormat="1" x14ac:dyDescent="0.25">
      <c r="B199" s="22"/>
      <c r="C199" s="29"/>
      <c r="D199" s="30"/>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c r="CU199" s="22"/>
      <c r="CV199" s="22"/>
      <c r="CW199" s="22"/>
      <c r="CX199" s="22"/>
      <c r="CY199" s="22"/>
      <c r="CZ199" s="22"/>
      <c r="DA199" s="22"/>
      <c r="DB199" s="22"/>
      <c r="DC199" s="22"/>
      <c r="DD199" s="22"/>
      <c r="DE199" s="22"/>
      <c r="DF199" s="22"/>
      <c r="DG199" s="22"/>
      <c r="DH199" s="22"/>
      <c r="DI199" s="22"/>
      <c r="DJ199" s="22"/>
      <c r="DK199" s="22"/>
      <c r="DL199" s="22"/>
      <c r="DM199" s="22"/>
      <c r="DN199" s="22"/>
      <c r="DO199" s="22"/>
      <c r="DP199" s="22"/>
      <c r="DQ199" s="22"/>
      <c r="DR199" s="22"/>
      <c r="DS199" s="22"/>
      <c r="DT199" s="22"/>
      <c r="DU199" s="22"/>
      <c r="DV199" s="22"/>
      <c r="DW199" s="22"/>
      <c r="DX199" s="22"/>
      <c r="DY199" s="22"/>
      <c r="DZ199" s="22"/>
      <c r="EA199" s="22"/>
      <c r="EB199" s="22"/>
      <c r="EC199" s="22"/>
      <c r="ED199" s="22"/>
      <c r="EE199" s="22"/>
      <c r="EF199" s="22"/>
      <c r="EG199" s="22"/>
      <c r="EH199" s="22"/>
      <c r="EI199" s="22"/>
      <c r="EJ199" s="22"/>
      <c r="EK199" s="22"/>
      <c r="EL199" s="22"/>
      <c r="EM199" s="22"/>
      <c r="EN199" s="22"/>
      <c r="EO199" s="22"/>
      <c r="EP199" s="22"/>
      <c r="EQ199" s="22"/>
      <c r="ER199" s="22"/>
      <c r="ES199" s="22"/>
      <c r="ET199" s="22"/>
      <c r="EU199" s="22"/>
      <c r="EV199" s="22"/>
      <c r="EW199" s="22"/>
      <c r="EX199" s="22"/>
      <c r="EY199" s="22"/>
      <c r="EZ199" s="22"/>
      <c r="FA199" s="22"/>
      <c r="FB199" s="22"/>
      <c r="FC199" s="22"/>
      <c r="FD199" s="22"/>
      <c r="FE199" s="22"/>
      <c r="FF199" s="22"/>
      <c r="FG199" s="22"/>
      <c r="FH199" s="22"/>
      <c r="FI199" s="22"/>
      <c r="FJ199" s="22"/>
      <c r="FK199" s="22"/>
      <c r="FL199" s="22"/>
      <c r="FM199" s="22"/>
      <c r="FN199" s="22"/>
      <c r="FO199" s="22"/>
      <c r="FP199" s="22"/>
      <c r="FQ199" s="22"/>
      <c r="FR199" s="22"/>
      <c r="FS199" s="22"/>
      <c r="FT199" s="22"/>
      <c r="FU199" s="22"/>
      <c r="FV199" s="22"/>
      <c r="FW199" s="22"/>
      <c r="FX199" s="22"/>
      <c r="FY199" s="22"/>
      <c r="FZ199" s="22"/>
      <c r="GA199" s="22"/>
      <c r="GB199" s="22"/>
      <c r="GC199" s="22"/>
      <c r="GD199" s="22"/>
      <c r="GE199" s="22"/>
      <c r="GF199" s="22"/>
      <c r="GG199" s="22"/>
      <c r="GH199" s="22"/>
      <c r="GI199" s="22"/>
      <c r="GJ199" s="22"/>
      <c r="GK199" s="22"/>
      <c r="GL199" s="22"/>
      <c r="GM199" s="22"/>
      <c r="GN199" s="22"/>
      <c r="GO199" s="22"/>
      <c r="GP199" s="22"/>
      <c r="GQ199" s="22"/>
      <c r="GR199" s="22"/>
      <c r="GS199" s="22"/>
      <c r="GT199" s="22"/>
      <c r="GU199" s="22"/>
      <c r="GV199" s="22"/>
      <c r="GW199" s="22"/>
      <c r="GX199" s="22"/>
      <c r="GY199" s="22"/>
      <c r="GZ199" s="22"/>
      <c r="HA199" s="22"/>
      <c r="HB199" s="22"/>
      <c r="HC199" s="22"/>
      <c r="HD199" s="22"/>
      <c r="HE199" s="22"/>
      <c r="HF199" s="22"/>
      <c r="HG199" s="22"/>
      <c r="HH199" s="22"/>
      <c r="HI199" s="22"/>
      <c r="HJ199" s="22"/>
      <c r="HK199" s="22"/>
      <c r="HL199" s="22"/>
      <c r="HM199" s="22"/>
      <c r="HN199" s="22"/>
      <c r="HO199" s="22"/>
      <c r="HP199" s="22"/>
      <c r="HQ199" s="22"/>
      <c r="HR199" s="22"/>
      <c r="HS199" s="22"/>
      <c r="HT199" s="22"/>
      <c r="HU199" s="22"/>
      <c r="HV199" s="22"/>
      <c r="HW199" s="22"/>
      <c r="HX199" s="22"/>
      <c r="HY199" s="22"/>
      <c r="HZ199" s="22"/>
      <c r="IA199" s="22"/>
      <c r="IB199" s="22"/>
      <c r="IC199" s="22"/>
      <c r="ID199" s="22"/>
      <c r="IE199" s="22"/>
      <c r="IF199" s="22"/>
      <c r="IG199" s="22"/>
      <c r="IH199" s="22"/>
      <c r="II199" s="22"/>
      <c r="IJ199" s="22"/>
      <c r="IK199" s="22"/>
      <c r="IL199" s="22"/>
      <c r="IM199" s="22"/>
      <c r="IN199" s="22"/>
      <c r="IO199" s="22"/>
      <c r="IP199" s="22"/>
      <c r="IQ199" s="22"/>
      <c r="IR199" s="22"/>
      <c r="IS199" s="22"/>
      <c r="IT199" s="22"/>
      <c r="IU199" s="22"/>
      <c r="IV199" s="22"/>
    </row>
    <row r="200" spans="2:256" s="24" customFormat="1" x14ac:dyDescent="0.25">
      <c r="B200" s="22"/>
      <c r="C200" s="29"/>
      <c r="D200" s="30"/>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22"/>
      <c r="CY200" s="22"/>
      <c r="CZ200" s="22"/>
      <c r="DA200" s="22"/>
      <c r="DB200" s="22"/>
      <c r="DC200" s="22"/>
      <c r="DD200" s="22"/>
      <c r="DE200" s="22"/>
      <c r="DF200" s="22"/>
      <c r="DG200" s="22"/>
      <c r="DH200" s="22"/>
      <c r="DI200" s="22"/>
      <c r="DJ200" s="22"/>
      <c r="DK200" s="22"/>
      <c r="DL200" s="22"/>
      <c r="DM200" s="22"/>
      <c r="DN200" s="22"/>
      <c r="DO200" s="22"/>
      <c r="DP200" s="22"/>
      <c r="DQ200" s="22"/>
      <c r="DR200" s="22"/>
      <c r="DS200" s="22"/>
      <c r="DT200" s="22"/>
      <c r="DU200" s="22"/>
      <c r="DV200" s="22"/>
      <c r="DW200" s="22"/>
      <c r="DX200" s="22"/>
      <c r="DY200" s="22"/>
      <c r="DZ200" s="22"/>
      <c r="EA200" s="22"/>
      <c r="EB200" s="22"/>
      <c r="EC200" s="22"/>
      <c r="ED200" s="22"/>
      <c r="EE200" s="22"/>
      <c r="EF200" s="22"/>
      <c r="EG200" s="22"/>
      <c r="EH200" s="22"/>
      <c r="EI200" s="22"/>
      <c r="EJ200" s="22"/>
      <c r="EK200" s="22"/>
      <c r="EL200" s="22"/>
      <c r="EM200" s="22"/>
      <c r="EN200" s="22"/>
      <c r="EO200" s="22"/>
      <c r="EP200" s="22"/>
      <c r="EQ200" s="22"/>
      <c r="ER200" s="22"/>
      <c r="ES200" s="22"/>
      <c r="ET200" s="22"/>
      <c r="EU200" s="22"/>
      <c r="EV200" s="22"/>
      <c r="EW200" s="22"/>
      <c r="EX200" s="22"/>
      <c r="EY200" s="22"/>
      <c r="EZ200" s="22"/>
      <c r="FA200" s="22"/>
      <c r="FB200" s="22"/>
      <c r="FC200" s="22"/>
      <c r="FD200" s="22"/>
      <c r="FE200" s="22"/>
      <c r="FF200" s="22"/>
      <c r="FG200" s="22"/>
      <c r="FH200" s="22"/>
      <c r="FI200" s="22"/>
      <c r="FJ200" s="22"/>
      <c r="FK200" s="22"/>
      <c r="FL200" s="22"/>
      <c r="FM200" s="22"/>
      <c r="FN200" s="22"/>
      <c r="FO200" s="22"/>
      <c r="FP200" s="22"/>
      <c r="FQ200" s="22"/>
      <c r="FR200" s="22"/>
      <c r="FS200" s="22"/>
      <c r="FT200" s="22"/>
      <c r="FU200" s="22"/>
      <c r="FV200" s="22"/>
      <c r="FW200" s="22"/>
      <c r="FX200" s="22"/>
      <c r="FY200" s="22"/>
      <c r="FZ200" s="22"/>
      <c r="GA200" s="22"/>
      <c r="GB200" s="22"/>
      <c r="GC200" s="22"/>
      <c r="GD200" s="22"/>
      <c r="GE200" s="22"/>
      <c r="GF200" s="22"/>
      <c r="GG200" s="22"/>
      <c r="GH200" s="22"/>
      <c r="GI200" s="22"/>
      <c r="GJ200" s="22"/>
      <c r="GK200" s="22"/>
      <c r="GL200" s="22"/>
      <c r="GM200" s="22"/>
      <c r="GN200" s="22"/>
      <c r="GO200" s="22"/>
      <c r="GP200" s="22"/>
      <c r="GQ200" s="22"/>
      <c r="GR200" s="22"/>
      <c r="GS200" s="22"/>
      <c r="GT200" s="22"/>
      <c r="GU200" s="22"/>
      <c r="GV200" s="22"/>
      <c r="GW200" s="22"/>
      <c r="GX200" s="22"/>
      <c r="GY200" s="22"/>
      <c r="GZ200" s="22"/>
      <c r="HA200" s="22"/>
      <c r="HB200" s="22"/>
      <c r="HC200" s="22"/>
      <c r="HD200" s="22"/>
      <c r="HE200" s="22"/>
      <c r="HF200" s="22"/>
      <c r="HG200" s="22"/>
      <c r="HH200" s="22"/>
      <c r="HI200" s="22"/>
      <c r="HJ200" s="22"/>
      <c r="HK200" s="22"/>
      <c r="HL200" s="22"/>
      <c r="HM200" s="22"/>
      <c r="HN200" s="22"/>
      <c r="HO200" s="22"/>
      <c r="HP200" s="22"/>
      <c r="HQ200" s="22"/>
      <c r="HR200" s="22"/>
      <c r="HS200" s="22"/>
      <c r="HT200" s="22"/>
      <c r="HU200" s="22"/>
      <c r="HV200" s="22"/>
      <c r="HW200" s="22"/>
      <c r="HX200" s="22"/>
      <c r="HY200" s="22"/>
      <c r="HZ200" s="22"/>
      <c r="IA200" s="22"/>
      <c r="IB200" s="22"/>
      <c r="IC200" s="22"/>
      <c r="ID200" s="22"/>
      <c r="IE200" s="22"/>
      <c r="IF200" s="22"/>
      <c r="IG200" s="22"/>
      <c r="IH200" s="22"/>
      <c r="II200" s="22"/>
      <c r="IJ200" s="22"/>
      <c r="IK200" s="22"/>
      <c r="IL200" s="22"/>
      <c r="IM200" s="22"/>
      <c r="IN200" s="22"/>
      <c r="IO200" s="22"/>
      <c r="IP200" s="22"/>
      <c r="IQ200" s="22"/>
      <c r="IR200" s="22"/>
      <c r="IS200" s="22"/>
      <c r="IT200" s="22"/>
      <c r="IU200" s="22"/>
      <c r="IV200" s="22"/>
    </row>
    <row r="201" spans="2:256" s="24" customFormat="1" x14ac:dyDescent="0.25">
      <c r="B201" s="22"/>
      <c r="C201" s="29"/>
      <c r="D201" s="30"/>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22"/>
      <c r="CY201" s="22"/>
      <c r="CZ201" s="22"/>
      <c r="DA201" s="22"/>
      <c r="DB201" s="22"/>
      <c r="DC201" s="22"/>
      <c r="DD201" s="22"/>
      <c r="DE201" s="22"/>
      <c r="DF201" s="22"/>
      <c r="DG201" s="22"/>
      <c r="DH201" s="22"/>
      <c r="DI201" s="22"/>
      <c r="DJ201" s="22"/>
      <c r="DK201" s="22"/>
      <c r="DL201" s="22"/>
      <c r="DM201" s="22"/>
      <c r="DN201" s="22"/>
      <c r="DO201" s="22"/>
      <c r="DP201" s="22"/>
      <c r="DQ201" s="22"/>
      <c r="DR201" s="22"/>
      <c r="DS201" s="22"/>
      <c r="DT201" s="22"/>
      <c r="DU201" s="22"/>
      <c r="DV201" s="22"/>
      <c r="DW201" s="22"/>
      <c r="DX201" s="22"/>
      <c r="DY201" s="22"/>
      <c r="DZ201" s="22"/>
      <c r="EA201" s="22"/>
      <c r="EB201" s="22"/>
      <c r="EC201" s="22"/>
      <c r="ED201" s="22"/>
      <c r="EE201" s="22"/>
      <c r="EF201" s="22"/>
      <c r="EG201" s="22"/>
      <c r="EH201" s="22"/>
      <c r="EI201" s="22"/>
      <c r="EJ201" s="22"/>
      <c r="EK201" s="22"/>
      <c r="EL201" s="22"/>
      <c r="EM201" s="22"/>
      <c r="EN201" s="22"/>
      <c r="EO201" s="22"/>
      <c r="EP201" s="22"/>
      <c r="EQ201" s="22"/>
      <c r="ER201" s="22"/>
      <c r="ES201" s="22"/>
      <c r="ET201" s="22"/>
      <c r="EU201" s="22"/>
      <c r="EV201" s="22"/>
      <c r="EW201" s="22"/>
      <c r="EX201" s="22"/>
      <c r="EY201" s="22"/>
      <c r="EZ201" s="22"/>
      <c r="FA201" s="22"/>
      <c r="FB201" s="22"/>
      <c r="FC201" s="22"/>
      <c r="FD201" s="22"/>
      <c r="FE201" s="22"/>
      <c r="FF201" s="22"/>
      <c r="FG201" s="22"/>
      <c r="FH201" s="22"/>
      <c r="FI201" s="22"/>
      <c r="FJ201" s="22"/>
      <c r="FK201" s="22"/>
      <c r="FL201" s="22"/>
      <c r="FM201" s="22"/>
      <c r="FN201" s="22"/>
      <c r="FO201" s="22"/>
      <c r="FP201" s="22"/>
      <c r="FQ201" s="22"/>
      <c r="FR201" s="22"/>
      <c r="FS201" s="22"/>
      <c r="FT201" s="22"/>
      <c r="FU201" s="22"/>
      <c r="FV201" s="22"/>
      <c r="FW201" s="22"/>
      <c r="FX201" s="22"/>
      <c r="FY201" s="22"/>
      <c r="FZ201" s="22"/>
      <c r="GA201" s="22"/>
      <c r="GB201" s="22"/>
      <c r="GC201" s="22"/>
      <c r="GD201" s="22"/>
      <c r="GE201" s="22"/>
      <c r="GF201" s="22"/>
      <c r="GG201" s="22"/>
      <c r="GH201" s="22"/>
      <c r="GI201" s="22"/>
      <c r="GJ201" s="22"/>
      <c r="GK201" s="22"/>
      <c r="GL201" s="22"/>
      <c r="GM201" s="22"/>
      <c r="GN201" s="22"/>
      <c r="GO201" s="22"/>
      <c r="GP201" s="22"/>
      <c r="GQ201" s="22"/>
      <c r="GR201" s="22"/>
      <c r="GS201" s="22"/>
      <c r="GT201" s="22"/>
      <c r="GU201" s="22"/>
      <c r="GV201" s="22"/>
      <c r="GW201" s="22"/>
      <c r="GX201" s="22"/>
      <c r="GY201" s="22"/>
      <c r="GZ201" s="22"/>
      <c r="HA201" s="22"/>
      <c r="HB201" s="22"/>
      <c r="HC201" s="22"/>
      <c r="HD201" s="22"/>
      <c r="HE201" s="22"/>
      <c r="HF201" s="22"/>
      <c r="HG201" s="22"/>
      <c r="HH201" s="22"/>
      <c r="HI201" s="22"/>
      <c r="HJ201" s="22"/>
      <c r="HK201" s="22"/>
      <c r="HL201" s="22"/>
      <c r="HM201" s="22"/>
      <c r="HN201" s="22"/>
      <c r="HO201" s="22"/>
      <c r="HP201" s="22"/>
      <c r="HQ201" s="22"/>
      <c r="HR201" s="22"/>
      <c r="HS201" s="22"/>
      <c r="HT201" s="22"/>
      <c r="HU201" s="22"/>
      <c r="HV201" s="22"/>
      <c r="HW201" s="22"/>
      <c r="HX201" s="22"/>
      <c r="HY201" s="22"/>
      <c r="HZ201" s="22"/>
      <c r="IA201" s="22"/>
      <c r="IB201" s="22"/>
      <c r="IC201" s="22"/>
      <c r="ID201" s="22"/>
      <c r="IE201" s="22"/>
      <c r="IF201" s="22"/>
      <c r="IG201" s="22"/>
      <c r="IH201" s="22"/>
      <c r="II201" s="22"/>
      <c r="IJ201" s="22"/>
      <c r="IK201" s="22"/>
      <c r="IL201" s="22"/>
      <c r="IM201" s="22"/>
      <c r="IN201" s="22"/>
      <c r="IO201" s="22"/>
      <c r="IP201" s="22"/>
      <c r="IQ201" s="22"/>
      <c r="IR201" s="22"/>
      <c r="IS201" s="22"/>
      <c r="IT201" s="22"/>
      <c r="IU201" s="22"/>
      <c r="IV201" s="22"/>
    </row>
    <row r="202" spans="2:256" s="24" customFormat="1" x14ac:dyDescent="0.25">
      <c r="B202" s="22"/>
      <c r="C202" s="29"/>
      <c r="D202" s="30"/>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c r="CU202" s="22"/>
      <c r="CV202" s="22"/>
      <c r="CW202" s="22"/>
      <c r="CX202" s="22"/>
      <c r="CY202" s="22"/>
      <c r="CZ202" s="22"/>
      <c r="DA202" s="22"/>
      <c r="DB202" s="22"/>
      <c r="DC202" s="22"/>
      <c r="DD202" s="22"/>
      <c r="DE202" s="22"/>
      <c r="DF202" s="22"/>
      <c r="DG202" s="22"/>
      <c r="DH202" s="22"/>
      <c r="DI202" s="22"/>
      <c r="DJ202" s="22"/>
      <c r="DK202" s="22"/>
      <c r="DL202" s="22"/>
      <c r="DM202" s="22"/>
      <c r="DN202" s="22"/>
      <c r="DO202" s="22"/>
      <c r="DP202" s="22"/>
      <c r="DQ202" s="22"/>
      <c r="DR202" s="22"/>
      <c r="DS202" s="22"/>
      <c r="DT202" s="22"/>
      <c r="DU202" s="22"/>
      <c r="DV202" s="22"/>
      <c r="DW202" s="22"/>
      <c r="DX202" s="22"/>
      <c r="DY202" s="22"/>
      <c r="DZ202" s="22"/>
      <c r="EA202" s="22"/>
      <c r="EB202" s="22"/>
      <c r="EC202" s="22"/>
      <c r="ED202" s="22"/>
      <c r="EE202" s="22"/>
      <c r="EF202" s="22"/>
      <c r="EG202" s="22"/>
      <c r="EH202" s="22"/>
      <c r="EI202" s="22"/>
      <c r="EJ202" s="22"/>
      <c r="EK202" s="22"/>
      <c r="EL202" s="22"/>
      <c r="EM202" s="22"/>
      <c r="EN202" s="22"/>
      <c r="EO202" s="22"/>
      <c r="EP202" s="22"/>
      <c r="EQ202" s="22"/>
      <c r="ER202" s="22"/>
      <c r="ES202" s="22"/>
      <c r="ET202" s="22"/>
      <c r="EU202" s="22"/>
      <c r="EV202" s="22"/>
      <c r="EW202" s="22"/>
      <c r="EX202" s="22"/>
      <c r="EY202" s="22"/>
      <c r="EZ202" s="22"/>
      <c r="FA202" s="22"/>
      <c r="FB202" s="22"/>
      <c r="FC202" s="22"/>
      <c r="FD202" s="22"/>
      <c r="FE202" s="22"/>
      <c r="FF202" s="22"/>
      <c r="FG202" s="22"/>
      <c r="FH202" s="22"/>
      <c r="FI202" s="22"/>
      <c r="FJ202" s="22"/>
      <c r="FK202" s="22"/>
      <c r="FL202" s="22"/>
      <c r="FM202" s="22"/>
      <c r="FN202" s="22"/>
      <c r="FO202" s="22"/>
      <c r="FP202" s="22"/>
      <c r="FQ202" s="22"/>
      <c r="FR202" s="22"/>
      <c r="FS202" s="22"/>
      <c r="FT202" s="22"/>
      <c r="FU202" s="22"/>
      <c r="FV202" s="22"/>
      <c r="FW202" s="22"/>
      <c r="FX202" s="22"/>
      <c r="FY202" s="22"/>
      <c r="FZ202" s="22"/>
      <c r="GA202" s="22"/>
      <c r="GB202" s="22"/>
      <c r="GC202" s="22"/>
      <c r="GD202" s="22"/>
      <c r="GE202" s="22"/>
      <c r="GF202" s="22"/>
      <c r="GG202" s="22"/>
      <c r="GH202" s="22"/>
      <c r="GI202" s="22"/>
      <c r="GJ202" s="22"/>
      <c r="GK202" s="22"/>
      <c r="GL202" s="22"/>
      <c r="GM202" s="22"/>
      <c r="GN202" s="22"/>
      <c r="GO202" s="22"/>
      <c r="GP202" s="22"/>
      <c r="GQ202" s="22"/>
      <c r="GR202" s="22"/>
      <c r="GS202" s="22"/>
      <c r="GT202" s="22"/>
      <c r="GU202" s="22"/>
      <c r="GV202" s="22"/>
      <c r="GW202" s="22"/>
      <c r="GX202" s="22"/>
      <c r="GY202" s="22"/>
      <c r="GZ202" s="22"/>
      <c r="HA202" s="22"/>
      <c r="HB202" s="22"/>
      <c r="HC202" s="22"/>
      <c r="HD202" s="22"/>
      <c r="HE202" s="22"/>
      <c r="HF202" s="22"/>
      <c r="HG202" s="22"/>
      <c r="HH202" s="22"/>
      <c r="HI202" s="22"/>
      <c r="HJ202" s="22"/>
      <c r="HK202" s="22"/>
      <c r="HL202" s="22"/>
      <c r="HM202" s="22"/>
      <c r="HN202" s="22"/>
      <c r="HO202" s="22"/>
      <c r="HP202" s="22"/>
      <c r="HQ202" s="22"/>
      <c r="HR202" s="22"/>
      <c r="HS202" s="22"/>
      <c r="HT202" s="22"/>
      <c r="HU202" s="22"/>
      <c r="HV202" s="22"/>
      <c r="HW202" s="22"/>
      <c r="HX202" s="22"/>
      <c r="HY202" s="22"/>
      <c r="HZ202" s="22"/>
      <c r="IA202" s="22"/>
      <c r="IB202" s="22"/>
      <c r="IC202" s="22"/>
      <c r="ID202" s="22"/>
      <c r="IE202" s="22"/>
      <c r="IF202" s="22"/>
      <c r="IG202" s="22"/>
      <c r="IH202" s="22"/>
      <c r="II202" s="22"/>
      <c r="IJ202" s="22"/>
      <c r="IK202" s="22"/>
      <c r="IL202" s="22"/>
      <c r="IM202" s="22"/>
      <c r="IN202" s="22"/>
      <c r="IO202" s="22"/>
      <c r="IP202" s="22"/>
      <c r="IQ202" s="22"/>
      <c r="IR202" s="22"/>
      <c r="IS202" s="22"/>
      <c r="IT202" s="22"/>
      <c r="IU202" s="22"/>
      <c r="IV202" s="22"/>
    </row>
    <row r="203" spans="2:256" s="24" customFormat="1" x14ac:dyDescent="0.25">
      <c r="B203" s="22"/>
      <c r="C203" s="29"/>
      <c r="D203" s="30"/>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c r="CU203" s="22"/>
      <c r="CV203" s="22"/>
      <c r="CW203" s="22"/>
      <c r="CX203" s="22"/>
      <c r="CY203" s="22"/>
      <c r="CZ203" s="22"/>
      <c r="DA203" s="22"/>
      <c r="DB203" s="22"/>
      <c r="DC203" s="22"/>
      <c r="DD203" s="22"/>
      <c r="DE203" s="22"/>
      <c r="DF203" s="22"/>
      <c r="DG203" s="22"/>
      <c r="DH203" s="22"/>
      <c r="DI203" s="22"/>
      <c r="DJ203" s="22"/>
      <c r="DK203" s="22"/>
      <c r="DL203" s="22"/>
      <c r="DM203" s="22"/>
      <c r="DN203" s="22"/>
      <c r="DO203" s="22"/>
      <c r="DP203" s="22"/>
      <c r="DQ203" s="22"/>
      <c r="DR203" s="22"/>
      <c r="DS203" s="22"/>
      <c r="DT203" s="22"/>
      <c r="DU203" s="22"/>
      <c r="DV203" s="22"/>
      <c r="DW203" s="22"/>
      <c r="DX203" s="22"/>
      <c r="DY203" s="22"/>
      <c r="DZ203" s="22"/>
      <c r="EA203" s="22"/>
      <c r="EB203" s="22"/>
      <c r="EC203" s="22"/>
      <c r="ED203" s="22"/>
      <c r="EE203" s="22"/>
      <c r="EF203" s="22"/>
      <c r="EG203" s="22"/>
      <c r="EH203" s="22"/>
      <c r="EI203" s="22"/>
      <c r="EJ203" s="22"/>
      <c r="EK203" s="22"/>
      <c r="EL203" s="22"/>
      <c r="EM203" s="22"/>
      <c r="EN203" s="22"/>
      <c r="EO203" s="22"/>
      <c r="EP203" s="22"/>
      <c r="EQ203" s="22"/>
      <c r="ER203" s="22"/>
      <c r="ES203" s="22"/>
      <c r="ET203" s="22"/>
      <c r="EU203" s="22"/>
      <c r="EV203" s="22"/>
      <c r="EW203" s="22"/>
      <c r="EX203" s="22"/>
      <c r="EY203" s="22"/>
      <c r="EZ203" s="22"/>
      <c r="FA203" s="22"/>
      <c r="FB203" s="22"/>
      <c r="FC203" s="22"/>
      <c r="FD203" s="22"/>
      <c r="FE203" s="22"/>
      <c r="FF203" s="22"/>
      <c r="FG203" s="22"/>
      <c r="FH203" s="22"/>
      <c r="FI203" s="22"/>
      <c r="FJ203" s="22"/>
      <c r="FK203" s="22"/>
      <c r="FL203" s="22"/>
      <c r="FM203" s="22"/>
      <c r="FN203" s="22"/>
      <c r="FO203" s="22"/>
      <c r="FP203" s="22"/>
      <c r="FQ203" s="22"/>
      <c r="FR203" s="22"/>
      <c r="FS203" s="22"/>
      <c r="FT203" s="22"/>
      <c r="FU203" s="22"/>
      <c r="FV203" s="22"/>
      <c r="FW203" s="22"/>
      <c r="FX203" s="22"/>
      <c r="FY203" s="22"/>
      <c r="FZ203" s="22"/>
      <c r="GA203" s="22"/>
      <c r="GB203" s="22"/>
      <c r="GC203" s="22"/>
      <c r="GD203" s="22"/>
      <c r="GE203" s="22"/>
      <c r="GF203" s="22"/>
      <c r="GG203" s="22"/>
      <c r="GH203" s="22"/>
      <c r="GI203" s="22"/>
      <c r="GJ203" s="22"/>
      <c r="GK203" s="22"/>
      <c r="GL203" s="22"/>
      <c r="GM203" s="22"/>
      <c r="GN203" s="22"/>
      <c r="GO203" s="22"/>
      <c r="GP203" s="22"/>
      <c r="GQ203" s="22"/>
      <c r="GR203" s="22"/>
      <c r="GS203" s="22"/>
      <c r="GT203" s="22"/>
      <c r="GU203" s="22"/>
      <c r="GV203" s="22"/>
      <c r="GW203" s="22"/>
      <c r="GX203" s="22"/>
      <c r="GY203" s="22"/>
      <c r="GZ203" s="22"/>
      <c r="HA203" s="22"/>
      <c r="HB203" s="22"/>
      <c r="HC203" s="22"/>
      <c r="HD203" s="22"/>
      <c r="HE203" s="22"/>
      <c r="HF203" s="22"/>
      <c r="HG203" s="22"/>
      <c r="HH203" s="22"/>
      <c r="HI203" s="22"/>
      <c r="HJ203" s="22"/>
      <c r="HK203" s="22"/>
      <c r="HL203" s="22"/>
      <c r="HM203" s="22"/>
      <c r="HN203" s="22"/>
      <c r="HO203" s="22"/>
      <c r="HP203" s="22"/>
      <c r="HQ203" s="22"/>
      <c r="HR203" s="22"/>
      <c r="HS203" s="22"/>
      <c r="HT203" s="22"/>
      <c r="HU203" s="22"/>
      <c r="HV203" s="22"/>
      <c r="HW203" s="22"/>
      <c r="HX203" s="22"/>
      <c r="HY203" s="22"/>
      <c r="HZ203" s="22"/>
      <c r="IA203" s="22"/>
      <c r="IB203" s="22"/>
      <c r="IC203" s="22"/>
      <c r="ID203" s="22"/>
      <c r="IE203" s="22"/>
      <c r="IF203" s="22"/>
      <c r="IG203" s="22"/>
      <c r="IH203" s="22"/>
      <c r="II203" s="22"/>
      <c r="IJ203" s="22"/>
      <c r="IK203" s="22"/>
      <c r="IL203" s="22"/>
      <c r="IM203" s="22"/>
      <c r="IN203" s="22"/>
      <c r="IO203" s="22"/>
      <c r="IP203" s="22"/>
      <c r="IQ203" s="22"/>
      <c r="IR203" s="22"/>
      <c r="IS203" s="22"/>
      <c r="IT203" s="22"/>
      <c r="IU203" s="22"/>
      <c r="IV203" s="22"/>
    </row>
    <row r="204" spans="2:256" s="24" customFormat="1" x14ac:dyDescent="0.25">
      <c r="B204" s="22"/>
      <c r="C204" s="29"/>
      <c r="D204" s="30"/>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22"/>
      <c r="CY204" s="22"/>
      <c r="CZ204" s="22"/>
      <c r="DA204" s="22"/>
      <c r="DB204" s="22"/>
      <c r="DC204" s="22"/>
      <c r="DD204" s="22"/>
      <c r="DE204" s="22"/>
      <c r="DF204" s="22"/>
      <c r="DG204" s="22"/>
      <c r="DH204" s="22"/>
      <c r="DI204" s="22"/>
      <c r="DJ204" s="22"/>
      <c r="DK204" s="22"/>
      <c r="DL204" s="22"/>
      <c r="DM204" s="22"/>
      <c r="DN204" s="22"/>
      <c r="DO204" s="22"/>
      <c r="DP204" s="22"/>
      <c r="DQ204" s="22"/>
      <c r="DR204" s="22"/>
      <c r="DS204" s="22"/>
      <c r="DT204" s="22"/>
      <c r="DU204" s="22"/>
      <c r="DV204" s="22"/>
      <c r="DW204" s="22"/>
      <c r="DX204" s="22"/>
      <c r="DY204" s="22"/>
      <c r="DZ204" s="22"/>
      <c r="EA204" s="22"/>
      <c r="EB204" s="22"/>
      <c r="EC204" s="22"/>
      <c r="ED204" s="22"/>
      <c r="EE204" s="22"/>
      <c r="EF204" s="22"/>
      <c r="EG204" s="22"/>
      <c r="EH204" s="22"/>
      <c r="EI204" s="22"/>
      <c r="EJ204" s="22"/>
      <c r="EK204" s="22"/>
      <c r="EL204" s="22"/>
      <c r="EM204" s="22"/>
      <c r="EN204" s="22"/>
      <c r="EO204" s="22"/>
      <c r="EP204" s="22"/>
      <c r="EQ204" s="22"/>
      <c r="ER204" s="22"/>
      <c r="ES204" s="22"/>
      <c r="ET204" s="22"/>
      <c r="EU204" s="22"/>
      <c r="EV204" s="22"/>
      <c r="EW204" s="22"/>
      <c r="EX204" s="22"/>
      <c r="EY204" s="22"/>
      <c r="EZ204" s="22"/>
      <c r="FA204" s="22"/>
      <c r="FB204" s="22"/>
      <c r="FC204" s="22"/>
      <c r="FD204" s="22"/>
      <c r="FE204" s="22"/>
      <c r="FF204" s="22"/>
      <c r="FG204" s="22"/>
      <c r="FH204" s="22"/>
      <c r="FI204" s="22"/>
      <c r="FJ204" s="22"/>
      <c r="FK204" s="22"/>
      <c r="FL204" s="22"/>
      <c r="FM204" s="22"/>
      <c r="FN204" s="22"/>
      <c r="FO204" s="22"/>
      <c r="FP204" s="22"/>
      <c r="FQ204" s="22"/>
      <c r="FR204" s="22"/>
      <c r="FS204" s="22"/>
      <c r="FT204" s="22"/>
      <c r="FU204" s="22"/>
      <c r="FV204" s="22"/>
      <c r="FW204" s="22"/>
      <c r="FX204" s="22"/>
      <c r="FY204" s="22"/>
      <c r="FZ204" s="22"/>
      <c r="GA204" s="22"/>
      <c r="GB204" s="22"/>
      <c r="GC204" s="22"/>
      <c r="GD204" s="22"/>
      <c r="GE204" s="22"/>
      <c r="GF204" s="22"/>
      <c r="GG204" s="22"/>
      <c r="GH204" s="22"/>
      <c r="GI204" s="22"/>
      <c r="GJ204" s="22"/>
      <c r="GK204" s="22"/>
      <c r="GL204" s="22"/>
      <c r="GM204" s="22"/>
      <c r="GN204" s="22"/>
      <c r="GO204" s="22"/>
      <c r="GP204" s="22"/>
      <c r="GQ204" s="22"/>
      <c r="GR204" s="22"/>
      <c r="GS204" s="22"/>
      <c r="GT204" s="22"/>
      <c r="GU204" s="22"/>
      <c r="GV204" s="22"/>
      <c r="GW204" s="22"/>
      <c r="GX204" s="22"/>
      <c r="GY204" s="22"/>
      <c r="GZ204" s="22"/>
      <c r="HA204" s="22"/>
      <c r="HB204" s="22"/>
      <c r="HC204" s="22"/>
      <c r="HD204" s="22"/>
      <c r="HE204" s="22"/>
      <c r="HF204" s="22"/>
      <c r="HG204" s="22"/>
      <c r="HH204" s="22"/>
      <c r="HI204" s="22"/>
      <c r="HJ204" s="22"/>
      <c r="HK204" s="22"/>
      <c r="HL204" s="22"/>
      <c r="HM204" s="22"/>
      <c r="HN204" s="22"/>
      <c r="HO204" s="22"/>
      <c r="HP204" s="22"/>
      <c r="HQ204" s="22"/>
      <c r="HR204" s="22"/>
      <c r="HS204" s="22"/>
      <c r="HT204" s="22"/>
      <c r="HU204" s="22"/>
      <c r="HV204" s="22"/>
      <c r="HW204" s="22"/>
      <c r="HX204" s="22"/>
      <c r="HY204" s="22"/>
      <c r="HZ204" s="22"/>
      <c r="IA204" s="22"/>
      <c r="IB204" s="22"/>
      <c r="IC204" s="22"/>
      <c r="ID204" s="22"/>
      <c r="IE204" s="22"/>
      <c r="IF204" s="22"/>
      <c r="IG204" s="22"/>
      <c r="IH204" s="22"/>
      <c r="II204" s="22"/>
      <c r="IJ204" s="22"/>
      <c r="IK204" s="22"/>
      <c r="IL204" s="22"/>
      <c r="IM204" s="22"/>
      <c r="IN204" s="22"/>
      <c r="IO204" s="22"/>
      <c r="IP204" s="22"/>
      <c r="IQ204" s="22"/>
      <c r="IR204" s="22"/>
      <c r="IS204" s="22"/>
      <c r="IT204" s="22"/>
      <c r="IU204" s="22"/>
      <c r="IV204" s="22"/>
    </row>
    <row r="205" spans="2:256" s="24" customFormat="1" x14ac:dyDescent="0.25">
      <c r="B205" s="22"/>
      <c r="C205" s="29"/>
      <c r="D205" s="30"/>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c r="CZ205" s="22"/>
      <c r="DA205" s="22"/>
      <c r="DB205" s="22"/>
      <c r="DC205" s="22"/>
      <c r="DD205" s="22"/>
      <c r="DE205" s="22"/>
      <c r="DF205" s="22"/>
      <c r="DG205" s="22"/>
      <c r="DH205" s="22"/>
      <c r="DI205" s="22"/>
      <c r="DJ205" s="22"/>
      <c r="DK205" s="22"/>
      <c r="DL205" s="22"/>
      <c r="DM205" s="22"/>
      <c r="DN205" s="22"/>
      <c r="DO205" s="22"/>
      <c r="DP205" s="22"/>
      <c r="DQ205" s="22"/>
      <c r="DR205" s="22"/>
      <c r="DS205" s="22"/>
      <c r="DT205" s="22"/>
      <c r="DU205" s="22"/>
      <c r="DV205" s="22"/>
      <c r="DW205" s="22"/>
      <c r="DX205" s="22"/>
      <c r="DY205" s="22"/>
      <c r="DZ205" s="22"/>
      <c r="EA205" s="22"/>
      <c r="EB205" s="22"/>
      <c r="EC205" s="22"/>
      <c r="ED205" s="22"/>
      <c r="EE205" s="22"/>
      <c r="EF205" s="22"/>
      <c r="EG205" s="22"/>
      <c r="EH205" s="22"/>
      <c r="EI205" s="22"/>
      <c r="EJ205" s="22"/>
      <c r="EK205" s="22"/>
      <c r="EL205" s="22"/>
      <c r="EM205" s="22"/>
      <c r="EN205" s="22"/>
      <c r="EO205" s="22"/>
      <c r="EP205" s="22"/>
      <c r="EQ205" s="22"/>
      <c r="ER205" s="22"/>
      <c r="ES205" s="22"/>
      <c r="ET205" s="22"/>
      <c r="EU205" s="22"/>
      <c r="EV205" s="22"/>
      <c r="EW205" s="22"/>
      <c r="EX205" s="22"/>
      <c r="EY205" s="22"/>
      <c r="EZ205" s="22"/>
      <c r="FA205" s="22"/>
      <c r="FB205" s="22"/>
      <c r="FC205" s="22"/>
      <c r="FD205" s="22"/>
      <c r="FE205" s="22"/>
      <c r="FF205" s="22"/>
      <c r="FG205" s="22"/>
      <c r="FH205" s="22"/>
      <c r="FI205" s="22"/>
      <c r="FJ205" s="22"/>
      <c r="FK205" s="22"/>
      <c r="FL205" s="22"/>
      <c r="FM205" s="22"/>
      <c r="FN205" s="22"/>
      <c r="FO205" s="22"/>
      <c r="FP205" s="22"/>
      <c r="FQ205" s="22"/>
      <c r="FR205" s="22"/>
      <c r="FS205" s="22"/>
      <c r="FT205" s="22"/>
      <c r="FU205" s="22"/>
      <c r="FV205" s="22"/>
      <c r="FW205" s="22"/>
      <c r="FX205" s="22"/>
      <c r="FY205" s="22"/>
      <c r="FZ205" s="22"/>
      <c r="GA205" s="22"/>
      <c r="GB205" s="22"/>
      <c r="GC205" s="22"/>
      <c r="GD205" s="22"/>
      <c r="GE205" s="22"/>
      <c r="GF205" s="22"/>
      <c r="GG205" s="22"/>
      <c r="GH205" s="22"/>
      <c r="GI205" s="22"/>
      <c r="GJ205" s="22"/>
      <c r="GK205" s="22"/>
      <c r="GL205" s="22"/>
      <c r="GM205" s="22"/>
      <c r="GN205" s="22"/>
      <c r="GO205" s="22"/>
      <c r="GP205" s="22"/>
      <c r="GQ205" s="22"/>
      <c r="GR205" s="22"/>
      <c r="GS205" s="22"/>
      <c r="GT205" s="22"/>
      <c r="GU205" s="22"/>
      <c r="GV205" s="22"/>
      <c r="GW205" s="22"/>
      <c r="GX205" s="22"/>
      <c r="GY205" s="22"/>
      <c r="GZ205" s="22"/>
      <c r="HA205" s="22"/>
      <c r="HB205" s="22"/>
      <c r="HC205" s="22"/>
      <c r="HD205" s="22"/>
      <c r="HE205" s="22"/>
      <c r="HF205" s="22"/>
      <c r="HG205" s="22"/>
      <c r="HH205" s="22"/>
      <c r="HI205" s="22"/>
      <c r="HJ205" s="22"/>
      <c r="HK205" s="22"/>
      <c r="HL205" s="22"/>
      <c r="HM205" s="22"/>
      <c r="HN205" s="22"/>
      <c r="HO205" s="22"/>
      <c r="HP205" s="22"/>
      <c r="HQ205" s="22"/>
      <c r="HR205" s="22"/>
      <c r="HS205" s="22"/>
      <c r="HT205" s="22"/>
      <c r="HU205" s="22"/>
      <c r="HV205" s="22"/>
      <c r="HW205" s="22"/>
      <c r="HX205" s="22"/>
      <c r="HY205" s="22"/>
      <c r="HZ205" s="22"/>
      <c r="IA205" s="22"/>
      <c r="IB205" s="22"/>
      <c r="IC205" s="22"/>
      <c r="ID205" s="22"/>
      <c r="IE205" s="22"/>
      <c r="IF205" s="22"/>
      <c r="IG205" s="22"/>
      <c r="IH205" s="22"/>
      <c r="II205" s="22"/>
      <c r="IJ205" s="22"/>
      <c r="IK205" s="22"/>
      <c r="IL205" s="22"/>
      <c r="IM205" s="22"/>
      <c r="IN205" s="22"/>
      <c r="IO205" s="22"/>
      <c r="IP205" s="22"/>
      <c r="IQ205" s="22"/>
      <c r="IR205" s="22"/>
      <c r="IS205" s="22"/>
      <c r="IT205" s="22"/>
      <c r="IU205" s="22"/>
      <c r="IV205" s="22"/>
    </row>
    <row r="206" spans="2:256" s="24" customFormat="1" x14ac:dyDescent="0.25">
      <c r="B206" s="22"/>
      <c r="C206" s="29"/>
      <c r="D206" s="30"/>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22"/>
      <c r="CY206" s="22"/>
      <c r="CZ206" s="22"/>
      <c r="DA206" s="22"/>
      <c r="DB206" s="22"/>
      <c r="DC206" s="22"/>
      <c r="DD206" s="22"/>
      <c r="DE206" s="22"/>
      <c r="DF206" s="22"/>
      <c r="DG206" s="22"/>
      <c r="DH206" s="22"/>
      <c r="DI206" s="22"/>
      <c r="DJ206" s="22"/>
      <c r="DK206" s="22"/>
      <c r="DL206" s="22"/>
      <c r="DM206" s="22"/>
      <c r="DN206" s="22"/>
      <c r="DO206" s="22"/>
      <c r="DP206" s="22"/>
      <c r="DQ206" s="22"/>
      <c r="DR206" s="22"/>
      <c r="DS206" s="22"/>
      <c r="DT206" s="22"/>
      <c r="DU206" s="22"/>
      <c r="DV206" s="22"/>
      <c r="DW206" s="22"/>
      <c r="DX206" s="22"/>
      <c r="DY206" s="22"/>
      <c r="DZ206" s="22"/>
      <c r="EA206" s="22"/>
      <c r="EB206" s="22"/>
      <c r="EC206" s="22"/>
      <c r="ED206" s="22"/>
      <c r="EE206" s="22"/>
      <c r="EF206" s="22"/>
      <c r="EG206" s="22"/>
      <c r="EH206" s="22"/>
      <c r="EI206" s="22"/>
      <c r="EJ206" s="22"/>
      <c r="EK206" s="22"/>
      <c r="EL206" s="22"/>
      <c r="EM206" s="22"/>
      <c r="EN206" s="22"/>
      <c r="EO206" s="22"/>
      <c r="EP206" s="22"/>
      <c r="EQ206" s="22"/>
      <c r="ER206" s="22"/>
      <c r="ES206" s="22"/>
      <c r="ET206" s="22"/>
      <c r="EU206" s="22"/>
      <c r="EV206" s="22"/>
      <c r="EW206" s="22"/>
      <c r="EX206" s="22"/>
      <c r="EY206" s="22"/>
      <c r="EZ206" s="22"/>
      <c r="FA206" s="22"/>
      <c r="FB206" s="22"/>
      <c r="FC206" s="22"/>
      <c r="FD206" s="22"/>
      <c r="FE206" s="22"/>
      <c r="FF206" s="22"/>
      <c r="FG206" s="22"/>
      <c r="FH206" s="22"/>
      <c r="FI206" s="22"/>
      <c r="FJ206" s="22"/>
      <c r="FK206" s="22"/>
      <c r="FL206" s="22"/>
      <c r="FM206" s="22"/>
      <c r="FN206" s="22"/>
      <c r="FO206" s="22"/>
      <c r="FP206" s="22"/>
      <c r="FQ206" s="22"/>
      <c r="FR206" s="22"/>
      <c r="FS206" s="22"/>
      <c r="FT206" s="22"/>
      <c r="FU206" s="22"/>
      <c r="FV206" s="22"/>
      <c r="FW206" s="22"/>
      <c r="FX206" s="22"/>
      <c r="FY206" s="22"/>
      <c r="FZ206" s="22"/>
      <c r="GA206" s="22"/>
      <c r="GB206" s="22"/>
      <c r="GC206" s="22"/>
      <c r="GD206" s="22"/>
      <c r="GE206" s="22"/>
      <c r="GF206" s="22"/>
      <c r="GG206" s="22"/>
      <c r="GH206" s="22"/>
      <c r="GI206" s="22"/>
      <c r="GJ206" s="22"/>
      <c r="GK206" s="22"/>
      <c r="GL206" s="22"/>
      <c r="GM206" s="22"/>
      <c r="GN206" s="22"/>
      <c r="GO206" s="22"/>
      <c r="GP206" s="22"/>
      <c r="GQ206" s="22"/>
      <c r="GR206" s="22"/>
      <c r="GS206" s="22"/>
      <c r="GT206" s="22"/>
      <c r="GU206" s="22"/>
      <c r="GV206" s="22"/>
      <c r="GW206" s="22"/>
      <c r="GX206" s="22"/>
      <c r="GY206" s="22"/>
      <c r="GZ206" s="22"/>
      <c r="HA206" s="22"/>
      <c r="HB206" s="22"/>
      <c r="HC206" s="22"/>
      <c r="HD206" s="22"/>
      <c r="HE206" s="22"/>
      <c r="HF206" s="22"/>
      <c r="HG206" s="22"/>
      <c r="HH206" s="22"/>
      <c r="HI206" s="22"/>
      <c r="HJ206" s="22"/>
      <c r="HK206" s="22"/>
      <c r="HL206" s="22"/>
      <c r="HM206" s="22"/>
      <c r="HN206" s="22"/>
      <c r="HO206" s="22"/>
      <c r="HP206" s="22"/>
      <c r="HQ206" s="22"/>
      <c r="HR206" s="22"/>
      <c r="HS206" s="22"/>
      <c r="HT206" s="22"/>
      <c r="HU206" s="22"/>
      <c r="HV206" s="22"/>
      <c r="HW206" s="22"/>
      <c r="HX206" s="22"/>
      <c r="HY206" s="22"/>
      <c r="HZ206" s="22"/>
      <c r="IA206" s="22"/>
      <c r="IB206" s="22"/>
      <c r="IC206" s="22"/>
      <c r="ID206" s="22"/>
      <c r="IE206" s="22"/>
      <c r="IF206" s="22"/>
      <c r="IG206" s="22"/>
      <c r="IH206" s="22"/>
      <c r="II206" s="22"/>
      <c r="IJ206" s="22"/>
      <c r="IK206" s="22"/>
      <c r="IL206" s="22"/>
      <c r="IM206" s="22"/>
      <c r="IN206" s="22"/>
      <c r="IO206" s="22"/>
      <c r="IP206" s="22"/>
      <c r="IQ206" s="22"/>
      <c r="IR206" s="22"/>
      <c r="IS206" s="22"/>
      <c r="IT206" s="22"/>
      <c r="IU206" s="22"/>
      <c r="IV206" s="22"/>
    </row>
    <row r="207" spans="2:256" s="24" customFormat="1" x14ac:dyDescent="0.25">
      <c r="B207" s="22"/>
      <c r="C207" s="29"/>
      <c r="D207" s="30"/>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c r="CU207" s="22"/>
      <c r="CV207" s="22"/>
      <c r="CW207" s="22"/>
      <c r="CX207" s="22"/>
      <c r="CY207" s="22"/>
      <c r="CZ207" s="22"/>
      <c r="DA207" s="22"/>
      <c r="DB207" s="22"/>
      <c r="DC207" s="22"/>
      <c r="DD207" s="22"/>
      <c r="DE207" s="22"/>
      <c r="DF207" s="22"/>
      <c r="DG207" s="22"/>
      <c r="DH207" s="22"/>
      <c r="DI207" s="22"/>
      <c r="DJ207" s="22"/>
      <c r="DK207" s="22"/>
      <c r="DL207" s="22"/>
      <c r="DM207" s="22"/>
      <c r="DN207" s="22"/>
      <c r="DO207" s="22"/>
      <c r="DP207" s="22"/>
      <c r="DQ207" s="22"/>
      <c r="DR207" s="22"/>
      <c r="DS207" s="22"/>
      <c r="DT207" s="22"/>
      <c r="DU207" s="22"/>
      <c r="DV207" s="22"/>
      <c r="DW207" s="22"/>
      <c r="DX207" s="22"/>
      <c r="DY207" s="22"/>
      <c r="DZ207" s="22"/>
      <c r="EA207" s="22"/>
      <c r="EB207" s="22"/>
      <c r="EC207" s="22"/>
      <c r="ED207" s="22"/>
      <c r="EE207" s="22"/>
      <c r="EF207" s="22"/>
      <c r="EG207" s="22"/>
      <c r="EH207" s="22"/>
      <c r="EI207" s="22"/>
      <c r="EJ207" s="22"/>
      <c r="EK207" s="22"/>
      <c r="EL207" s="22"/>
      <c r="EM207" s="22"/>
      <c r="EN207" s="22"/>
      <c r="EO207" s="22"/>
      <c r="EP207" s="22"/>
      <c r="EQ207" s="22"/>
      <c r="ER207" s="22"/>
      <c r="ES207" s="22"/>
      <c r="ET207" s="22"/>
      <c r="EU207" s="22"/>
      <c r="EV207" s="22"/>
      <c r="EW207" s="22"/>
      <c r="EX207" s="22"/>
      <c r="EY207" s="22"/>
      <c r="EZ207" s="22"/>
      <c r="FA207" s="22"/>
      <c r="FB207" s="22"/>
      <c r="FC207" s="22"/>
      <c r="FD207" s="22"/>
      <c r="FE207" s="22"/>
      <c r="FF207" s="22"/>
      <c r="FG207" s="22"/>
      <c r="FH207" s="22"/>
      <c r="FI207" s="22"/>
      <c r="FJ207" s="22"/>
      <c r="FK207" s="22"/>
      <c r="FL207" s="22"/>
      <c r="FM207" s="22"/>
      <c r="FN207" s="22"/>
      <c r="FO207" s="22"/>
      <c r="FP207" s="22"/>
      <c r="FQ207" s="22"/>
      <c r="FR207" s="22"/>
      <c r="FS207" s="22"/>
      <c r="FT207" s="22"/>
      <c r="FU207" s="22"/>
      <c r="FV207" s="22"/>
      <c r="FW207" s="22"/>
      <c r="FX207" s="22"/>
      <c r="FY207" s="22"/>
      <c r="FZ207" s="22"/>
      <c r="GA207" s="22"/>
      <c r="GB207" s="22"/>
      <c r="GC207" s="22"/>
      <c r="GD207" s="22"/>
      <c r="GE207" s="22"/>
      <c r="GF207" s="22"/>
      <c r="GG207" s="22"/>
      <c r="GH207" s="22"/>
      <c r="GI207" s="22"/>
      <c r="GJ207" s="22"/>
      <c r="GK207" s="22"/>
      <c r="GL207" s="22"/>
      <c r="GM207" s="22"/>
      <c r="GN207" s="22"/>
      <c r="GO207" s="22"/>
      <c r="GP207" s="22"/>
      <c r="GQ207" s="22"/>
      <c r="GR207" s="22"/>
      <c r="GS207" s="22"/>
      <c r="GT207" s="22"/>
      <c r="GU207" s="22"/>
      <c r="GV207" s="22"/>
      <c r="GW207" s="22"/>
      <c r="GX207" s="22"/>
      <c r="GY207" s="22"/>
      <c r="GZ207" s="22"/>
      <c r="HA207" s="22"/>
      <c r="HB207" s="22"/>
      <c r="HC207" s="22"/>
      <c r="HD207" s="22"/>
      <c r="HE207" s="22"/>
      <c r="HF207" s="22"/>
      <c r="HG207" s="22"/>
      <c r="HH207" s="22"/>
      <c r="HI207" s="22"/>
      <c r="HJ207" s="22"/>
      <c r="HK207" s="22"/>
      <c r="HL207" s="22"/>
      <c r="HM207" s="22"/>
      <c r="HN207" s="22"/>
      <c r="HO207" s="22"/>
      <c r="HP207" s="22"/>
      <c r="HQ207" s="22"/>
      <c r="HR207" s="22"/>
      <c r="HS207" s="22"/>
      <c r="HT207" s="22"/>
      <c r="HU207" s="22"/>
      <c r="HV207" s="22"/>
      <c r="HW207" s="22"/>
      <c r="HX207" s="22"/>
      <c r="HY207" s="22"/>
      <c r="HZ207" s="22"/>
      <c r="IA207" s="22"/>
      <c r="IB207" s="22"/>
      <c r="IC207" s="22"/>
      <c r="ID207" s="22"/>
      <c r="IE207" s="22"/>
      <c r="IF207" s="22"/>
      <c r="IG207" s="22"/>
      <c r="IH207" s="22"/>
      <c r="II207" s="22"/>
      <c r="IJ207" s="22"/>
      <c r="IK207" s="22"/>
      <c r="IL207" s="22"/>
      <c r="IM207" s="22"/>
      <c r="IN207" s="22"/>
      <c r="IO207" s="22"/>
      <c r="IP207" s="22"/>
      <c r="IQ207" s="22"/>
      <c r="IR207" s="22"/>
      <c r="IS207" s="22"/>
      <c r="IT207" s="22"/>
      <c r="IU207" s="22"/>
      <c r="IV207" s="22"/>
    </row>
    <row r="208" spans="2:256" s="24" customFormat="1" x14ac:dyDescent="0.25">
      <c r="B208" s="22"/>
      <c r="C208" s="29"/>
      <c r="D208" s="30"/>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c r="CU208" s="22"/>
      <c r="CV208" s="22"/>
      <c r="CW208" s="22"/>
      <c r="CX208" s="22"/>
      <c r="CY208" s="22"/>
      <c r="CZ208" s="22"/>
      <c r="DA208" s="22"/>
      <c r="DB208" s="22"/>
      <c r="DC208" s="22"/>
      <c r="DD208" s="22"/>
      <c r="DE208" s="22"/>
      <c r="DF208" s="22"/>
      <c r="DG208" s="22"/>
      <c r="DH208" s="22"/>
      <c r="DI208" s="22"/>
      <c r="DJ208" s="22"/>
      <c r="DK208" s="22"/>
      <c r="DL208" s="22"/>
      <c r="DM208" s="22"/>
      <c r="DN208" s="22"/>
      <c r="DO208" s="22"/>
      <c r="DP208" s="22"/>
      <c r="DQ208" s="22"/>
      <c r="DR208" s="22"/>
      <c r="DS208" s="22"/>
      <c r="DT208" s="22"/>
      <c r="DU208" s="22"/>
      <c r="DV208" s="22"/>
      <c r="DW208" s="22"/>
      <c r="DX208" s="22"/>
      <c r="DY208" s="22"/>
      <c r="DZ208" s="22"/>
      <c r="EA208" s="22"/>
      <c r="EB208" s="22"/>
      <c r="EC208" s="22"/>
      <c r="ED208" s="22"/>
      <c r="EE208" s="22"/>
      <c r="EF208" s="22"/>
      <c r="EG208" s="22"/>
      <c r="EH208" s="22"/>
      <c r="EI208" s="22"/>
      <c r="EJ208" s="22"/>
      <c r="EK208" s="22"/>
      <c r="EL208" s="22"/>
      <c r="EM208" s="22"/>
      <c r="EN208" s="22"/>
      <c r="EO208" s="22"/>
      <c r="EP208" s="22"/>
      <c r="EQ208" s="22"/>
      <c r="ER208" s="22"/>
      <c r="ES208" s="22"/>
      <c r="ET208" s="22"/>
      <c r="EU208" s="22"/>
      <c r="EV208" s="22"/>
      <c r="EW208" s="22"/>
      <c r="EX208" s="22"/>
      <c r="EY208" s="22"/>
      <c r="EZ208" s="22"/>
      <c r="FA208" s="22"/>
      <c r="FB208" s="22"/>
      <c r="FC208" s="22"/>
      <c r="FD208" s="22"/>
      <c r="FE208" s="22"/>
      <c r="FF208" s="22"/>
      <c r="FG208" s="22"/>
      <c r="FH208" s="22"/>
      <c r="FI208" s="22"/>
      <c r="FJ208" s="22"/>
      <c r="FK208" s="22"/>
      <c r="FL208" s="22"/>
      <c r="FM208" s="22"/>
      <c r="FN208" s="22"/>
      <c r="FO208" s="22"/>
      <c r="FP208" s="22"/>
      <c r="FQ208" s="22"/>
      <c r="FR208" s="22"/>
      <c r="FS208" s="22"/>
      <c r="FT208" s="22"/>
      <c r="FU208" s="22"/>
      <c r="FV208" s="22"/>
      <c r="FW208" s="22"/>
      <c r="FX208" s="22"/>
      <c r="FY208" s="22"/>
      <c r="FZ208" s="22"/>
      <c r="GA208" s="22"/>
      <c r="GB208" s="22"/>
      <c r="GC208" s="22"/>
      <c r="GD208" s="22"/>
      <c r="GE208" s="22"/>
      <c r="GF208" s="22"/>
      <c r="GG208" s="22"/>
      <c r="GH208" s="22"/>
      <c r="GI208" s="22"/>
      <c r="GJ208" s="22"/>
      <c r="GK208" s="22"/>
      <c r="GL208" s="22"/>
      <c r="GM208" s="22"/>
      <c r="GN208" s="22"/>
      <c r="GO208" s="22"/>
      <c r="GP208" s="22"/>
      <c r="GQ208" s="22"/>
      <c r="GR208" s="22"/>
      <c r="GS208" s="22"/>
      <c r="GT208" s="22"/>
      <c r="GU208" s="22"/>
      <c r="GV208" s="22"/>
      <c r="GW208" s="22"/>
      <c r="GX208" s="22"/>
      <c r="GY208" s="22"/>
      <c r="GZ208" s="22"/>
      <c r="HA208" s="22"/>
      <c r="HB208" s="22"/>
      <c r="HC208" s="22"/>
      <c r="HD208" s="22"/>
      <c r="HE208" s="22"/>
      <c r="HF208" s="22"/>
      <c r="HG208" s="22"/>
      <c r="HH208" s="22"/>
      <c r="HI208" s="22"/>
      <c r="HJ208" s="22"/>
      <c r="HK208" s="22"/>
      <c r="HL208" s="22"/>
      <c r="HM208" s="22"/>
      <c r="HN208" s="22"/>
      <c r="HO208" s="22"/>
      <c r="HP208" s="22"/>
      <c r="HQ208" s="22"/>
      <c r="HR208" s="22"/>
      <c r="HS208" s="22"/>
      <c r="HT208" s="22"/>
      <c r="HU208" s="22"/>
      <c r="HV208" s="22"/>
      <c r="HW208" s="22"/>
      <c r="HX208" s="22"/>
      <c r="HY208" s="22"/>
      <c r="HZ208" s="22"/>
      <c r="IA208" s="22"/>
      <c r="IB208" s="22"/>
      <c r="IC208" s="22"/>
      <c r="ID208" s="22"/>
      <c r="IE208" s="22"/>
      <c r="IF208" s="22"/>
      <c r="IG208" s="22"/>
      <c r="IH208" s="22"/>
      <c r="II208" s="22"/>
      <c r="IJ208" s="22"/>
      <c r="IK208" s="22"/>
      <c r="IL208" s="22"/>
      <c r="IM208" s="22"/>
      <c r="IN208" s="22"/>
      <c r="IO208" s="22"/>
      <c r="IP208" s="22"/>
      <c r="IQ208" s="22"/>
      <c r="IR208" s="22"/>
      <c r="IS208" s="22"/>
      <c r="IT208" s="22"/>
      <c r="IU208" s="22"/>
      <c r="IV208" s="22"/>
    </row>
    <row r="209" spans="2:256" s="24" customFormat="1" x14ac:dyDescent="0.25">
      <c r="B209" s="22"/>
      <c r="C209" s="29"/>
      <c r="D209" s="30"/>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c r="CU209" s="22"/>
      <c r="CV209" s="22"/>
      <c r="CW209" s="22"/>
      <c r="CX209" s="22"/>
      <c r="CY209" s="22"/>
      <c r="CZ209" s="22"/>
      <c r="DA209" s="22"/>
      <c r="DB209" s="22"/>
      <c r="DC209" s="22"/>
      <c r="DD209" s="22"/>
      <c r="DE209" s="22"/>
      <c r="DF209" s="22"/>
      <c r="DG209" s="22"/>
      <c r="DH209" s="22"/>
      <c r="DI209" s="22"/>
      <c r="DJ209" s="22"/>
      <c r="DK209" s="22"/>
      <c r="DL209" s="22"/>
      <c r="DM209" s="22"/>
      <c r="DN209" s="22"/>
      <c r="DO209" s="22"/>
      <c r="DP209" s="22"/>
      <c r="DQ209" s="22"/>
      <c r="DR209" s="22"/>
      <c r="DS209" s="22"/>
      <c r="DT209" s="22"/>
      <c r="DU209" s="22"/>
      <c r="DV209" s="22"/>
      <c r="DW209" s="22"/>
      <c r="DX209" s="22"/>
      <c r="DY209" s="22"/>
      <c r="DZ209" s="22"/>
      <c r="EA209" s="22"/>
      <c r="EB209" s="22"/>
      <c r="EC209" s="22"/>
      <c r="ED209" s="22"/>
      <c r="EE209" s="22"/>
      <c r="EF209" s="22"/>
      <c r="EG209" s="22"/>
      <c r="EH209" s="22"/>
      <c r="EI209" s="22"/>
      <c r="EJ209" s="22"/>
      <c r="EK209" s="22"/>
      <c r="EL209" s="22"/>
      <c r="EM209" s="22"/>
      <c r="EN209" s="22"/>
      <c r="EO209" s="22"/>
      <c r="EP209" s="22"/>
      <c r="EQ209" s="22"/>
      <c r="ER209" s="22"/>
      <c r="ES209" s="22"/>
      <c r="ET209" s="22"/>
      <c r="EU209" s="22"/>
      <c r="EV209" s="22"/>
      <c r="EW209" s="22"/>
      <c r="EX209" s="22"/>
      <c r="EY209" s="22"/>
      <c r="EZ209" s="22"/>
      <c r="FA209" s="22"/>
      <c r="FB209" s="22"/>
      <c r="FC209" s="22"/>
      <c r="FD209" s="22"/>
      <c r="FE209" s="22"/>
      <c r="FF209" s="22"/>
      <c r="FG209" s="22"/>
      <c r="FH209" s="22"/>
      <c r="FI209" s="22"/>
      <c r="FJ209" s="22"/>
      <c r="FK209" s="22"/>
      <c r="FL209" s="22"/>
      <c r="FM209" s="22"/>
      <c r="FN209" s="22"/>
      <c r="FO209" s="22"/>
      <c r="FP209" s="22"/>
      <c r="FQ209" s="22"/>
      <c r="FR209" s="22"/>
      <c r="FS209" s="22"/>
      <c r="FT209" s="22"/>
      <c r="FU209" s="22"/>
      <c r="FV209" s="22"/>
      <c r="FW209" s="22"/>
      <c r="FX209" s="22"/>
      <c r="FY209" s="22"/>
      <c r="FZ209" s="22"/>
      <c r="GA209" s="22"/>
      <c r="GB209" s="22"/>
      <c r="GC209" s="22"/>
      <c r="GD209" s="22"/>
      <c r="GE209" s="22"/>
      <c r="GF209" s="22"/>
      <c r="GG209" s="22"/>
      <c r="GH209" s="22"/>
      <c r="GI209" s="22"/>
      <c r="GJ209" s="22"/>
      <c r="GK209" s="22"/>
      <c r="GL209" s="22"/>
      <c r="GM209" s="22"/>
      <c r="GN209" s="22"/>
      <c r="GO209" s="22"/>
      <c r="GP209" s="22"/>
      <c r="GQ209" s="22"/>
      <c r="GR209" s="22"/>
      <c r="GS209" s="22"/>
      <c r="GT209" s="22"/>
      <c r="GU209" s="22"/>
      <c r="GV209" s="22"/>
      <c r="GW209" s="22"/>
      <c r="GX209" s="22"/>
      <c r="GY209" s="22"/>
      <c r="GZ209" s="22"/>
      <c r="HA209" s="22"/>
      <c r="HB209" s="22"/>
      <c r="HC209" s="22"/>
      <c r="HD209" s="22"/>
      <c r="HE209" s="22"/>
      <c r="HF209" s="22"/>
      <c r="HG209" s="22"/>
      <c r="HH209" s="22"/>
      <c r="HI209" s="22"/>
      <c r="HJ209" s="22"/>
      <c r="HK209" s="22"/>
      <c r="HL209" s="22"/>
      <c r="HM209" s="22"/>
      <c r="HN209" s="22"/>
      <c r="HO209" s="22"/>
      <c r="HP209" s="22"/>
      <c r="HQ209" s="22"/>
      <c r="HR209" s="22"/>
      <c r="HS209" s="22"/>
      <c r="HT209" s="22"/>
      <c r="HU209" s="22"/>
      <c r="HV209" s="22"/>
      <c r="HW209" s="22"/>
      <c r="HX209" s="22"/>
      <c r="HY209" s="22"/>
      <c r="HZ209" s="22"/>
      <c r="IA209" s="22"/>
      <c r="IB209" s="22"/>
      <c r="IC209" s="22"/>
      <c r="ID209" s="22"/>
      <c r="IE209" s="22"/>
      <c r="IF209" s="22"/>
      <c r="IG209" s="22"/>
      <c r="IH209" s="22"/>
      <c r="II209" s="22"/>
      <c r="IJ209" s="22"/>
      <c r="IK209" s="22"/>
      <c r="IL209" s="22"/>
      <c r="IM209" s="22"/>
      <c r="IN209" s="22"/>
      <c r="IO209" s="22"/>
      <c r="IP209" s="22"/>
      <c r="IQ209" s="22"/>
      <c r="IR209" s="22"/>
      <c r="IS209" s="22"/>
      <c r="IT209" s="22"/>
      <c r="IU209" s="22"/>
      <c r="IV209" s="22"/>
    </row>
    <row r="210" spans="2:256" s="24" customFormat="1" x14ac:dyDescent="0.25">
      <c r="B210" s="22"/>
      <c r="C210" s="29"/>
      <c r="D210" s="30"/>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c r="CU210" s="22"/>
      <c r="CV210" s="22"/>
      <c r="CW210" s="22"/>
      <c r="CX210" s="22"/>
      <c r="CY210" s="22"/>
      <c r="CZ210" s="22"/>
      <c r="DA210" s="22"/>
      <c r="DB210" s="22"/>
      <c r="DC210" s="22"/>
      <c r="DD210" s="22"/>
      <c r="DE210" s="22"/>
      <c r="DF210" s="22"/>
      <c r="DG210" s="22"/>
      <c r="DH210" s="22"/>
      <c r="DI210" s="22"/>
      <c r="DJ210" s="22"/>
      <c r="DK210" s="22"/>
      <c r="DL210" s="22"/>
      <c r="DM210" s="22"/>
      <c r="DN210" s="22"/>
      <c r="DO210" s="22"/>
      <c r="DP210" s="22"/>
      <c r="DQ210" s="22"/>
      <c r="DR210" s="22"/>
      <c r="DS210" s="22"/>
      <c r="DT210" s="22"/>
      <c r="DU210" s="22"/>
      <c r="DV210" s="22"/>
      <c r="DW210" s="22"/>
      <c r="DX210" s="22"/>
      <c r="DY210" s="22"/>
      <c r="DZ210" s="22"/>
      <c r="EA210" s="22"/>
      <c r="EB210" s="22"/>
      <c r="EC210" s="22"/>
      <c r="ED210" s="22"/>
      <c r="EE210" s="22"/>
      <c r="EF210" s="22"/>
      <c r="EG210" s="22"/>
      <c r="EH210" s="22"/>
      <c r="EI210" s="22"/>
      <c r="EJ210" s="22"/>
      <c r="EK210" s="22"/>
      <c r="EL210" s="22"/>
      <c r="EM210" s="22"/>
      <c r="EN210" s="22"/>
      <c r="EO210" s="22"/>
      <c r="EP210" s="22"/>
      <c r="EQ210" s="22"/>
      <c r="ER210" s="22"/>
      <c r="ES210" s="22"/>
      <c r="ET210" s="22"/>
      <c r="EU210" s="22"/>
      <c r="EV210" s="22"/>
      <c r="EW210" s="22"/>
      <c r="EX210" s="22"/>
      <c r="EY210" s="22"/>
      <c r="EZ210" s="22"/>
      <c r="FA210" s="22"/>
      <c r="FB210" s="22"/>
      <c r="FC210" s="22"/>
      <c r="FD210" s="22"/>
      <c r="FE210" s="22"/>
      <c r="FF210" s="22"/>
      <c r="FG210" s="22"/>
      <c r="FH210" s="22"/>
      <c r="FI210" s="22"/>
      <c r="FJ210" s="22"/>
      <c r="FK210" s="22"/>
      <c r="FL210" s="22"/>
      <c r="FM210" s="22"/>
      <c r="FN210" s="22"/>
      <c r="FO210" s="22"/>
      <c r="FP210" s="22"/>
      <c r="FQ210" s="22"/>
      <c r="FR210" s="22"/>
      <c r="FS210" s="22"/>
      <c r="FT210" s="22"/>
      <c r="FU210" s="22"/>
      <c r="FV210" s="22"/>
      <c r="FW210" s="22"/>
      <c r="FX210" s="22"/>
      <c r="FY210" s="22"/>
      <c r="FZ210" s="22"/>
      <c r="GA210" s="22"/>
      <c r="GB210" s="22"/>
      <c r="GC210" s="22"/>
      <c r="GD210" s="22"/>
      <c r="GE210" s="22"/>
      <c r="GF210" s="22"/>
      <c r="GG210" s="22"/>
      <c r="GH210" s="22"/>
      <c r="GI210" s="22"/>
      <c r="GJ210" s="22"/>
      <c r="GK210" s="22"/>
      <c r="GL210" s="22"/>
      <c r="GM210" s="22"/>
      <c r="GN210" s="22"/>
      <c r="GO210" s="22"/>
      <c r="GP210" s="22"/>
      <c r="GQ210" s="22"/>
      <c r="GR210" s="22"/>
      <c r="GS210" s="22"/>
      <c r="GT210" s="22"/>
      <c r="GU210" s="22"/>
      <c r="GV210" s="22"/>
      <c r="GW210" s="22"/>
      <c r="GX210" s="22"/>
      <c r="GY210" s="22"/>
      <c r="GZ210" s="22"/>
      <c r="HA210" s="22"/>
      <c r="HB210" s="22"/>
      <c r="HC210" s="22"/>
      <c r="HD210" s="22"/>
      <c r="HE210" s="22"/>
      <c r="HF210" s="22"/>
      <c r="HG210" s="22"/>
      <c r="HH210" s="22"/>
      <c r="HI210" s="22"/>
      <c r="HJ210" s="22"/>
      <c r="HK210" s="22"/>
      <c r="HL210" s="22"/>
      <c r="HM210" s="22"/>
      <c r="HN210" s="22"/>
      <c r="HO210" s="22"/>
      <c r="HP210" s="22"/>
      <c r="HQ210" s="22"/>
      <c r="HR210" s="22"/>
      <c r="HS210" s="22"/>
      <c r="HT210" s="22"/>
      <c r="HU210" s="22"/>
      <c r="HV210" s="22"/>
      <c r="HW210" s="22"/>
      <c r="HX210" s="22"/>
      <c r="HY210" s="22"/>
      <c r="HZ210" s="22"/>
      <c r="IA210" s="22"/>
      <c r="IB210" s="22"/>
      <c r="IC210" s="22"/>
      <c r="ID210" s="22"/>
      <c r="IE210" s="22"/>
      <c r="IF210" s="22"/>
      <c r="IG210" s="22"/>
      <c r="IH210" s="22"/>
      <c r="II210" s="22"/>
      <c r="IJ210" s="22"/>
      <c r="IK210" s="22"/>
      <c r="IL210" s="22"/>
      <c r="IM210" s="22"/>
      <c r="IN210" s="22"/>
      <c r="IO210" s="22"/>
      <c r="IP210" s="22"/>
      <c r="IQ210" s="22"/>
      <c r="IR210" s="22"/>
      <c r="IS210" s="22"/>
      <c r="IT210" s="22"/>
      <c r="IU210" s="22"/>
      <c r="IV210" s="22"/>
    </row>
    <row r="211" spans="2:256" s="24" customFormat="1" x14ac:dyDescent="0.25">
      <c r="B211" s="22"/>
      <c r="C211" s="29"/>
      <c r="D211" s="30"/>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c r="CZ211" s="22"/>
      <c r="DA211" s="22"/>
      <c r="DB211" s="22"/>
      <c r="DC211" s="22"/>
      <c r="DD211" s="22"/>
      <c r="DE211" s="22"/>
      <c r="DF211" s="22"/>
      <c r="DG211" s="22"/>
      <c r="DH211" s="22"/>
      <c r="DI211" s="22"/>
      <c r="DJ211" s="22"/>
      <c r="DK211" s="22"/>
      <c r="DL211" s="22"/>
      <c r="DM211" s="22"/>
      <c r="DN211" s="22"/>
      <c r="DO211" s="22"/>
      <c r="DP211" s="22"/>
      <c r="DQ211" s="22"/>
      <c r="DR211" s="22"/>
      <c r="DS211" s="22"/>
      <c r="DT211" s="22"/>
      <c r="DU211" s="22"/>
      <c r="DV211" s="22"/>
      <c r="DW211" s="22"/>
      <c r="DX211" s="22"/>
      <c r="DY211" s="22"/>
      <c r="DZ211" s="22"/>
      <c r="EA211" s="22"/>
      <c r="EB211" s="22"/>
      <c r="EC211" s="22"/>
      <c r="ED211" s="22"/>
      <c r="EE211" s="22"/>
      <c r="EF211" s="22"/>
      <c r="EG211" s="22"/>
      <c r="EH211" s="22"/>
      <c r="EI211" s="22"/>
      <c r="EJ211" s="22"/>
      <c r="EK211" s="22"/>
      <c r="EL211" s="22"/>
      <c r="EM211" s="22"/>
      <c r="EN211" s="22"/>
      <c r="EO211" s="22"/>
      <c r="EP211" s="22"/>
      <c r="EQ211" s="22"/>
      <c r="ER211" s="22"/>
      <c r="ES211" s="22"/>
      <c r="ET211" s="22"/>
      <c r="EU211" s="22"/>
      <c r="EV211" s="22"/>
      <c r="EW211" s="22"/>
      <c r="EX211" s="22"/>
      <c r="EY211" s="22"/>
      <c r="EZ211" s="22"/>
      <c r="FA211" s="22"/>
      <c r="FB211" s="22"/>
      <c r="FC211" s="22"/>
      <c r="FD211" s="22"/>
      <c r="FE211" s="22"/>
      <c r="FF211" s="22"/>
      <c r="FG211" s="22"/>
      <c r="FH211" s="22"/>
      <c r="FI211" s="22"/>
      <c r="FJ211" s="22"/>
      <c r="FK211" s="22"/>
      <c r="FL211" s="22"/>
      <c r="FM211" s="22"/>
      <c r="FN211" s="22"/>
      <c r="FO211" s="22"/>
      <c r="FP211" s="22"/>
      <c r="FQ211" s="22"/>
      <c r="FR211" s="22"/>
      <c r="FS211" s="22"/>
      <c r="FT211" s="22"/>
      <c r="FU211" s="22"/>
      <c r="FV211" s="22"/>
      <c r="FW211" s="22"/>
      <c r="FX211" s="22"/>
      <c r="FY211" s="22"/>
      <c r="FZ211" s="22"/>
      <c r="GA211" s="22"/>
      <c r="GB211" s="22"/>
      <c r="GC211" s="22"/>
      <c r="GD211" s="22"/>
      <c r="GE211" s="22"/>
      <c r="GF211" s="22"/>
      <c r="GG211" s="22"/>
      <c r="GH211" s="22"/>
      <c r="GI211" s="22"/>
      <c r="GJ211" s="22"/>
      <c r="GK211" s="22"/>
      <c r="GL211" s="22"/>
      <c r="GM211" s="22"/>
      <c r="GN211" s="22"/>
      <c r="GO211" s="22"/>
      <c r="GP211" s="22"/>
      <c r="GQ211" s="22"/>
      <c r="GR211" s="22"/>
      <c r="GS211" s="22"/>
      <c r="GT211" s="22"/>
      <c r="GU211" s="22"/>
      <c r="GV211" s="22"/>
      <c r="GW211" s="22"/>
      <c r="GX211" s="22"/>
      <c r="GY211" s="22"/>
      <c r="GZ211" s="22"/>
      <c r="HA211" s="22"/>
      <c r="HB211" s="22"/>
      <c r="HC211" s="22"/>
      <c r="HD211" s="22"/>
      <c r="HE211" s="22"/>
      <c r="HF211" s="22"/>
      <c r="HG211" s="22"/>
      <c r="HH211" s="22"/>
      <c r="HI211" s="22"/>
      <c r="HJ211" s="22"/>
      <c r="HK211" s="22"/>
      <c r="HL211" s="22"/>
      <c r="HM211" s="22"/>
      <c r="HN211" s="22"/>
      <c r="HO211" s="22"/>
      <c r="HP211" s="22"/>
      <c r="HQ211" s="22"/>
      <c r="HR211" s="22"/>
      <c r="HS211" s="22"/>
      <c r="HT211" s="22"/>
      <c r="HU211" s="22"/>
      <c r="HV211" s="22"/>
      <c r="HW211" s="22"/>
      <c r="HX211" s="22"/>
      <c r="HY211" s="22"/>
      <c r="HZ211" s="22"/>
      <c r="IA211" s="22"/>
      <c r="IB211" s="22"/>
      <c r="IC211" s="22"/>
      <c r="ID211" s="22"/>
      <c r="IE211" s="22"/>
      <c r="IF211" s="22"/>
      <c r="IG211" s="22"/>
      <c r="IH211" s="22"/>
      <c r="II211" s="22"/>
      <c r="IJ211" s="22"/>
      <c r="IK211" s="22"/>
      <c r="IL211" s="22"/>
      <c r="IM211" s="22"/>
      <c r="IN211" s="22"/>
      <c r="IO211" s="22"/>
      <c r="IP211" s="22"/>
      <c r="IQ211" s="22"/>
      <c r="IR211" s="22"/>
      <c r="IS211" s="22"/>
      <c r="IT211" s="22"/>
      <c r="IU211" s="22"/>
      <c r="IV211" s="22"/>
    </row>
    <row r="212" spans="2:256" ht="15" customHeight="1" x14ac:dyDescent="0.25"/>
    <row r="213" spans="2:256" ht="15" customHeight="1" x14ac:dyDescent="0.25"/>
    <row r="214" spans="2:256" ht="15" customHeight="1" x14ac:dyDescent="0.25"/>
    <row r="215" spans="2:256" ht="15" customHeight="1" x14ac:dyDescent="0.25"/>
    <row r="216" spans="2:256" ht="15" customHeight="1" x14ac:dyDescent="0.25"/>
    <row r="217" spans="2:256" ht="15" customHeight="1" x14ac:dyDescent="0.25"/>
    <row r="218" spans="2:256" ht="15" customHeight="1" x14ac:dyDescent="0.25"/>
    <row r="219" spans="2:256" ht="15" customHeight="1" x14ac:dyDescent="0.25"/>
  </sheetData>
  <autoFilter ref="A6:G85">
    <filterColumn colId="1" showButton="0"/>
    <filterColumn colId="2" showButton="0"/>
  </autoFilter>
  <mergeCells count="203">
    <mergeCell ref="B22:D22"/>
    <mergeCell ref="B23:D23"/>
    <mergeCell ref="B24:D24"/>
    <mergeCell ref="B13:D13"/>
    <mergeCell ref="B14:D14"/>
    <mergeCell ref="B15:D15"/>
    <mergeCell ref="B16:D16"/>
    <mergeCell ref="B17:D17"/>
    <mergeCell ref="B18:D18"/>
    <mergeCell ref="A3:D4"/>
    <mergeCell ref="E3:E4"/>
    <mergeCell ref="F3:F4"/>
    <mergeCell ref="G3:G4"/>
    <mergeCell ref="A5:G5"/>
    <mergeCell ref="B6:D6"/>
    <mergeCell ref="B19:D19"/>
    <mergeCell ref="B20:D20"/>
    <mergeCell ref="B21:D21"/>
    <mergeCell ref="B7:D7"/>
    <mergeCell ref="B8:D8"/>
    <mergeCell ref="B9:D9"/>
    <mergeCell ref="B10:D10"/>
    <mergeCell ref="B11:D11"/>
    <mergeCell ref="B12:D12"/>
    <mergeCell ref="B34:D34"/>
    <mergeCell ref="B35:D35"/>
    <mergeCell ref="B36:D36"/>
    <mergeCell ref="B25:D25"/>
    <mergeCell ref="B26:D26"/>
    <mergeCell ref="B27:D27"/>
    <mergeCell ref="B28:D28"/>
    <mergeCell ref="B29:D29"/>
    <mergeCell ref="B30:D30"/>
    <mergeCell ref="J59:L59"/>
    <mergeCell ref="B49:D49"/>
    <mergeCell ref="B50:D50"/>
    <mergeCell ref="B51:D51"/>
    <mergeCell ref="B52:D52"/>
    <mergeCell ref="B53:D53"/>
    <mergeCell ref="B54:D54"/>
    <mergeCell ref="B43:D43"/>
    <mergeCell ref="B44:D44"/>
    <mergeCell ref="B45:D45"/>
    <mergeCell ref="B46:D46"/>
    <mergeCell ref="B47:D47"/>
    <mergeCell ref="B48:D48"/>
    <mergeCell ref="AL59:AN59"/>
    <mergeCell ref="AP59:AR59"/>
    <mergeCell ref="AT59:AV59"/>
    <mergeCell ref="AX59:AZ59"/>
    <mergeCell ref="BB59:BD59"/>
    <mergeCell ref="BF59:BH59"/>
    <mergeCell ref="N59:P59"/>
    <mergeCell ref="R59:T59"/>
    <mergeCell ref="V59:X59"/>
    <mergeCell ref="Z59:AB59"/>
    <mergeCell ref="AD59:AF59"/>
    <mergeCell ref="AH59:AJ59"/>
    <mergeCell ref="CH59:CJ59"/>
    <mergeCell ref="CL59:CN59"/>
    <mergeCell ref="CP59:CR59"/>
    <mergeCell ref="CT59:CV59"/>
    <mergeCell ref="CX59:CZ59"/>
    <mergeCell ref="DB59:DD59"/>
    <mergeCell ref="BJ59:BL59"/>
    <mergeCell ref="BN59:BP59"/>
    <mergeCell ref="BR59:BT59"/>
    <mergeCell ref="BV59:BX59"/>
    <mergeCell ref="BZ59:CB59"/>
    <mergeCell ref="CD59:CF59"/>
    <mergeCell ref="ED59:EF59"/>
    <mergeCell ref="EH59:EJ59"/>
    <mergeCell ref="EL59:EN59"/>
    <mergeCell ref="EP59:ER59"/>
    <mergeCell ref="ET59:EV59"/>
    <mergeCell ref="EX59:EZ59"/>
    <mergeCell ref="DF59:DH59"/>
    <mergeCell ref="DJ59:DL59"/>
    <mergeCell ref="DN59:DP59"/>
    <mergeCell ref="DR59:DT59"/>
    <mergeCell ref="DV59:DX59"/>
    <mergeCell ref="DZ59:EB59"/>
    <mergeCell ref="FZ59:GB59"/>
    <mergeCell ref="GD59:GF59"/>
    <mergeCell ref="GH59:GJ59"/>
    <mergeCell ref="GL59:GN59"/>
    <mergeCell ref="GP59:GR59"/>
    <mergeCell ref="GT59:GV59"/>
    <mergeCell ref="FB59:FD59"/>
    <mergeCell ref="FF59:FH59"/>
    <mergeCell ref="FJ59:FL59"/>
    <mergeCell ref="FN59:FP59"/>
    <mergeCell ref="FR59:FT59"/>
    <mergeCell ref="FV59:FX59"/>
    <mergeCell ref="IT59:IV59"/>
    <mergeCell ref="HV59:HX59"/>
    <mergeCell ref="HZ59:IB59"/>
    <mergeCell ref="ID59:IF59"/>
    <mergeCell ref="IH59:IJ59"/>
    <mergeCell ref="IL59:IN59"/>
    <mergeCell ref="IP59:IR59"/>
    <mergeCell ref="GX59:GZ59"/>
    <mergeCell ref="HB59:HD59"/>
    <mergeCell ref="HF59:HH59"/>
    <mergeCell ref="HJ59:HL59"/>
    <mergeCell ref="HN59:HP59"/>
    <mergeCell ref="HR59:HT59"/>
    <mergeCell ref="AH62:AJ62"/>
    <mergeCell ref="AL62:AN62"/>
    <mergeCell ref="AP62:AR62"/>
    <mergeCell ref="AT62:AV62"/>
    <mergeCell ref="AX62:AZ62"/>
    <mergeCell ref="BB62:BD62"/>
    <mergeCell ref="B62:D62"/>
    <mergeCell ref="J62:L62"/>
    <mergeCell ref="N62:P62"/>
    <mergeCell ref="R62:T62"/>
    <mergeCell ref="V62:X62"/>
    <mergeCell ref="Z62:AB62"/>
    <mergeCell ref="AD62:AF62"/>
    <mergeCell ref="CD62:CF62"/>
    <mergeCell ref="CH62:CJ62"/>
    <mergeCell ref="CL62:CN62"/>
    <mergeCell ref="CP62:CR62"/>
    <mergeCell ref="CT62:CV62"/>
    <mergeCell ref="CX62:CZ62"/>
    <mergeCell ref="BF62:BH62"/>
    <mergeCell ref="BJ62:BL62"/>
    <mergeCell ref="BN62:BP62"/>
    <mergeCell ref="BR62:BT62"/>
    <mergeCell ref="BV62:BX62"/>
    <mergeCell ref="BZ62:CB62"/>
    <mergeCell ref="DZ62:EB62"/>
    <mergeCell ref="ED62:EF62"/>
    <mergeCell ref="EH62:EJ62"/>
    <mergeCell ref="EL62:EN62"/>
    <mergeCell ref="EP62:ER62"/>
    <mergeCell ref="ET62:EV62"/>
    <mergeCell ref="DB62:DD62"/>
    <mergeCell ref="DF62:DH62"/>
    <mergeCell ref="DJ62:DL62"/>
    <mergeCell ref="DN62:DP62"/>
    <mergeCell ref="DR62:DT62"/>
    <mergeCell ref="DV62:DX62"/>
    <mergeCell ref="FV62:FX62"/>
    <mergeCell ref="FZ62:GB62"/>
    <mergeCell ref="GD62:GF62"/>
    <mergeCell ref="GH62:GJ62"/>
    <mergeCell ref="GL62:GN62"/>
    <mergeCell ref="GP62:GR62"/>
    <mergeCell ref="EX62:EZ62"/>
    <mergeCell ref="FB62:FD62"/>
    <mergeCell ref="FF62:FH62"/>
    <mergeCell ref="FJ62:FL62"/>
    <mergeCell ref="FN62:FP62"/>
    <mergeCell ref="FR62:FT62"/>
    <mergeCell ref="IP62:IR62"/>
    <mergeCell ref="IT62:IV62"/>
    <mergeCell ref="HR62:HT62"/>
    <mergeCell ref="HV62:HX62"/>
    <mergeCell ref="HZ62:IB62"/>
    <mergeCell ref="ID62:IF62"/>
    <mergeCell ref="IH62:IJ62"/>
    <mergeCell ref="IL62:IN62"/>
    <mergeCell ref="GT62:GV62"/>
    <mergeCell ref="GX62:GZ62"/>
    <mergeCell ref="HB62:HD62"/>
    <mergeCell ref="HF62:HH62"/>
    <mergeCell ref="HJ62:HL62"/>
    <mergeCell ref="HN62:HP62"/>
    <mergeCell ref="A85:D85"/>
    <mergeCell ref="B67:D67"/>
    <mergeCell ref="B68:D68"/>
    <mergeCell ref="B69:D69"/>
    <mergeCell ref="B70:D70"/>
    <mergeCell ref="B71:D71"/>
    <mergeCell ref="B72:D72"/>
    <mergeCell ref="B73:D73"/>
    <mergeCell ref="A76:D77"/>
    <mergeCell ref="A1:G1"/>
    <mergeCell ref="A2:G2"/>
    <mergeCell ref="B74:D74"/>
    <mergeCell ref="A75:D75"/>
    <mergeCell ref="B63:D63"/>
    <mergeCell ref="B64:D64"/>
    <mergeCell ref="B65:D65"/>
    <mergeCell ref="B66:D66"/>
    <mergeCell ref="B60:D60"/>
    <mergeCell ref="B61:D61"/>
    <mergeCell ref="B55:D55"/>
    <mergeCell ref="B56:D56"/>
    <mergeCell ref="B57:D57"/>
    <mergeCell ref="B58:D58"/>
    <mergeCell ref="B59:D59"/>
    <mergeCell ref="B37:D37"/>
    <mergeCell ref="B38:D38"/>
    <mergeCell ref="B39:D39"/>
    <mergeCell ref="B40:D40"/>
    <mergeCell ref="B41:D41"/>
    <mergeCell ref="B42:D42"/>
    <mergeCell ref="B31:D31"/>
    <mergeCell ref="B32:D32"/>
    <mergeCell ref="B33:D33"/>
  </mergeCells>
  <dataValidations disablePrompts="1" count="1">
    <dataValidation type="whole" operator="greaterThanOrEqual" allowBlank="1" showInputMessage="1" showErrorMessage="1" sqref="F71 F24 F44 F66:F67 F54 F58 F34">
      <formula1>0</formula1>
    </dataValidation>
  </dataValidations>
  <printOptions horizontalCentered="1"/>
  <pageMargins left="0.23622047244094491" right="0.23622047244094491" top="0.23622047244094491" bottom="0.59055118110236227" header="0.15748031496062992" footer="0.31496062992125984"/>
  <pageSetup scale="65" orientation="portrait" r:id="rId1"/>
  <headerFooter>
    <oddFooter xml:space="preserve">&amp;L&amp;"-,Cursiva"&amp;10       Ejercicio Fiscal 2018&amp;R&amp;10Página &amp;P de &amp;N&amp;K00+000-----------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3" tint="0.39997558519241921"/>
  </sheetPr>
  <dimension ref="A1:AB521"/>
  <sheetViews>
    <sheetView zoomScaleNormal="100" zoomScalePageLayoutView="90" workbookViewId="0">
      <pane ySplit="2640" topLeftCell="A379" activePane="bottomLeft"/>
      <selection activeCell="D3" sqref="D3:D4"/>
      <selection pane="bottomLeft" activeCell="F110" sqref="F110"/>
    </sheetView>
  </sheetViews>
  <sheetFormatPr baseColWidth="10" defaultColWidth="0" defaultRowHeight="0" customHeight="1" zeroHeight="1" x14ac:dyDescent="0.25"/>
  <cols>
    <col min="1" max="1" width="8.42578125" style="54" customWidth="1"/>
    <col min="2" max="2" width="55.140625" style="55" customWidth="1"/>
    <col min="3" max="4" width="17.7109375" style="56" customWidth="1"/>
    <col min="5" max="5" width="20.5703125" style="56" customWidth="1"/>
    <col min="6" max="6" width="19.140625" style="56" customWidth="1"/>
    <col min="7" max="7" width="18.7109375" style="56" customWidth="1"/>
    <col min="8" max="8" width="17.7109375" style="56" customWidth="1"/>
    <col min="9" max="9" width="18.7109375" style="56" customWidth="1"/>
    <col min="10" max="10" width="17.7109375" style="56" customWidth="1"/>
    <col min="11" max="11" width="20.140625" style="56" customWidth="1"/>
    <col min="12" max="13" width="17.7109375" style="56" customWidth="1"/>
    <col min="14" max="14" width="0.28515625" style="31" customWidth="1"/>
    <col min="15" max="15" width="11.42578125" style="31" hidden="1" customWidth="1"/>
    <col min="16" max="28" width="0" style="31" hidden="1" customWidth="1"/>
    <col min="29" max="16384" width="11.42578125" style="31" hidden="1"/>
  </cols>
  <sheetData>
    <row r="1" spans="1:15" customFormat="1" ht="33" customHeight="1" x14ac:dyDescent="0.25">
      <c r="A1" s="370" t="s">
        <v>1040</v>
      </c>
      <c r="B1" s="371"/>
      <c r="C1" s="371"/>
      <c r="D1" s="371"/>
      <c r="E1" s="371"/>
      <c r="F1" s="371"/>
      <c r="G1" s="371"/>
      <c r="H1" s="371"/>
      <c r="I1" s="371"/>
      <c r="J1" s="371"/>
      <c r="K1" s="371"/>
      <c r="L1" s="371"/>
      <c r="M1" s="371"/>
      <c r="N1" s="372"/>
    </row>
    <row r="2" spans="1:15" customFormat="1" ht="16.5" customHeight="1" x14ac:dyDescent="0.35">
      <c r="A2" s="373" t="e">
        <f>#REF!</f>
        <v>#REF!</v>
      </c>
      <c r="B2" s="374"/>
      <c r="C2" s="374"/>
      <c r="D2" s="374"/>
      <c r="E2" s="374"/>
      <c r="F2" s="374"/>
      <c r="G2" s="374"/>
      <c r="H2" s="374"/>
      <c r="I2" s="374"/>
      <c r="J2" s="374"/>
      <c r="K2" s="374"/>
      <c r="L2" s="374"/>
      <c r="M2" s="374"/>
      <c r="N2" s="375"/>
    </row>
    <row r="3" spans="1:15" s="46" customFormat="1" ht="21" customHeight="1" x14ac:dyDescent="0.25">
      <c r="A3" s="379" t="s">
        <v>749</v>
      </c>
      <c r="B3" s="381" t="s">
        <v>2</v>
      </c>
      <c r="C3" s="368" t="s">
        <v>756</v>
      </c>
      <c r="D3" s="368" t="s">
        <v>36</v>
      </c>
      <c r="E3" s="383" t="s">
        <v>750</v>
      </c>
      <c r="F3" s="384"/>
      <c r="G3" s="384"/>
      <c r="H3" s="385"/>
      <c r="I3" s="383" t="s">
        <v>38</v>
      </c>
      <c r="J3" s="386"/>
      <c r="K3" s="376" t="s">
        <v>35</v>
      </c>
      <c r="L3" s="376" t="s">
        <v>754</v>
      </c>
      <c r="M3" s="378" t="s">
        <v>751</v>
      </c>
      <c r="N3" s="238"/>
    </row>
    <row r="4" spans="1:15" s="46" customFormat="1" ht="49.5" customHeight="1" x14ac:dyDescent="0.25">
      <c r="A4" s="380"/>
      <c r="B4" s="382"/>
      <c r="C4" s="369"/>
      <c r="D4" s="369"/>
      <c r="E4" s="239" t="s">
        <v>1019</v>
      </c>
      <c r="F4" s="240" t="s">
        <v>1020</v>
      </c>
      <c r="G4" s="240" t="s">
        <v>752</v>
      </c>
      <c r="H4" s="241" t="s">
        <v>310</v>
      </c>
      <c r="I4" s="242" t="s">
        <v>753</v>
      </c>
      <c r="J4" s="242" t="s">
        <v>310</v>
      </c>
      <c r="K4" s="387"/>
      <c r="L4" s="377"/>
      <c r="M4" s="378"/>
      <c r="N4" s="238"/>
    </row>
    <row r="5" spans="1:15" s="237" customFormat="1" ht="3.75" customHeight="1" x14ac:dyDescent="0.25">
      <c r="A5" s="232"/>
      <c r="B5" s="233"/>
      <c r="C5" s="234"/>
      <c r="D5" s="234"/>
      <c r="E5" s="233"/>
      <c r="F5" s="233"/>
      <c r="G5" s="233"/>
      <c r="H5" s="233"/>
      <c r="I5" s="235"/>
      <c r="J5" s="235"/>
      <c r="K5" s="235"/>
      <c r="L5" s="235"/>
      <c r="M5" s="235"/>
      <c r="N5" s="236"/>
    </row>
    <row r="6" spans="1:15" s="45" customFormat="1" ht="25.5" customHeight="1" x14ac:dyDescent="0.25">
      <c r="A6" s="245">
        <v>1000</v>
      </c>
      <c r="B6" s="246" t="s">
        <v>41</v>
      </c>
      <c r="C6" s="244">
        <f t="shared" ref="C6:N6" si="0">C7+C12+C17+C26+C31+C38+C40</f>
        <v>0</v>
      </c>
      <c r="D6" s="244">
        <f>D7+D12+D17+D26+D31+D38+D40</f>
        <v>18173506.819999997</v>
      </c>
      <c r="E6" s="244">
        <f t="shared" si="0"/>
        <v>0</v>
      </c>
      <c r="F6" s="244">
        <f>F7+F12+F17+F26+F31+F38+F40</f>
        <v>7440706.9799999995</v>
      </c>
      <c r="G6" s="244">
        <f t="shared" si="0"/>
        <v>0</v>
      </c>
      <c r="H6" s="244">
        <f t="shared" si="0"/>
        <v>0</v>
      </c>
      <c r="I6" s="244">
        <f t="shared" si="0"/>
        <v>0</v>
      </c>
      <c r="J6" s="244">
        <f t="shared" si="0"/>
        <v>140000</v>
      </c>
      <c r="K6" s="244">
        <f t="shared" si="0"/>
        <v>0</v>
      </c>
      <c r="L6" s="244">
        <f t="shared" si="0"/>
        <v>0</v>
      </c>
      <c r="M6" s="244">
        <f>SUM(C6:L6)</f>
        <v>25754213.799999997</v>
      </c>
      <c r="N6" s="243">
        <f t="shared" si="0"/>
        <v>0</v>
      </c>
    </row>
    <row r="7" spans="1:15" customFormat="1" ht="25.5" customHeight="1" x14ac:dyDescent="0.25">
      <c r="A7" s="102">
        <v>1100</v>
      </c>
      <c r="B7" s="103" t="s">
        <v>341</v>
      </c>
      <c r="C7" s="97">
        <f>SUM(C8:C11)</f>
        <v>0</v>
      </c>
      <c r="D7" s="97">
        <f>SUM(D8:D11)</f>
        <v>14123921.880000001</v>
      </c>
      <c r="E7" s="97">
        <f t="shared" ref="E7:L7" si="1">SUM(E8:E11)</f>
        <v>0</v>
      </c>
      <c r="F7" s="97">
        <f t="shared" si="1"/>
        <v>4045193.52</v>
      </c>
      <c r="G7" s="97">
        <f t="shared" si="1"/>
        <v>0</v>
      </c>
      <c r="H7" s="97">
        <f t="shared" si="1"/>
        <v>0</v>
      </c>
      <c r="I7" s="97">
        <f t="shared" si="1"/>
        <v>0</v>
      </c>
      <c r="J7" s="97">
        <f t="shared" si="1"/>
        <v>0</v>
      </c>
      <c r="K7" s="97">
        <f t="shared" si="1"/>
        <v>0</v>
      </c>
      <c r="L7" s="97">
        <f t="shared" si="1"/>
        <v>0</v>
      </c>
      <c r="M7" s="97">
        <f t="shared" ref="M7:M70" si="2">SUM(C7:L7)</f>
        <v>18169115.400000002</v>
      </c>
      <c r="N7" s="108"/>
      <c r="O7">
        <v>1</v>
      </c>
    </row>
    <row r="8" spans="1:15" customFormat="1" ht="25.5" customHeight="1" x14ac:dyDescent="0.25">
      <c r="A8" s="109">
        <v>111</v>
      </c>
      <c r="B8" s="104" t="s">
        <v>342</v>
      </c>
      <c r="C8" s="100">
        <v>0</v>
      </c>
      <c r="D8" s="100">
        <v>3666651</v>
      </c>
      <c r="E8" s="100">
        <v>0</v>
      </c>
      <c r="F8" s="100">
        <v>0</v>
      </c>
      <c r="G8" s="100">
        <v>0</v>
      </c>
      <c r="H8" s="100">
        <v>0</v>
      </c>
      <c r="I8" s="100">
        <v>0</v>
      </c>
      <c r="J8" s="100">
        <v>0</v>
      </c>
      <c r="K8" s="100">
        <v>0</v>
      </c>
      <c r="L8" s="100">
        <v>0</v>
      </c>
      <c r="M8" s="98">
        <f t="shared" si="2"/>
        <v>3666651</v>
      </c>
      <c r="N8" s="110"/>
      <c r="O8">
        <v>2</v>
      </c>
    </row>
    <row r="9" spans="1:15" customFormat="1" ht="25.5" customHeight="1" x14ac:dyDescent="0.25">
      <c r="A9" s="109">
        <v>112</v>
      </c>
      <c r="B9" s="105" t="s">
        <v>343</v>
      </c>
      <c r="C9" s="100">
        <v>0</v>
      </c>
      <c r="D9" s="100">
        <v>0</v>
      </c>
      <c r="E9" s="100">
        <v>0</v>
      </c>
      <c r="F9" s="100">
        <v>0</v>
      </c>
      <c r="G9" s="100">
        <v>0</v>
      </c>
      <c r="H9" s="100">
        <v>0</v>
      </c>
      <c r="I9" s="100">
        <v>0</v>
      </c>
      <c r="J9" s="100">
        <v>0</v>
      </c>
      <c r="K9" s="100">
        <v>0</v>
      </c>
      <c r="L9" s="100">
        <v>0</v>
      </c>
      <c r="M9" s="98">
        <f t="shared" si="2"/>
        <v>0</v>
      </c>
      <c r="N9" s="110"/>
      <c r="O9">
        <v>3</v>
      </c>
    </row>
    <row r="10" spans="1:15" customFormat="1" ht="25.5" customHeight="1" x14ac:dyDescent="0.25">
      <c r="A10" s="109">
        <v>113</v>
      </c>
      <c r="B10" s="105" t="s">
        <v>344</v>
      </c>
      <c r="C10" s="100">
        <v>0</v>
      </c>
      <c r="D10" s="100">
        <v>10457270.880000001</v>
      </c>
      <c r="E10" s="100">
        <v>0</v>
      </c>
      <c r="F10" s="100">
        <v>4045193.52</v>
      </c>
      <c r="G10" s="100">
        <v>0</v>
      </c>
      <c r="H10" s="100">
        <v>0</v>
      </c>
      <c r="I10" s="100">
        <v>0</v>
      </c>
      <c r="J10" s="100">
        <v>0</v>
      </c>
      <c r="K10" s="100">
        <v>0</v>
      </c>
      <c r="L10" s="100">
        <v>0</v>
      </c>
      <c r="M10" s="98">
        <f t="shared" si="2"/>
        <v>14502464.4</v>
      </c>
      <c r="N10" s="108"/>
    </row>
    <row r="11" spans="1:15" customFormat="1" ht="25.5" customHeight="1" x14ac:dyDescent="0.25">
      <c r="A11" s="109">
        <v>114</v>
      </c>
      <c r="B11" s="105" t="s">
        <v>345</v>
      </c>
      <c r="C11" s="100">
        <v>0</v>
      </c>
      <c r="D11" s="100">
        <v>0</v>
      </c>
      <c r="E11" s="100">
        <v>0</v>
      </c>
      <c r="F11" s="100">
        <v>0</v>
      </c>
      <c r="G11" s="100">
        <v>0</v>
      </c>
      <c r="H11" s="100">
        <v>0</v>
      </c>
      <c r="I11" s="100">
        <v>0</v>
      </c>
      <c r="J11" s="100">
        <v>0</v>
      </c>
      <c r="K11" s="100">
        <v>0</v>
      </c>
      <c r="L11" s="100">
        <v>0</v>
      </c>
      <c r="M11" s="98">
        <f t="shared" si="2"/>
        <v>0</v>
      </c>
      <c r="N11" s="108"/>
      <c r="O11">
        <v>101</v>
      </c>
    </row>
    <row r="12" spans="1:15" customFormat="1" ht="25.5" customHeight="1" x14ac:dyDescent="0.25">
      <c r="A12" s="102">
        <v>1200</v>
      </c>
      <c r="B12" s="103" t="s">
        <v>346</v>
      </c>
      <c r="C12" s="97">
        <f t="shared" ref="C12:L12" si="3">SUM(C13:C16)</f>
        <v>0</v>
      </c>
      <c r="D12" s="97">
        <f>SUM(D13:D16)</f>
        <v>652626.47999999952</v>
      </c>
      <c r="E12" s="97">
        <f t="shared" si="3"/>
        <v>0</v>
      </c>
      <c r="F12" s="97">
        <f t="shared" si="3"/>
        <v>1936940.4000000004</v>
      </c>
      <c r="G12" s="97">
        <f t="shared" si="3"/>
        <v>0</v>
      </c>
      <c r="H12" s="97">
        <f t="shared" si="3"/>
        <v>0</v>
      </c>
      <c r="I12" s="97">
        <f t="shared" si="3"/>
        <v>0</v>
      </c>
      <c r="J12" s="97">
        <f t="shared" si="3"/>
        <v>140000</v>
      </c>
      <c r="K12" s="97">
        <f t="shared" si="3"/>
        <v>0</v>
      </c>
      <c r="L12" s="97">
        <f t="shared" si="3"/>
        <v>0</v>
      </c>
      <c r="M12" s="97">
        <f t="shared" si="2"/>
        <v>2729566.88</v>
      </c>
      <c r="N12" s="111"/>
      <c r="O12">
        <v>102</v>
      </c>
    </row>
    <row r="13" spans="1:15" customFormat="1" ht="25.5" customHeight="1" x14ac:dyDescent="0.25">
      <c r="A13" s="109">
        <v>121</v>
      </c>
      <c r="B13" s="105" t="s">
        <v>347</v>
      </c>
      <c r="C13" s="100">
        <v>0</v>
      </c>
      <c r="D13" s="100">
        <v>0</v>
      </c>
      <c r="E13" s="100">
        <v>0</v>
      </c>
      <c r="F13" s="100">
        <v>0</v>
      </c>
      <c r="G13" s="100">
        <v>0</v>
      </c>
      <c r="H13" s="100">
        <v>0</v>
      </c>
      <c r="I13" s="100">
        <v>0</v>
      </c>
      <c r="J13" s="100">
        <v>0</v>
      </c>
      <c r="K13" s="100">
        <v>0</v>
      </c>
      <c r="L13" s="100">
        <v>0</v>
      </c>
      <c r="M13" s="98">
        <f t="shared" si="2"/>
        <v>0</v>
      </c>
      <c r="N13" s="108"/>
      <c r="O13">
        <v>103</v>
      </c>
    </row>
    <row r="14" spans="1:15" customFormat="1" ht="25.5" customHeight="1" x14ac:dyDescent="0.25">
      <c r="A14" s="109">
        <v>122</v>
      </c>
      <c r="B14" s="105" t="s">
        <v>348</v>
      </c>
      <c r="C14" s="100">
        <v>0</v>
      </c>
      <c r="D14" s="100">
        <f>2589566.88-F14</f>
        <v>652626.47999999952</v>
      </c>
      <c r="E14" s="100">
        <v>0</v>
      </c>
      <c r="F14" s="100">
        <v>1936940.4000000004</v>
      </c>
      <c r="G14" s="100">
        <v>0</v>
      </c>
      <c r="H14" s="100">
        <v>0</v>
      </c>
      <c r="I14" s="100">
        <v>0</v>
      </c>
      <c r="J14" s="100">
        <v>140000</v>
      </c>
      <c r="K14" s="100">
        <v>0</v>
      </c>
      <c r="L14" s="100">
        <v>0</v>
      </c>
      <c r="M14" s="98">
        <f t="shared" si="2"/>
        <v>2729566.88</v>
      </c>
      <c r="N14" s="108"/>
      <c r="O14">
        <v>104</v>
      </c>
    </row>
    <row r="15" spans="1:15" customFormat="1" ht="25.5" customHeight="1" x14ac:dyDescent="0.25">
      <c r="A15" s="109">
        <v>123</v>
      </c>
      <c r="B15" s="105" t="s">
        <v>349</v>
      </c>
      <c r="C15" s="100">
        <v>0</v>
      </c>
      <c r="D15" s="100">
        <v>0</v>
      </c>
      <c r="E15" s="100">
        <v>0</v>
      </c>
      <c r="F15" s="100">
        <v>0</v>
      </c>
      <c r="G15" s="100">
        <v>0</v>
      </c>
      <c r="H15" s="100">
        <v>0</v>
      </c>
      <c r="I15" s="100">
        <v>0</v>
      </c>
      <c r="J15" s="100">
        <v>0</v>
      </c>
      <c r="K15" s="100">
        <v>0</v>
      </c>
      <c r="L15" s="100">
        <v>0</v>
      </c>
      <c r="M15" s="98">
        <f t="shared" si="2"/>
        <v>0</v>
      </c>
      <c r="N15" s="108"/>
      <c r="O15">
        <v>105</v>
      </c>
    </row>
    <row r="16" spans="1:15" customFormat="1" ht="39" customHeight="1" x14ac:dyDescent="0.25">
      <c r="A16" s="109">
        <v>124</v>
      </c>
      <c r="B16" s="105" t="s">
        <v>350</v>
      </c>
      <c r="C16" s="100">
        <v>0</v>
      </c>
      <c r="D16" s="100">
        <v>0</v>
      </c>
      <c r="E16" s="100">
        <v>0</v>
      </c>
      <c r="F16" s="100">
        <v>0</v>
      </c>
      <c r="G16" s="100">
        <v>0</v>
      </c>
      <c r="H16" s="100">
        <v>0</v>
      </c>
      <c r="I16" s="100">
        <v>0</v>
      </c>
      <c r="J16" s="100">
        <v>0</v>
      </c>
      <c r="K16" s="100">
        <v>0</v>
      </c>
      <c r="L16" s="100">
        <v>0</v>
      </c>
      <c r="M16" s="98">
        <f t="shared" si="2"/>
        <v>0</v>
      </c>
      <c r="N16" s="108"/>
      <c r="O16">
        <v>106</v>
      </c>
    </row>
    <row r="17" spans="1:15" customFormat="1" ht="25.5" customHeight="1" x14ac:dyDescent="0.25">
      <c r="A17" s="102">
        <v>1300</v>
      </c>
      <c r="B17" s="103" t="s">
        <v>351</v>
      </c>
      <c r="C17" s="97">
        <f>SUM(C18:C25)</f>
        <v>0</v>
      </c>
      <c r="D17" s="97">
        <f>SUM(D18:D25)</f>
        <v>2668869.84</v>
      </c>
      <c r="E17" s="97">
        <f t="shared" ref="E17:N17" si="4">SUM(E18:E25)</f>
        <v>0</v>
      </c>
      <c r="F17" s="97">
        <f t="shared" si="4"/>
        <v>1216421.1000000001</v>
      </c>
      <c r="G17" s="97">
        <f t="shared" si="4"/>
        <v>0</v>
      </c>
      <c r="H17" s="97">
        <f t="shared" si="4"/>
        <v>0</v>
      </c>
      <c r="I17" s="97">
        <f t="shared" si="4"/>
        <v>0</v>
      </c>
      <c r="J17" s="97">
        <f t="shared" si="4"/>
        <v>0</v>
      </c>
      <c r="K17" s="97">
        <f t="shared" si="4"/>
        <v>0</v>
      </c>
      <c r="L17" s="97">
        <f t="shared" si="4"/>
        <v>0</v>
      </c>
      <c r="M17" s="97">
        <f t="shared" si="2"/>
        <v>3885290.94</v>
      </c>
      <c r="N17" s="112">
        <f t="shared" si="4"/>
        <v>0</v>
      </c>
      <c r="O17">
        <v>199</v>
      </c>
    </row>
    <row r="18" spans="1:15" customFormat="1" ht="25.5" customHeight="1" x14ac:dyDescent="0.25">
      <c r="A18" s="109">
        <v>131</v>
      </c>
      <c r="B18" s="105" t="s">
        <v>352</v>
      </c>
      <c r="C18" s="100">
        <v>0</v>
      </c>
      <c r="D18" s="100">
        <v>0</v>
      </c>
      <c r="E18" s="100">
        <v>0</v>
      </c>
      <c r="F18" s="100">
        <v>0</v>
      </c>
      <c r="G18" s="100">
        <v>0</v>
      </c>
      <c r="H18" s="100">
        <v>0</v>
      </c>
      <c r="I18" s="100">
        <v>0</v>
      </c>
      <c r="J18" s="100">
        <v>0</v>
      </c>
      <c r="K18" s="100">
        <v>0</v>
      </c>
      <c r="L18" s="100">
        <v>0</v>
      </c>
      <c r="M18" s="98">
        <f t="shared" si="2"/>
        <v>0</v>
      </c>
      <c r="N18" s="108"/>
    </row>
    <row r="19" spans="1:15" customFormat="1" ht="25.5" customHeight="1" x14ac:dyDescent="0.25">
      <c r="A19" s="109">
        <v>132</v>
      </c>
      <c r="B19" s="105" t="s">
        <v>353</v>
      </c>
      <c r="C19" s="100">
        <v>0</v>
      </c>
      <c r="D19" s="100">
        <f>2078349.98+501206.86</f>
        <v>2579556.84</v>
      </c>
      <c r="E19" s="100">
        <v>0</v>
      </c>
      <c r="F19" s="100">
        <f>803978.49+380442.61</f>
        <v>1184421.1000000001</v>
      </c>
      <c r="G19" s="100">
        <v>0</v>
      </c>
      <c r="H19" s="100">
        <v>0</v>
      </c>
      <c r="I19" s="100">
        <v>0</v>
      </c>
      <c r="J19" s="100">
        <v>0</v>
      </c>
      <c r="K19" s="100">
        <v>0</v>
      </c>
      <c r="L19" s="100">
        <v>0</v>
      </c>
      <c r="M19" s="98">
        <f t="shared" si="2"/>
        <v>3763977.94</v>
      </c>
      <c r="N19" s="108"/>
      <c r="O19" s="31" t="s">
        <v>354</v>
      </c>
    </row>
    <row r="20" spans="1:15" customFormat="1" ht="25.5" customHeight="1" x14ac:dyDescent="0.25">
      <c r="A20" s="109">
        <v>133</v>
      </c>
      <c r="B20" s="105" t="s">
        <v>355</v>
      </c>
      <c r="C20" s="100">
        <v>0</v>
      </c>
      <c r="D20" s="100">
        <v>89313</v>
      </c>
      <c r="E20" s="100">
        <v>0</v>
      </c>
      <c r="F20" s="100">
        <v>32000</v>
      </c>
      <c r="G20" s="100">
        <v>0</v>
      </c>
      <c r="H20" s="100">
        <v>0</v>
      </c>
      <c r="I20" s="100">
        <v>0</v>
      </c>
      <c r="J20" s="100">
        <v>0</v>
      </c>
      <c r="K20" s="100">
        <v>0</v>
      </c>
      <c r="L20" s="100">
        <v>0</v>
      </c>
      <c r="M20" s="98">
        <f t="shared" si="2"/>
        <v>121313</v>
      </c>
      <c r="N20" s="108"/>
      <c r="O20">
        <v>201</v>
      </c>
    </row>
    <row r="21" spans="1:15" customFormat="1" ht="25.5" customHeight="1" x14ac:dyDescent="0.25">
      <c r="A21" s="109">
        <v>134</v>
      </c>
      <c r="B21" s="105" t="s">
        <v>356</v>
      </c>
      <c r="C21" s="100">
        <v>0</v>
      </c>
      <c r="D21" s="100">
        <v>0</v>
      </c>
      <c r="E21" s="100">
        <v>0</v>
      </c>
      <c r="F21" s="100">
        <v>0</v>
      </c>
      <c r="G21" s="100">
        <v>0</v>
      </c>
      <c r="H21" s="100">
        <v>0</v>
      </c>
      <c r="I21" s="100">
        <v>0</v>
      </c>
      <c r="J21" s="100">
        <v>0</v>
      </c>
      <c r="K21" s="100">
        <v>0</v>
      </c>
      <c r="L21" s="100">
        <v>0</v>
      </c>
      <c r="M21" s="98">
        <f t="shared" si="2"/>
        <v>0</v>
      </c>
      <c r="N21" s="108"/>
      <c r="O21">
        <v>203</v>
      </c>
    </row>
    <row r="22" spans="1:15" customFormat="1" ht="25.5" customHeight="1" x14ac:dyDescent="0.25">
      <c r="A22" s="109">
        <v>135</v>
      </c>
      <c r="B22" s="105" t="s">
        <v>357</v>
      </c>
      <c r="C22" s="100">
        <v>0</v>
      </c>
      <c r="D22" s="100">
        <v>0</v>
      </c>
      <c r="E22" s="100">
        <v>0</v>
      </c>
      <c r="F22" s="100">
        <v>0</v>
      </c>
      <c r="G22" s="100">
        <v>0</v>
      </c>
      <c r="H22" s="100">
        <v>0</v>
      </c>
      <c r="I22" s="100">
        <v>0</v>
      </c>
      <c r="J22" s="100">
        <v>0</v>
      </c>
      <c r="K22" s="100">
        <v>0</v>
      </c>
      <c r="L22" s="100">
        <v>0</v>
      </c>
      <c r="M22" s="98">
        <f t="shared" si="2"/>
        <v>0</v>
      </c>
      <c r="N22" s="108"/>
      <c r="O22">
        <v>205</v>
      </c>
    </row>
    <row r="23" spans="1:15" customFormat="1" ht="25.5" x14ac:dyDescent="0.25">
      <c r="A23" s="109">
        <v>136</v>
      </c>
      <c r="B23" s="105" t="s">
        <v>358</v>
      </c>
      <c r="C23" s="100">
        <v>0</v>
      </c>
      <c r="D23" s="100">
        <v>0</v>
      </c>
      <c r="E23" s="100">
        <v>0</v>
      </c>
      <c r="F23" s="100">
        <v>0</v>
      </c>
      <c r="G23" s="100">
        <v>0</v>
      </c>
      <c r="H23" s="100">
        <v>0</v>
      </c>
      <c r="I23" s="100">
        <v>0</v>
      </c>
      <c r="J23" s="100">
        <v>0</v>
      </c>
      <c r="K23" s="100">
        <v>0</v>
      </c>
      <c r="L23" s="100">
        <v>0</v>
      </c>
      <c r="M23" s="98">
        <f t="shared" si="2"/>
        <v>0</v>
      </c>
      <c r="N23" s="108"/>
      <c r="O23">
        <v>207</v>
      </c>
    </row>
    <row r="24" spans="1:15" customFormat="1" ht="25.5" customHeight="1" x14ac:dyDescent="0.25">
      <c r="A24" s="109">
        <v>137</v>
      </c>
      <c r="B24" s="105" t="s">
        <v>359</v>
      </c>
      <c r="C24" s="100">
        <v>0</v>
      </c>
      <c r="D24" s="100">
        <v>0</v>
      </c>
      <c r="E24" s="100">
        <v>0</v>
      </c>
      <c r="F24" s="100">
        <v>0</v>
      </c>
      <c r="G24" s="100">
        <v>0</v>
      </c>
      <c r="H24" s="100">
        <v>0</v>
      </c>
      <c r="I24" s="100">
        <v>0</v>
      </c>
      <c r="J24" s="100">
        <v>0</v>
      </c>
      <c r="K24" s="100">
        <v>0</v>
      </c>
      <c r="L24" s="100">
        <v>0</v>
      </c>
      <c r="M24" s="98">
        <f t="shared" si="2"/>
        <v>0</v>
      </c>
      <c r="N24" s="108"/>
      <c r="O24">
        <v>209</v>
      </c>
    </row>
    <row r="25" spans="1:15" customFormat="1" ht="25.5" x14ac:dyDescent="0.25">
      <c r="A25" s="109">
        <v>138</v>
      </c>
      <c r="B25" s="105" t="s">
        <v>360</v>
      </c>
      <c r="C25" s="100">
        <v>0</v>
      </c>
      <c r="D25" s="100">
        <v>0</v>
      </c>
      <c r="E25" s="100">
        <v>0</v>
      </c>
      <c r="F25" s="100">
        <v>0</v>
      </c>
      <c r="G25" s="100">
        <v>0</v>
      </c>
      <c r="H25" s="100">
        <v>0</v>
      </c>
      <c r="I25" s="100">
        <v>0</v>
      </c>
      <c r="J25" s="100">
        <v>0</v>
      </c>
      <c r="K25" s="100">
        <v>0</v>
      </c>
      <c r="L25" s="100">
        <v>0</v>
      </c>
      <c r="M25" s="98">
        <f t="shared" si="2"/>
        <v>0</v>
      </c>
      <c r="N25" s="108"/>
      <c r="O25">
        <v>211</v>
      </c>
    </row>
    <row r="26" spans="1:15" customFormat="1" ht="25.5" customHeight="1" x14ac:dyDescent="0.25">
      <c r="A26" s="102">
        <v>1400</v>
      </c>
      <c r="B26" s="103" t="s">
        <v>361</v>
      </c>
      <c r="C26" s="97">
        <f t="shared" ref="C26:N26" si="5">SUM(C27:C30)</f>
        <v>0</v>
      </c>
      <c r="D26" s="97">
        <f>SUM(D27:D30)</f>
        <v>0</v>
      </c>
      <c r="E26" s="97">
        <f t="shared" si="5"/>
        <v>0</v>
      </c>
      <c r="F26" s="97">
        <f t="shared" si="5"/>
        <v>0</v>
      </c>
      <c r="G26" s="97">
        <f t="shared" si="5"/>
        <v>0</v>
      </c>
      <c r="H26" s="97">
        <f t="shared" si="5"/>
        <v>0</v>
      </c>
      <c r="I26" s="97">
        <f t="shared" si="5"/>
        <v>0</v>
      </c>
      <c r="J26" s="97">
        <f t="shared" si="5"/>
        <v>0</v>
      </c>
      <c r="K26" s="97">
        <f t="shared" si="5"/>
        <v>0</v>
      </c>
      <c r="L26" s="97">
        <f t="shared" si="5"/>
        <v>0</v>
      </c>
      <c r="M26" s="97">
        <f t="shared" si="2"/>
        <v>0</v>
      </c>
      <c r="N26" s="112">
        <f t="shared" si="5"/>
        <v>0</v>
      </c>
      <c r="O26">
        <v>213</v>
      </c>
    </row>
    <row r="27" spans="1:15" customFormat="1" ht="25.5" customHeight="1" x14ac:dyDescent="0.25">
      <c r="A27" s="109">
        <v>141</v>
      </c>
      <c r="B27" s="105" t="s">
        <v>362</v>
      </c>
      <c r="C27" s="100">
        <v>0</v>
      </c>
      <c r="D27" s="100">
        <v>0</v>
      </c>
      <c r="E27" s="100">
        <v>0</v>
      </c>
      <c r="F27" s="100">
        <v>0</v>
      </c>
      <c r="G27" s="100">
        <v>0</v>
      </c>
      <c r="H27" s="100">
        <v>0</v>
      </c>
      <c r="I27" s="100">
        <v>0</v>
      </c>
      <c r="J27" s="100">
        <v>0</v>
      </c>
      <c r="K27" s="100">
        <v>0</v>
      </c>
      <c r="L27" s="100">
        <v>0</v>
      </c>
      <c r="M27" s="98">
        <f t="shared" si="2"/>
        <v>0</v>
      </c>
      <c r="N27" s="108"/>
      <c r="O27">
        <v>215</v>
      </c>
    </row>
    <row r="28" spans="1:15" customFormat="1" ht="25.5" customHeight="1" x14ac:dyDescent="0.25">
      <c r="A28" s="109">
        <v>142</v>
      </c>
      <c r="B28" s="105" t="s">
        <v>363</v>
      </c>
      <c r="C28" s="100">
        <v>0</v>
      </c>
      <c r="D28" s="100">
        <v>0</v>
      </c>
      <c r="E28" s="100">
        <v>0</v>
      </c>
      <c r="F28" s="100">
        <v>0</v>
      </c>
      <c r="G28" s="100">
        <v>0</v>
      </c>
      <c r="H28" s="100">
        <v>0</v>
      </c>
      <c r="I28" s="100">
        <v>0</v>
      </c>
      <c r="J28" s="100">
        <v>0</v>
      </c>
      <c r="K28" s="100">
        <v>0</v>
      </c>
      <c r="L28" s="100">
        <v>0</v>
      </c>
      <c r="M28" s="98">
        <f t="shared" si="2"/>
        <v>0</v>
      </c>
      <c r="N28" s="108"/>
      <c r="O28">
        <v>217</v>
      </c>
    </row>
    <row r="29" spans="1:15" customFormat="1" ht="25.5" customHeight="1" x14ac:dyDescent="0.25">
      <c r="A29" s="109">
        <v>143</v>
      </c>
      <c r="B29" s="105" t="s">
        <v>364</v>
      </c>
      <c r="C29" s="100">
        <v>0</v>
      </c>
      <c r="D29" s="100">
        <v>0</v>
      </c>
      <c r="E29" s="100">
        <v>0</v>
      </c>
      <c r="F29" s="100">
        <v>0</v>
      </c>
      <c r="G29" s="100">
        <v>0</v>
      </c>
      <c r="H29" s="100">
        <v>0</v>
      </c>
      <c r="I29" s="100">
        <v>0</v>
      </c>
      <c r="J29" s="100">
        <v>0</v>
      </c>
      <c r="K29" s="100">
        <v>0</v>
      </c>
      <c r="L29" s="100">
        <v>0</v>
      </c>
      <c r="M29" s="98">
        <f t="shared" si="2"/>
        <v>0</v>
      </c>
      <c r="N29" s="108"/>
      <c r="O29">
        <v>219</v>
      </c>
    </row>
    <row r="30" spans="1:15" customFormat="1" ht="25.5" customHeight="1" x14ac:dyDescent="0.25">
      <c r="A30" s="109">
        <v>144</v>
      </c>
      <c r="B30" s="105" t="s">
        <v>365</v>
      </c>
      <c r="C30" s="100">
        <v>0</v>
      </c>
      <c r="D30" s="100">
        <v>0</v>
      </c>
      <c r="E30" s="100">
        <v>0</v>
      </c>
      <c r="F30" s="100">
        <v>0</v>
      </c>
      <c r="G30" s="100">
        <v>0</v>
      </c>
      <c r="H30" s="100">
        <v>0</v>
      </c>
      <c r="I30" s="100">
        <v>0</v>
      </c>
      <c r="J30" s="100">
        <v>0</v>
      </c>
      <c r="K30" s="100">
        <v>0</v>
      </c>
      <c r="L30" s="100">
        <v>0</v>
      </c>
      <c r="M30" s="98">
        <f t="shared" si="2"/>
        <v>0</v>
      </c>
      <c r="N30" s="108"/>
      <c r="O30">
        <v>221</v>
      </c>
    </row>
    <row r="31" spans="1:15" customFormat="1" ht="25.5" customHeight="1" x14ac:dyDescent="0.25">
      <c r="A31" s="102">
        <v>1500</v>
      </c>
      <c r="B31" s="103" t="s">
        <v>366</v>
      </c>
      <c r="C31" s="97">
        <f t="shared" ref="C31:N31" si="6">SUM(C32:C37)</f>
        <v>0</v>
      </c>
      <c r="D31" s="97">
        <f>SUM(D32:D37)</f>
        <v>0</v>
      </c>
      <c r="E31" s="97">
        <f t="shared" si="6"/>
        <v>0</v>
      </c>
      <c r="F31" s="97">
        <f t="shared" si="6"/>
        <v>0</v>
      </c>
      <c r="G31" s="97">
        <f t="shared" si="6"/>
        <v>0</v>
      </c>
      <c r="H31" s="97">
        <f t="shared" si="6"/>
        <v>0</v>
      </c>
      <c r="I31" s="97">
        <f t="shared" si="6"/>
        <v>0</v>
      </c>
      <c r="J31" s="97">
        <f t="shared" si="6"/>
        <v>0</v>
      </c>
      <c r="K31" s="97">
        <f t="shared" si="6"/>
        <v>0</v>
      </c>
      <c r="L31" s="97">
        <f t="shared" si="6"/>
        <v>0</v>
      </c>
      <c r="M31" s="97">
        <f t="shared" si="2"/>
        <v>0</v>
      </c>
      <c r="N31" s="112">
        <f t="shared" si="6"/>
        <v>0</v>
      </c>
      <c r="O31">
        <v>223</v>
      </c>
    </row>
    <row r="32" spans="1:15" customFormat="1" ht="25.5" customHeight="1" x14ac:dyDescent="0.25">
      <c r="A32" s="109">
        <v>151</v>
      </c>
      <c r="B32" s="105" t="s">
        <v>367</v>
      </c>
      <c r="C32" s="100">
        <v>0</v>
      </c>
      <c r="D32" s="100">
        <v>0</v>
      </c>
      <c r="E32" s="100">
        <v>0</v>
      </c>
      <c r="F32" s="100">
        <v>0</v>
      </c>
      <c r="G32" s="100">
        <v>0</v>
      </c>
      <c r="H32" s="100">
        <v>0</v>
      </c>
      <c r="I32" s="100">
        <v>0</v>
      </c>
      <c r="J32" s="100">
        <v>0</v>
      </c>
      <c r="K32" s="100">
        <v>0</v>
      </c>
      <c r="L32" s="100">
        <v>0</v>
      </c>
      <c r="M32" s="98">
        <f t="shared" si="2"/>
        <v>0</v>
      </c>
      <c r="N32" s="108"/>
      <c r="O32">
        <v>225</v>
      </c>
    </row>
    <row r="33" spans="1:15" customFormat="1" ht="25.5" customHeight="1" x14ac:dyDescent="0.25">
      <c r="A33" s="109">
        <v>152</v>
      </c>
      <c r="B33" s="105" t="s">
        <v>281</v>
      </c>
      <c r="C33" s="100">
        <v>0</v>
      </c>
      <c r="D33" s="100">
        <v>0</v>
      </c>
      <c r="E33" s="100">
        <v>0</v>
      </c>
      <c r="F33" s="100">
        <v>0</v>
      </c>
      <c r="G33" s="100">
        <v>0</v>
      </c>
      <c r="H33" s="100">
        <v>0</v>
      </c>
      <c r="I33" s="100">
        <v>0</v>
      </c>
      <c r="J33" s="100">
        <v>0</v>
      </c>
      <c r="K33" s="100">
        <v>0</v>
      </c>
      <c r="L33" s="100">
        <v>0</v>
      </c>
      <c r="M33" s="98">
        <f t="shared" si="2"/>
        <v>0</v>
      </c>
      <c r="N33" s="108"/>
      <c r="O33">
        <v>227</v>
      </c>
    </row>
    <row r="34" spans="1:15" customFormat="1" ht="25.5" customHeight="1" x14ac:dyDescent="0.25">
      <c r="A34" s="109">
        <v>153</v>
      </c>
      <c r="B34" s="105" t="s">
        <v>368</v>
      </c>
      <c r="C34" s="100">
        <v>0</v>
      </c>
      <c r="D34" s="100">
        <v>0</v>
      </c>
      <c r="E34" s="100">
        <v>0</v>
      </c>
      <c r="F34" s="100">
        <v>0</v>
      </c>
      <c r="G34" s="100">
        <v>0</v>
      </c>
      <c r="H34" s="100">
        <v>0</v>
      </c>
      <c r="I34" s="100">
        <v>0</v>
      </c>
      <c r="J34" s="100">
        <v>0</v>
      </c>
      <c r="K34" s="100">
        <v>0</v>
      </c>
      <c r="L34" s="100">
        <v>0</v>
      </c>
      <c r="M34" s="98">
        <f t="shared" si="2"/>
        <v>0</v>
      </c>
      <c r="N34" s="108"/>
      <c r="O34">
        <v>229</v>
      </c>
    </row>
    <row r="35" spans="1:15" customFormat="1" ht="25.5" customHeight="1" x14ac:dyDescent="0.25">
      <c r="A35" s="109">
        <v>154</v>
      </c>
      <c r="B35" s="105" t="s">
        <v>369</v>
      </c>
      <c r="C35" s="100">
        <v>0</v>
      </c>
      <c r="D35" s="100">
        <v>0</v>
      </c>
      <c r="E35" s="100">
        <v>0</v>
      </c>
      <c r="F35" s="100">
        <v>0</v>
      </c>
      <c r="G35" s="100">
        <v>0</v>
      </c>
      <c r="H35" s="100">
        <v>0</v>
      </c>
      <c r="I35" s="100">
        <v>0</v>
      </c>
      <c r="J35" s="100">
        <v>0</v>
      </c>
      <c r="K35" s="100">
        <v>0</v>
      </c>
      <c r="L35" s="100">
        <v>0</v>
      </c>
      <c r="M35" s="98">
        <f t="shared" si="2"/>
        <v>0</v>
      </c>
      <c r="N35" s="108"/>
      <c r="O35" s="31" t="s">
        <v>370</v>
      </c>
    </row>
    <row r="36" spans="1:15" customFormat="1" ht="25.5" customHeight="1" x14ac:dyDescent="0.25">
      <c r="A36" s="109">
        <v>155</v>
      </c>
      <c r="B36" s="105" t="s">
        <v>371</v>
      </c>
      <c r="C36" s="100">
        <v>0</v>
      </c>
      <c r="D36" s="100">
        <v>0</v>
      </c>
      <c r="E36" s="100">
        <v>0</v>
      </c>
      <c r="F36" s="100">
        <v>0</v>
      </c>
      <c r="G36" s="100">
        <v>0</v>
      </c>
      <c r="H36" s="100">
        <v>0</v>
      </c>
      <c r="I36" s="100">
        <v>0</v>
      </c>
      <c r="J36" s="100">
        <v>0</v>
      </c>
      <c r="K36" s="100">
        <v>0</v>
      </c>
      <c r="L36" s="100">
        <v>0</v>
      </c>
      <c r="M36" s="98">
        <f t="shared" si="2"/>
        <v>0</v>
      </c>
      <c r="N36" s="108"/>
      <c r="O36">
        <v>202</v>
      </c>
    </row>
    <row r="37" spans="1:15" customFormat="1" ht="25.5" customHeight="1" x14ac:dyDescent="0.25">
      <c r="A37" s="109">
        <v>159</v>
      </c>
      <c r="B37" s="105" t="s">
        <v>372</v>
      </c>
      <c r="C37" s="100">
        <v>0</v>
      </c>
      <c r="D37" s="100">
        <v>0</v>
      </c>
      <c r="E37" s="100">
        <v>0</v>
      </c>
      <c r="F37" s="100">
        <v>0</v>
      </c>
      <c r="G37" s="100">
        <v>0</v>
      </c>
      <c r="H37" s="100">
        <v>0</v>
      </c>
      <c r="I37" s="100">
        <v>0</v>
      </c>
      <c r="J37" s="100">
        <v>0</v>
      </c>
      <c r="K37" s="100">
        <v>0</v>
      </c>
      <c r="L37" s="100">
        <v>0</v>
      </c>
      <c r="M37" s="98">
        <f t="shared" si="2"/>
        <v>0</v>
      </c>
      <c r="N37" s="108"/>
      <c r="O37">
        <v>204</v>
      </c>
    </row>
    <row r="38" spans="1:15" customFormat="1" ht="25.5" customHeight="1" x14ac:dyDescent="0.25">
      <c r="A38" s="102">
        <v>1600</v>
      </c>
      <c r="B38" s="82" t="s">
        <v>373</v>
      </c>
      <c r="C38" s="97">
        <f t="shared" ref="C38:N38" si="7">SUM(C39)</f>
        <v>0</v>
      </c>
      <c r="D38" s="97">
        <f t="shared" si="7"/>
        <v>444395.9</v>
      </c>
      <c r="E38" s="97">
        <f t="shared" si="7"/>
        <v>0</v>
      </c>
      <c r="F38" s="97">
        <f t="shared" si="7"/>
        <v>239285.46</v>
      </c>
      <c r="G38" s="97">
        <f t="shared" si="7"/>
        <v>0</v>
      </c>
      <c r="H38" s="97">
        <f t="shared" si="7"/>
        <v>0</v>
      </c>
      <c r="I38" s="97">
        <f t="shared" si="7"/>
        <v>0</v>
      </c>
      <c r="J38" s="97">
        <f t="shared" si="7"/>
        <v>0</v>
      </c>
      <c r="K38" s="97">
        <f t="shared" si="7"/>
        <v>0</v>
      </c>
      <c r="L38" s="97">
        <f t="shared" si="7"/>
        <v>0</v>
      </c>
      <c r="M38" s="97">
        <f t="shared" si="2"/>
        <v>683681.36</v>
      </c>
      <c r="N38" s="112">
        <f t="shared" si="7"/>
        <v>0</v>
      </c>
      <c r="O38">
        <v>206</v>
      </c>
    </row>
    <row r="39" spans="1:15" customFormat="1" ht="30" customHeight="1" x14ac:dyDescent="0.25">
      <c r="A39" s="109">
        <v>161</v>
      </c>
      <c r="B39" s="105" t="s">
        <v>374</v>
      </c>
      <c r="C39" s="100">
        <v>0</v>
      </c>
      <c r="D39" s="100">
        <f>418290.84+26105.06</f>
        <v>444395.9</v>
      </c>
      <c r="E39" s="100">
        <v>0</v>
      </c>
      <c r="F39" s="100">
        <f>161807.74+77477.72</f>
        <v>239285.46</v>
      </c>
      <c r="G39" s="100">
        <v>0</v>
      </c>
      <c r="H39" s="100">
        <v>0</v>
      </c>
      <c r="I39" s="100">
        <v>0</v>
      </c>
      <c r="J39" s="100">
        <v>0</v>
      </c>
      <c r="K39" s="100">
        <v>0</v>
      </c>
      <c r="L39" s="100">
        <v>0</v>
      </c>
      <c r="M39" s="98">
        <f t="shared" si="2"/>
        <v>683681.36</v>
      </c>
      <c r="N39" s="108"/>
      <c r="O39">
        <v>208</v>
      </c>
    </row>
    <row r="40" spans="1:15" customFormat="1" ht="25.5" customHeight="1" x14ac:dyDescent="0.25">
      <c r="A40" s="113">
        <v>1700</v>
      </c>
      <c r="B40" s="103" t="s">
        <v>375</v>
      </c>
      <c r="C40" s="97">
        <f t="shared" ref="C40:N40" si="8">SUM(C41:C42)</f>
        <v>0</v>
      </c>
      <c r="D40" s="97">
        <f>SUM(D41:D42)</f>
        <v>283692.71999999997</v>
      </c>
      <c r="E40" s="97">
        <f t="shared" si="8"/>
        <v>0</v>
      </c>
      <c r="F40" s="97">
        <f t="shared" si="8"/>
        <v>2866.5</v>
      </c>
      <c r="G40" s="97">
        <f t="shared" si="8"/>
        <v>0</v>
      </c>
      <c r="H40" s="97">
        <f t="shared" si="8"/>
        <v>0</v>
      </c>
      <c r="I40" s="97">
        <f t="shared" si="8"/>
        <v>0</v>
      </c>
      <c r="J40" s="97">
        <f t="shared" si="8"/>
        <v>0</v>
      </c>
      <c r="K40" s="97">
        <f t="shared" si="8"/>
        <v>0</v>
      </c>
      <c r="L40" s="97">
        <f t="shared" si="8"/>
        <v>0</v>
      </c>
      <c r="M40" s="97">
        <f t="shared" si="2"/>
        <v>286559.21999999997</v>
      </c>
      <c r="N40" s="112">
        <f t="shared" si="8"/>
        <v>0</v>
      </c>
      <c r="O40">
        <v>210</v>
      </c>
    </row>
    <row r="41" spans="1:15" customFormat="1" ht="25.5" customHeight="1" x14ac:dyDescent="0.25">
      <c r="A41" s="109">
        <v>171</v>
      </c>
      <c r="B41" s="105" t="s">
        <v>376</v>
      </c>
      <c r="C41" s="100">
        <v>0</v>
      </c>
      <c r="D41" s="100">
        <v>283692.71999999997</v>
      </c>
      <c r="E41" s="100">
        <v>0</v>
      </c>
      <c r="F41" s="100">
        <v>2866.5</v>
      </c>
      <c r="G41" s="100">
        <v>0</v>
      </c>
      <c r="H41" s="100">
        <v>0</v>
      </c>
      <c r="I41" s="100">
        <v>0</v>
      </c>
      <c r="J41" s="100">
        <v>0</v>
      </c>
      <c r="K41" s="100">
        <v>0</v>
      </c>
      <c r="L41" s="100">
        <v>0</v>
      </c>
      <c r="M41" s="98">
        <f t="shared" si="2"/>
        <v>286559.21999999997</v>
      </c>
      <c r="N41" s="108"/>
      <c r="O41">
        <v>212</v>
      </c>
    </row>
    <row r="42" spans="1:15" customFormat="1" ht="25.5" customHeight="1" x14ac:dyDescent="0.25">
      <c r="A42" s="109">
        <v>172</v>
      </c>
      <c r="B42" s="105" t="s">
        <v>377</v>
      </c>
      <c r="C42" s="100">
        <v>0</v>
      </c>
      <c r="D42" s="100">
        <v>0</v>
      </c>
      <c r="E42" s="100">
        <v>0</v>
      </c>
      <c r="F42" s="100">
        <v>0</v>
      </c>
      <c r="G42" s="100">
        <v>0</v>
      </c>
      <c r="H42" s="100">
        <v>0</v>
      </c>
      <c r="I42" s="100">
        <v>0</v>
      </c>
      <c r="J42" s="100">
        <v>0</v>
      </c>
      <c r="K42" s="100">
        <v>0</v>
      </c>
      <c r="L42" s="100">
        <v>0</v>
      </c>
      <c r="M42" s="98">
        <f t="shared" si="2"/>
        <v>0</v>
      </c>
      <c r="N42" s="108"/>
      <c r="O42">
        <v>214</v>
      </c>
    </row>
    <row r="43" spans="1:15" customFormat="1" ht="25.5" customHeight="1" x14ac:dyDescent="0.25">
      <c r="A43" s="245">
        <v>2000</v>
      </c>
      <c r="B43" s="246" t="s">
        <v>49</v>
      </c>
      <c r="C43" s="244">
        <f t="shared" ref="C43:N43" si="9">C44+C53+C57+C67+C77+C85+C88+C94+C98</f>
        <v>0</v>
      </c>
      <c r="D43" s="244">
        <f>D44+D53+D57+D67+D77+D85+D88+D94+D98</f>
        <v>2028600</v>
      </c>
      <c r="E43" s="244">
        <f t="shared" si="9"/>
        <v>0</v>
      </c>
      <c r="F43" s="244">
        <f t="shared" si="9"/>
        <v>865584</v>
      </c>
      <c r="G43" s="244">
        <f t="shared" si="9"/>
        <v>1877519</v>
      </c>
      <c r="H43" s="244">
        <f t="shared" si="9"/>
        <v>0</v>
      </c>
      <c r="I43" s="244">
        <f t="shared" si="9"/>
        <v>0</v>
      </c>
      <c r="J43" s="244">
        <f t="shared" si="9"/>
        <v>0</v>
      </c>
      <c r="K43" s="244">
        <f t="shared" si="9"/>
        <v>0</v>
      </c>
      <c r="L43" s="244">
        <f t="shared" si="9"/>
        <v>0</v>
      </c>
      <c r="M43" s="244">
        <f t="shared" si="2"/>
        <v>4771703</v>
      </c>
      <c r="N43" s="114">
        <f t="shared" si="9"/>
        <v>0</v>
      </c>
      <c r="O43">
        <v>216</v>
      </c>
    </row>
    <row r="44" spans="1:15" customFormat="1" ht="30" x14ac:dyDescent="0.25">
      <c r="A44" s="102">
        <v>2100</v>
      </c>
      <c r="B44" s="103" t="s">
        <v>378</v>
      </c>
      <c r="C44" s="97">
        <f t="shared" ref="C44:N44" si="10">SUM(C45:C52)</f>
        <v>0</v>
      </c>
      <c r="D44" s="97">
        <f>SUM(D45:D52)</f>
        <v>429300</v>
      </c>
      <c r="E44" s="97">
        <f t="shared" si="10"/>
        <v>0</v>
      </c>
      <c r="F44" s="97">
        <f t="shared" si="10"/>
        <v>0</v>
      </c>
      <c r="G44" s="97">
        <f t="shared" si="10"/>
        <v>0</v>
      </c>
      <c r="H44" s="97">
        <f t="shared" si="10"/>
        <v>0</v>
      </c>
      <c r="I44" s="97">
        <f t="shared" si="10"/>
        <v>0</v>
      </c>
      <c r="J44" s="97">
        <f t="shared" si="10"/>
        <v>0</v>
      </c>
      <c r="K44" s="97">
        <f t="shared" si="10"/>
        <v>0</v>
      </c>
      <c r="L44" s="97">
        <f t="shared" si="10"/>
        <v>0</v>
      </c>
      <c r="M44" s="97">
        <f t="shared" si="2"/>
        <v>429300</v>
      </c>
      <c r="N44" s="112">
        <f t="shared" si="10"/>
        <v>0</v>
      </c>
      <c r="O44">
        <v>224</v>
      </c>
    </row>
    <row r="45" spans="1:15" customFormat="1" ht="25.5" customHeight="1" x14ac:dyDescent="0.25">
      <c r="A45" s="109">
        <v>211</v>
      </c>
      <c r="B45" s="105" t="s">
        <v>379</v>
      </c>
      <c r="C45" s="100">
        <v>0</v>
      </c>
      <c r="D45" s="100">
        <v>145000</v>
      </c>
      <c r="E45" s="100">
        <v>0</v>
      </c>
      <c r="F45" s="100">
        <v>0</v>
      </c>
      <c r="G45" s="100">
        <v>0</v>
      </c>
      <c r="H45" s="100">
        <v>0</v>
      </c>
      <c r="I45" s="100">
        <v>0</v>
      </c>
      <c r="J45" s="100">
        <v>0</v>
      </c>
      <c r="K45" s="100">
        <v>0</v>
      </c>
      <c r="L45" s="100">
        <v>0</v>
      </c>
      <c r="M45" s="98">
        <f t="shared" si="2"/>
        <v>145000</v>
      </c>
      <c r="N45" s="108"/>
      <c r="O45">
        <v>226</v>
      </c>
    </row>
    <row r="46" spans="1:15" customFormat="1" ht="25.5" customHeight="1" x14ac:dyDescent="0.25">
      <c r="A46" s="109">
        <v>212</v>
      </c>
      <c r="B46" s="105" t="s">
        <v>380</v>
      </c>
      <c r="C46" s="100">
        <v>0</v>
      </c>
      <c r="D46" s="100">
        <v>7300</v>
      </c>
      <c r="E46" s="100">
        <v>0</v>
      </c>
      <c r="F46" s="100">
        <v>0</v>
      </c>
      <c r="G46" s="100">
        <v>0</v>
      </c>
      <c r="H46" s="100">
        <v>0</v>
      </c>
      <c r="I46" s="100">
        <v>0</v>
      </c>
      <c r="J46" s="100">
        <v>0</v>
      </c>
      <c r="K46" s="100">
        <v>0</v>
      </c>
      <c r="L46" s="100">
        <v>0</v>
      </c>
      <c r="M46" s="98">
        <f t="shared" si="2"/>
        <v>7300</v>
      </c>
      <c r="N46" s="108"/>
      <c r="O46">
        <v>228</v>
      </c>
    </row>
    <row r="47" spans="1:15" customFormat="1" ht="25.5" customHeight="1" x14ac:dyDescent="0.25">
      <c r="A47" s="109">
        <v>213</v>
      </c>
      <c r="B47" s="105" t="s">
        <v>381</v>
      </c>
      <c r="C47" s="100">
        <v>0</v>
      </c>
      <c r="D47" s="100">
        <v>0</v>
      </c>
      <c r="E47" s="100">
        <v>0</v>
      </c>
      <c r="F47" s="100">
        <v>0</v>
      </c>
      <c r="G47" s="100">
        <v>0</v>
      </c>
      <c r="H47" s="100">
        <v>0</v>
      </c>
      <c r="I47" s="100">
        <v>0</v>
      </c>
      <c r="J47" s="100">
        <v>0</v>
      </c>
      <c r="K47" s="100">
        <v>0</v>
      </c>
      <c r="L47" s="100">
        <v>0</v>
      </c>
      <c r="M47" s="98">
        <f t="shared" si="2"/>
        <v>0</v>
      </c>
      <c r="N47" s="108"/>
      <c r="O47">
        <v>230</v>
      </c>
    </row>
    <row r="48" spans="1:15" customFormat="1" ht="34.5" customHeight="1" x14ac:dyDescent="0.25">
      <c r="A48" s="109">
        <v>214</v>
      </c>
      <c r="B48" s="105" t="s">
        <v>382</v>
      </c>
      <c r="C48" s="100">
        <v>0</v>
      </c>
      <c r="D48" s="100">
        <v>65000</v>
      </c>
      <c r="E48" s="100">
        <v>0</v>
      </c>
      <c r="F48" s="100">
        <v>0</v>
      </c>
      <c r="G48" s="100">
        <v>0</v>
      </c>
      <c r="H48" s="100">
        <v>0</v>
      </c>
      <c r="I48" s="100">
        <v>0</v>
      </c>
      <c r="J48" s="100">
        <v>0</v>
      </c>
      <c r="K48" s="100">
        <v>0</v>
      </c>
      <c r="L48" s="100">
        <v>0</v>
      </c>
      <c r="M48" s="98">
        <f t="shared" si="2"/>
        <v>65000</v>
      </c>
      <c r="N48" s="108"/>
    </row>
    <row r="49" spans="1:15" customFormat="1" ht="25.5" customHeight="1" x14ac:dyDescent="0.25">
      <c r="A49" s="109">
        <v>215</v>
      </c>
      <c r="B49" s="105" t="s">
        <v>383</v>
      </c>
      <c r="C49" s="100">
        <v>0</v>
      </c>
      <c r="D49" s="100">
        <v>0</v>
      </c>
      <c r="E49" s="100">
        <v>0</v>
      </c>
      <c r="F49" s="100">
        <v>0</v>
      </c>
      <c r="G49" s="100">
        <v>0</v>
      </c>
      <c r="H49" s="100">
        <v>0</v>
      </c>
      <c r="I49" s="100">
        <v>0</v>
      </c>
      <c r="J49" s="100">
        <v>0</v>
      </c>
      <c r="K49" s="100">
        <v>0</v>
      </c>
      <c r="L49" s="100">
        <v>0</v>
      </c>
      <c r="M49" s="98">
        <f t="shared" si="2"/>
        <v>0</v>
      </c>
      <c r="N49" s="108"/>
      <c r="O49">
        <v>301</v>
      </c>
    </row>
    <row r="50" spans="1:15" customFormat="1" ht="25.5" customHeight="1" x14ac:dyDescent="0.25">
      <c r="A50" s="109">
        <v>216</v>
      </c>
      <c r="B50" s="105" t="s">
        <v>384</v>
      </c>
      <c r="C50" s="100">
        <v>0</v>
      </c>
      <c r="D50" s="100">
        <v>42000</v>
      </c>
      <c r="E50" s="100">
        <v>0</v>
      </c>
      <c r="F50" s="100">
        <v>0</v>
      </c>
      <c r="G50" s="100">
        <v>0</v>
      </c>
      <c r="H50" s="100">
        <v>0</v>
      </c>
      <c r="I50" s="100">
        <v>0</v>
      </c>
      <c r="J50" s="100">
        <v>0</v>
      </c>
      <c r="K50" s="100">
        <v>0</v>
      </c>
      <c r="L50" s="100">
        <v>0</v>
      </c>
      <c r="M50" s="98">
        <f t="shared" si="2"/>
        <v>42000</v>
      </c>
      <c r="N50" s="108"/>
      <c r="O50">
        <v>302</v>
      </c>
    </row>
    <row r="51" spans="1:15" customFormat="1" ht="25.5" customHeight="1" x14ac:dyDescent="0.25">
      <c r="A51" s="109">
        <v>217</v>
      </c>
      <c r="B51" s="105" t="s">
        <v>385</v>
      </c>
      <c r="C51" s="100">
        <v>0</v>
      </c>
      <c r="D51" s="100">
        <v>0</v>
      </c>
      <c r="E51" s="100">
        <v>0</v>
      </c>
      <c r="F51" s="100">
        <v>0</v>
      </c>
      <c r="G51" s="100">
        <v>0</v>
      </c>
      <c r="H51" s="100">
        <v>0</v>
      </c>
      <c r="I51" s="100">
        <v>0</v>
      </c>
      <c r="J51" s="100">
        <v>0</v>
      </c>
      <c r="K51" s="100">
        <v>0</v>
      </c>
      <c r="L51" s="100">
        <v>0</v>
      </c>
      <c r="M51" s="98">
        <f t="shared" si="2"/>
        <v>0</v>
      </c>
      <c r="N51" s="108"/>
      <c r="O51">
        <v>303</v>
      </c>
    </row>
    <row r="52" spans="1:15" customFormat="1" ht="39.75" customHeight="1" x14ac:dyDescent="0.25">
      <c r="A52" s="109">
        <v>218</v>
      </c>
      <c r="B52" s="105" t="s">
        <v>386</v>
      </c>
      <c r="C52" s="100">
        <v>0</v>
      </c>
      <c r="D52" s="100">
        <v>170000</v>
      </c>
      <c r="E52" s="100">
        <v>0</v>
      </c>
      <c r="F52" s="100">
        <v>0</v>
      </c>
      <c r="G52" s="100">
        <v>0</v>
      </c>
      <c r="H52" s="100">
        <v>0</v>
      </c>
      <c r="I52" s="100">
        <v>0</v>
      </c>
      <c r="J52" s="100">
        <v>0</v>
      </c>
      <c r="K52" s="100">
        <v>0</v>
      </c>
      <c r="L52" s="100">
        <v>0</v>
      </c>
      <c r="M52" s="98">
        <f t="shared" si="2"/>
        <v>170000</v>
      </c>
      <c r="N52" s="108"/>
      <c r="O52">
        <v>304</v>
      </c>
    </row>
    <row r="53" spans="1:15" customFormat="1" ht="25.5" customHeight="1" x14ac:dyDescent="0.25">
      <c r="A53" s="102">
        <v>2200</v>
      </c>
      <c r="B53" s="103" t="s">
        <v>387</v>
      </c>
      <c r="C53" s="97">
        <f t="shared" ref="C53:N53" si="11">SUM(C54:C56)</f>
        <v>0</v>
      </c>
      <c r="D53" s="97">
        <f>SUM(D54:D56)</f>
        <v>43800</v>
      </c>
      <c r="E53" s="97">
        <f t="shared" si="11"/>
        <v>0</v>
      </c>
      <c r="F53" s="97">
        <f t="shared" si="11"/>
        <v>0</v>
      </c>
      <c r="G53" s="97">
        <f t="shared" si="11"/>
        <v>0</v>
      </c>
      <c r="H53" s="97">
        <f t="shared" si="11"/>
        <v>0</v>
      </c>
      <c r="I53" s="97">
        <f t="shared" si="11"/>
        <v>0</v>
      </c>
      <c r="J53" s="97">
        <f t="shared" si="11"/>
        <v>0</v>
      </c>
      <c r="K53" s="97">
        <f t="shared" si="11"/>
        <v>0</v>
      </c>
      <c r="L53" s="97">
        <f t="shared" si="11"/>
        <v>0</v>
      </c>
      <c r="M53" s="97">
        <f t="shared" si="2"/>
        <v>43800</v>
      </c>
      <c r="N53" s="112">
        <f t="shared" si="11"/>
        <v>0</v>
      </c>
      <c r="O53">
        <v>305</v>
      </c>
    </row>
    <row r="54" spans="1:15" customFormat="1" ht="25.5" customHeight="1" x14ac:dyDescent="0.25">
      <c r="A54" s="109">
        <v>221</v>
      </c>
      <c r="B54" s="105" t="s">
        <v>388</v>
      </c>
      <c r="C54" s="100">
        <v>0</v>
      </c>
      <c r="D54" s="100">
        <v>43800</v>
      </c>
      <c r="E54" s="100">
        <v>0</v>
      </c>
      <c r="F54" s="100">
        <v>0</v>
      </c>
      <c r="G54" s="100">
        <v>0</v>
      </c>
      <c r="H54" s="100">
        <v>0</v>
      </c>
      <c r="I54" s="100">
        <v>0</v>
      </c>
      <c r="J54" s="100">
        <v>0</v>
      </c>
      <c r="K54" s="100">
        <v>0</v>
      </c>
      <c r="L54" s="100">
        <v>0</v>
      </c>
      <c r="M54" s="98">
        <f t="shared" si="2"/>
        <v>43800</v>
      </c>
      <c r="N54" s="108"/>
      <c r="O54">
        <v>306</v>
      </c>
    </row>
    <row r="55" spans="1:15" customFormat="1" ht="25.5" customHeight="1" x14ac:dyDescent="0.25">
      <c r="A55" s="109">
        <v>222</v>
      </c>
      <c r="B55" s="105" t="s">
        <v>389</v>
      </c>
      <c r="C55" s="100">
        <v>0</v>
      </c>
      <c r="D55" s="100">
        <v>0</v>
      </c>
      <c r="E55" s="100">
        <v>0</v>
      </c>
      <c r="F55" s="100">
        <v>0</v>
      </c>
      <c r="G55" s="100">
        <v>0</v>
      </c>
      <c r="H55" s="100">
        <v>0</v>
      </c>
      <c r="I55" s="100">
        <v>0</v>
      </c>
      <c r="J55" s="100">
        <v>0</v>
      </c>
      <c r="K55" s="100">
        <v>0</v>
      </c>
      <c r="L55" s="100">
        <v>0</v>
      </c>
      <c r="M55" s="98">
        <f t="shared" si="2"/>
        <v>0</v>
      </c>
      <c r="N55" s="108"/>
      <c r="O55">
        <v>307</v>
      </c>
    </row>
    <row r="56" spans="1:15" customFormat="1" ht="25.5" customHeight="1" x14ac:dyDescent="0.25">
      <c r="A56" s="109">
        <v>223</v>
      </c>
      <c r="B56" s="105" t="s">
        <v>390</v>
      </c>
      <c r="C56" s="100">
        <v>0</v>
      </c>
      <c r="D56" s="100">
        <v>0</v>
      </c>
      <c r="E56" s="100">
        <v>0</v>
      </c>
      <c r="F56" s="100">
        <v>0</v>
      </c>
      <c r="G56" s="100">
        <v>0</v>
      </c>
      <c r="H56" s="100">
        <v>0</v>
      </c>
      <c r="I56" s="100">
        <v>0</v>
      </c>
      <c r="J56" s="100">
        <v>0</v>
      </c>
      <c r="K56" s="100">
        <v>0</v>
      </c>
      <c r="L56" s="100">
        <v>0</v>
      </c>
      <c r="M56" s="98">
        <f t="shared" si="2"/>
        <v>0</v>
      </c>
      <c r="N56" s="108"/>
      <c r="O56">
        <v>308</v>
      </c>
    </row>
    <row r="57" spans="1:15" customFormat="1" ht="30" x14ac:dyDescent="0.25">
      <c r="A57" s="102">
        <v>2300</v>
      </c>
      <c r="B57" s="103" t="s">
        <v>391</v>
      </c>
      <c r="C57" s="97">
        <f t="shared" ref="C57:N57" si="12">SUM(C58:C66)</f>
        <v>0</v>
      </c>
      <c r="D57" s="97">
        <f>SUM(D58:D66)</f>
        <v>0</v>
      </c>
      <c r="E57" s="97">
        <f t="shared" si="12"/>
        <v>0</v>
      </c>
      <c r="F57" s="97">
        <f t="shared" si="12"/>
        <v>0</v>
      </c>
      <c r="G57" s="97">
        <f t="shared" si="12"/>
        <v>0</v>
      </c>
      <c r="H57" s="97">
        <f t="shared" si="12"/>
        <v>0</v>
      </c>
      <c r="I57" s="97">
        <f t="shared" si="12"/>
        <v>0</v>
      </c>
      <c r="J57" s="97">
        <f t="shared" si="12"/>
        <v>0</v>
      </c>
      <c r="K57" s="97">
        <f t="shared" si="12"/>
        <v>0</v>
      </c>
      <c r="L57" s="97">
        <f t="shared" si="12"/>
        <v>0</v>
      </c>
      <c r="M57" s="97">
        <f t="shared" si="2"/>
        <v>0</v>
      </c>
      <c r="N57" s="112">
        <f t="shared" si="12"/>
        <v>0</v>
      </c>
      <c r="O57">
        <v>309</v>
      </c>
    </row>
    <row r="58" spans="1:15" customFormat="1" ht="25.5" x14ac:dyDescent="0.25">
      <c r="A58" s="109">
        <v>231</v>
      </c>
      <c r="B58" s="105" t="s">
        <v>392</v>
      </c>
      <c r="C58" s="100">
        <v>0</v>
      </c>
      <c r="D58" s="100">
        <v>0</v>
      </c>
      <c r="E58" s="100">
        <v>0</v>
      </c>
      <c r="F58" s="100">
        <v>0</v>
      </c>
      <c r="G58" s="100">
        <v>0</v>
      </c>
      <c r="H58" s="100">
        <v>0</v>
      </c>
      <c r="I58" s="100">
        <v>0</v>
      </c>
      <c r="J58" s="100">
        <v>0</v>
      </c>
      <c r="K58" s="100">
        <v>0</v>
      </c>
      <c r="L58" s="100">
        <v>0</v>
      </c>
      <c r="M58" s="98">
        <f t="shared" si="2"/>
        <v>0</v>
      </c>
      <c r="N58" s="108"/>
      <c r="O58">
        <v>310</v>
      </c>
    </row>
    <row r="59" spans="1:15" customFormat="1" ht="25.5" customHeight="1" x14ac:dyDescent="0.25">
      <c r="A59" s="109">
        <v>232</v>
      </c>
      <c r="B59" s="105" t="s">
        <v>393</v>
      </c>
      <c r="C59" s="100">
        <v>0</v>
      </c>
      <c r="D59" s="100">
        <v>0</v>
      </c>
      <c r="E59" s="100">
        <v>0</v>
      </c>
      <c r="F59" s="100">
        <v>0</v>
      </c>
      <c r="G59" s="100">
        <v>0</v>
      </c>
      <c r="H59" s="100">
        <v>0</v>
      </c>
      <c r="I59" s="100">
        <v>0</v>
      </c>
      <c r="J59" s="100">
        <v>0</v>
      </c>
      <c r="K59" s="100">
        <v>0</v>
      </c>
      <c r="L59" s="100">
        <v>0</v>
      </c>
      <c r="M59" s="98">
        <f t="shared" si="2"/>
        <v>0</v>
      </c>
      <c r="N59" s="108"/>
      <c r="O59">
        <v>311</v>
      </c>
    </row>
    <row r="60" spans="1:15" customFormat="1" ht="25.5" x14ac:dyDescent="0.25">
      <c r="A60" s="109">
        <v>233</v>
      </c>
      <c r="B60" s="105" t="s">
        <v>394</v>
      </c>
      <c r="C60" s="100">
        <v>0</v>
      </c>
      <c r="D60" s="100">
        <v>0</v>
      </c>
      <c r="E60" s="100">
        <v>0</v>
      </c>
      <c r="F60" s="100">
        <v>0</v>
      </c>
      <c r="G60" s="100">
        <v>0</v>
      </c>
      <c r="H60" s="100">
        <v>0</v>
      </c>
      <c r="I60" s="100">
        <v>0</v>
      </c>
      <c r="J60" s="100">
        <v>0</v>
      </c>
      <c r="K60" s="100">
        <v>0</v>
      </c>
      <c r="L60" s="100">
        <v>0</v>
      </c>
      <c r="M60" s="98">
        <f t="shared" si="2"/>
        <v>0</v>
      </c>
      <c r="N60" s="108"/>
      <c r="O60">
        <v>312</v>
      </c>
    </row>
    <row r="61" spans="1:15" customFormat="1" ht="25.5" x14ac:dyDescent="0.25">
      <c r="A61" s="109">
        <v>234</v>
      </c>
      <c r="B61" s="105" t="s">
        <v>395</v>
      </c>
      <c r="C61" s="100">
        <v>0</v>
      </c>
      <c r="D61" s="100">
        <v>0</v>
      </c>
      <c r="E61" s="100">
        <v>0</v>
      </c>
      <c r="F61" s="100">
        <v>0</v>
      </c>
      <c r="G61" s="100">
        <v>0</v>
      </c>
      <c r="H61" s="100">
        <v>0</v>
      </c>
      <c r="I61" s="100">
        <v>0</v>
      </c>
      <c r="J61" s="100">
        <v>0</v>
      </c>
      <c r="K61" s="100">
        <v>0</v>
      </c>
      <c r="L61" s="100">
        <v>0</v>
      </c>
      <c r="M61" s="98">
        <f t="shared" si="2"/>
        <v>0</v>
      </c>
      <c r="N61" s="108"/>
      <c r="O61">
        <v>313</v>
      </c>
    </row>
    <row r="62" spans="1:15" customFormat="1" ht="25.5" x14ac:dyDescent="0.25">
      <c r="A62" s="109">
        <v>235</v>
      </c>
      <c r="B62" s="105" t="s">
        <v>396</v>
      </c>
      <c r="C62" s="100">
        <v>0</v>
      </c>
      <c r="D62" s="100">
        <v>0</v>
      </c>
      <c r="E62" s="100">
        <v>0</v>
      </c>
      <c r="F62" s="100">
        <v>0</v>
      </c>
      <c r="G62" s="100">
        <v>0</v>
      </c>
      <c r="H62" s="100">
        <v>0</v>
      </c>
      <c r="I62" s="100">
        <v>0</v>
      </c>
      <c r="J62" s="100">
        <v>0</v>
      </c>
      <c r="K62" s="100">
        <v>0</v>
      </c>
      <c r="L62" s="100">
        <v>0</v>
      </c>
      <c r="M62" s="98">
        <f t="shared" si="2"/>
        <v>0</v>
      </c>
      <c r="N62" s="108"/>
      <c r="O62">
        <v>314</v>
      </c>
    </row>
    <row r="63" spans="1:15" customFormat="1" ht="25.5" x14ac:dyDescent="0.25">
      <c r="A63" s="109">
        <v>236</v>
      </c>
      <c r="B63" s="105" t="s">
        <v>397</v>
      </c>
      <c r="C63" s="100">
        <v>0</v>
      </c>
      <c r="D63" s="100">
        <v>0</v>
      </c>
      <c r="E63" s="100">
        <v>0</v>
      </c>
      <c r="F63" s="100">
        <v>0</v>
      </c>
      <c r="G63" s="100">
        <v>0</v>
      </c>
      <c r="H63" s="100">
        <v>0</v>
      </c>
      <c r="I63" s="100">
        <v>0</v>
      </c>
      <c r="J63" s="100">
        <v>0</v>
      </c>
      <c r="K63" s="100">
        <v>0</v>
      </c>
      <c r="L63" s="100">
        <v>0</v>
      </c>
      <c r="M63" s="98">
        <f t="shared" si="2"/>
        <v>0</v>
      </c>
      <c r="N63" s="108"/>
      <c r="O63">
        <v>315</v>
      </c>
    </row>
    <row r="64" spans="1:15" customFormat="1" ht="25.5" x14ac:dyDescent="0.25">
      <c r="A64" s="109">
        <v>237</v>
      </c>
      <c r="B64" s="105" t="s">
        <v>398</v>
      </c>
      <c r="C64" s="100">
        <v>0</v>
      </c>
      <c r="D64" s="100">
        <v>0</v>
      </c>
      <c r="E64" s="100">
        <v>0</v>
      </c>
      <c r="F64" s="100">
        <v>0</v>
      </c>
      <c r="G64" s="100">
        <v>0</v>
      </c>
      <c r="H64" s="100">
        <v>0</v>
      </c>
      <c r="I64" s="100">
        <v>0</v>
      </c>
      <c r="J64" s="100">
        <v>0</v>
      </c>
      <c r="K64" s="100">
        <v>0</v>
      </c>
      <c r="L64" s="100">
        <v>0</v>
      </c>
      <c r="M64" s="98">
        <f t="shared" si="2"/>
        <v>0</v>
      </c>
      <c r="N64" s="108"/>
      <c r="O64">
        <v>316</v>
      </c>
    </row>
    <row r="65" spans="1:15" customFormat="1" ht="25.5" customHeight="1" x14ac:dyDescent="0.25">
      <c r="A65" s="109">
        <v>238</v>
      </c>
      <c r="B65" s="105" t="s">
        <v>399</v>
      </c>
      <c r="C65" s="100">
        <v>0</v>
      </c>
      <c r="D65" s="100">
        <v>0</v>
      </c>
      <c r="E65" s="100">
        <v>0</v>
      </c>
      <c r="F65" s="100">
        <v>0</v>
      </c>
      <c r="G65" s="100">
        <v>0</v>
      </c>
      <c r="H65" s="100">
        <v>0</v>
      </c>
      <c r="I65" s="100">
        <v>0</v>
      </c>
      <c r="J65" s="100">
        <v>0</v>
      </c>
      <c r="K65" s="100">
        <v>0</v>
      </c>
      <c r="L65" s="100">
        <v>0</v>
      </c>
      <c r="M65" s="98">
        <f t="shared" si="2"/>
        <v>0</v>
      </c>
      <c r="N65" s="108"/>
      <c r="O65">
        <v>317</v>
      </c>
    </row>
    <row r="66" spans="1:15" customFormat="1" ht="25.5" customHeight="1" x14ac:dyDescent="0.25">
      <c r="A66" s="109">
        <v>239</v>
      </c>
      <c r="B66" s="105" t="s">
        <v>400</v>
      </c>
      <c r="C66" s="100">
        <v>0</v>
      </c>
      <c r="D66" s="100">
        <v>0</v>
      </c>
      <c r="E66" s="100">
        <v>0</v>
      </c>
      <c r="F66" s="100">
        <v>0</v>
      </c>
      <c r="G66" s="100">
        <v>0</v>
      </c>
      <c r="H66" s="100">
        <v>0</v>
      </c>
      <c r="I66" s="100">
        <v>0</v>
      </c>
      <c r="J66" s="100">
        <v>0</v>
      </c>
      <c r="K66" s="100">
        <v>0</v>
      </c>
      <c r="L66" s="100">
        <v>0</v>
      </c>
      <c r="M66" s="98">
        <f t="shared" si="2"/>
        <v>0</v>
      </c>
      <c r="N66" s="108"/>
      <c r="O66">
        <v>399</v>
      </c>
    </row>
    <row r="67" spans="1:15" customFormat="1" ht="30" x14ac:dyDescent="0.25">
      <c r="A67" s="102">
        <v>2400</v>
      </c>
      <c r="B67" s="103" t="s">
        <v>401</v>
      </c>
      <c r="C67" s="97">
        <f t="shared" ref="C67:N67" si="13">SUM(C68:C76)</f>
        <v>0</v>
      </c>
      <c r="D67" s="97">
        <f>SUM(D68:D76)</f>
        <v>327200</v>
      </c>
      <c r="E67" s="97">
        <f t="shared" si="13"/>
        <v>0</v>
      </c>
      <c r="F67" s="97">
        <f t="shared" si="13"/>
        <v>55000</v>
      </c>
      <c r="G67" s="97">
        <f t="shared" si="13"/>
        <v>0</v>
      </c>
      <c r="H67" s="97">
        <f t="shared" si="13"/>
        <v>0</v>
      </c>
      <c r="I67" s="97">
        <f t="shared" si="13"/>
        <v>0</v>
      </c>
      <c r="J67" s="97">
        <f t="shared" si="13"/>
        <v>0</v>
      </c>
      <c r="K67" s="97">
        <f t="shared" si="13"/>
        <v>0</v>
      </c>
      <c r="L67" s="97">
        <f t="shared" si="13"/>
        <v>0</v>
      </c>
      <c r="M67" s="97">
        <f t="shared" si="2"/>
        <v>382200</v>
      </c>
      <c r="N67" s="112">
        <f t="shared" si="13"/>
        <v>0</v>
      </c>
    </row>
    <row r="68" spans="1:15" customFormat="1" ht="25.5" customHeight="1" x14ac:dyDescent="0.25">
      <c r="A68" s="109">
        <v>241</v>
      </c>
      <c r="B68" s="105" t="s">
        <v>402</v>
      </c>
      <c r="C68" s="100">
        <v>0</v>
      </c>
      <c r="D68" s="100">
        <v>24600</v>
      </c>
      <c r="E68" s="100">
        <v>0</v>
      </c>
      <c r="F68" s="100">
        <v>0</v>
      </c>
      <c r="G68" s="100">
        <v>0</v>
      </c>
      <c r="H68" s="100">
        <v>0</v>
      </c>
      <c r="I68" s="100">
        <v>0</v>
      </c>
      <c r="J68" s="100">
        <v>0</v>
      </c>
      <c r="K68" s="100">
        <v>0</v>
      </c>
      <c r="L68" s="100">
        <v>0</v>
      </c>
      <c r="M68" s="98">
        <f t="shared" si="2"/>
        <v>24600</v>
      </c>
      <c r="N68" s="108"/>
      <c r="O68">
        <v>401</v>
      </c>
    </row>
    <row r="69" spans="1:15" customFormat="1" ht="25.5" customHeight="1" x14ac:dyDescent="0.25">
      <c r="A69" s="109">
        <v>242</v>
      </c>
      <c r="B69" s="105" t="s">
        <v>403</v>
      </c>
      <c r="C69" s="100">
        <v>0</v>
      </c>
      <c r="D69" s="100">
        <v>63000</v>
      </c>
      <c r="E69" s="100">
        <v>0</v>
      </c>
      <c r="F69" s="100">
        <v>0</v>
      </c>
      <c r="G69" s="100">
        <v>0</v>
      </c>
      <c r="H69" s="100">
        <v>0</v>
      </c>
      <c r="I69" s="100">
        <v>0</v>
      </c>
      <c r="J69" s="100">
        <v>0</v>
      </c>
      <c r="K69" s="100">
        <v>0</v>
      </c>
      <c r="L69" s="100">
        <v>0</v>
      </c>
      <c r="M69" s="98">
        <f t="shared" si="2"/>
        <v>63000</v>
      </c>
      <c r="N69" s="108"/>
      <c r="O69">
        <v>402</v>
      </c>
    </row>
    <row r="70" spans="1:15" customFormat="1" ht="25.5" customHeight="1" x14ac:dyDescent="0.25">
      <c r="A70" s="109">
        <v>243</v>
      </c>
      <c r="B70" s="105" t="s">
        <v>404</v>
      </c>
      <c r="C70" s="100">
        <v>0</v>
      </c>
      <c r="D70" s="100">
        <v>5000</v>
      </c>
      <c r="E70" s="100">
        <v>0</v>
      </c>
      <c r="F70" s="100">
        <v>0</v>
      </c>
      <c r="G70" s="100">
        <v>0</v>
      </c>
      <c r="H70" s="100">
        <v>0</v>
      </c>
      <c r="I70" s="100">
        <v>0</v>
      </c>
      <c r="J70" s="100">
        <v>0</v>
      </c>
      <c r="K70" s="100">
        <v>0</v>
      </c>
      <c r="L70" s="100">
        <v>0</v>
      </c>
      <c r="M70" s="98">
        <f t="shared" si="2"/>
        <v>5000</v>
      </c>
      <c r="N70" s="108"/>
      <c r="O70">
        <v>403</v>
      </c>
    </row>
    <row r="71" spans="1:15" customFormat="1" ht="25.5" customHeight="1" x14ac:dyDescent="0.25">
      <c r="A71" s="109">
        <v>244</v>
      </c>
      <c r="B71" s="105" t="s">
        <v>405</v>
      </c>
      <c r="C71" s="100">
        <v>0</v>
      </c>
      <c r="D71" s="100">
        <v>1000</v>
      </c>
      <c r="E71" s="100">
        <v>0</v>
      </c>
      <c r="F71" s="100">
        <v>0</v>
      </c>
      <c r="G71" s="100">
        <v>0</v>
      </c>
      <c r="H71" s="100">
        <v>0</v>
      </c>
      <c r="I71" s="100">
        <v>0</v>
      </c>
      <c r="J71" s="100">
        <v>0</v>
      </c>
      <c r="K71" s="100">
        <v>0</v>
      </c>
      <c r="L71" s="100">
        <v>0</v>
      </c>
      <c r="M71" s="98">
        <f t="shared" ref="M71:M134" si="14">SUM(C71:L71)</f>
        <v>1000</v>
      </c>
      <c r="N71" s="108"/>
      <c r="O71">
        <v>404</v>
      </c>
    </row>
    <row r="72" spans="1:15" customFormat="1" ht="25.5" customHeight="1" x14ac:dyDescent="0.25">
      <c r="A72" s="109">
        <v>245</v>
      </c>
      <c r="B72" s="105" t="s">
        <v>406</v>
      </c>
      <c r="C72" s="100">
        <v>0</v>
      </c>
      <c r="D72" s="100">
        <v>1600</v>
      </c>
      <c r="E72" s="100">
        <v>0</v>
      </c>
      <c r="F72" s="100">
        <v>0</v>
      </c>
      <c r="G72" s="100">
        <v>0</v>
      </c>
      <c r="H72" s="100">
        <v>0</v>
      </c>
      <c r="I72" s="100">
        <v>0</v>
      </c>
      <c r="J72" s="100">
        <v>0</v>
      </c>
      <c r="K72" s="100">
        <v>0</v>
      </c>
      <c r="L72" s="100">
        <v>0</v>
      </c>
      <c r="M72" s="98">
        <f t="shared" si="14"/>
        <v>1600</v>
      </c>
      <c r="N72" s="108"/>
      <c r="O72">
        <v>405</v>
      </c>
    </row>
    <row r="73" spans="1:15" customFormat="1" ht="25.5" customHeight="1" x14ac:dyDescent="0.25">
      <c r="A73" s="109">
        <v>246</v>
      </c>
      <c r="B73" s="105" t="s">
        <v>407</v>
      </c>
      <c r="C73" s="100">
        <v>0</v>
      </c>
      <c r="D73" s="100">
        <v>25000</v>
      </c>
      <c r="E73" s="100">
        <v>0</v>
      </c>
      <c r="F73" s="100">
        <v>55000</v>
      </c>
      <c r="G73" s="100">
        <v>0</v>
      </c>
      <c r="H73" s="100">
        <v>0</v>
      </c>
      <c r="I73" s="100">
        <v>0</v>
      </c>
      <c r="J73" s="100">
        <v>0</v>
      </c>
      <c r="K73" s="100">
        <v>0</v>
      </c>
      <c r="L73" s="100">
        <v>0</v>
      </c>
      <c r="M73" s="98">
        <f t="shared" si="14"/>
        <v>80000</v>
      </c>
      <c r="N73" s="108"/>
      <c r="O73">
        <v>406</v>
      </c>
    </row>
    <row r="74" spans="1:15" customFormat="1" ht="25.5" customHeight="1" x14ac:dyDescent="0.25">
      <c r="A74" s="109">
        <v>247</v>
      </c>
      <c r="B74" s="105" t="s">
        <v>408</v>
      </c>
      <c r="C74" s="100">
        <v>0</v>
      </c>
      <c r="D74" s="100">
        <v>55000</v>
      </c>
      <c r="E74" s="100">
        <v>0</v>
      </c>
      <c r="F74" s="100">
        <v>0</v>
      </c>
      <c r="G74" s="100">
        <v>0</v>
      </c>
      <c r="H74" s="100">
        <v>0</v>
      </c>
      <c r="I74" s="100">
        <v>0</v>
      </c>
      <c r="J74" s="100">
        <v>0</v>
      </c>
      <c r="K74" s="100">
        <v>0</v>
      </c>
      <c r="L74" s="100">
        <v>0</v>
      </c>
      <c r="M74" s="98">
        <f t="shared" si="14"/>
        <v>55000</v>
      </c>
      <c r="N74" s="108"/>
      <c r="O74">
        <v>407</v>
      </c>
    </row>
    <row r="75" spans="1:15" customFormat="1" ht="25.5" customHeight="1" x14ac:dyDescent="0.25">
      <c r="A75" s="109">
        <v>248</v>
      </c>
      <c r="B75" s="105" t="s">
        <v>409</v>
      </c>
      <c r="C75" s="100">
        <v>0</v>
      </c>
      <c r="D75" s="100">
        <v>57000</v>
      </c>
      <c r="E75" s="100">
        <v>0</v>
      </c>
      <c r="F75" s="100">
        <v>0</v>
      </c>
      <c r="G75" s="100">
        <v>0</v>
      </c>
      <c r="H75" s="100">
        <v>0</v>
      </c>
      <c r="I75" s="100">
        <v>0</v>
      </c>
      <c r="J75" s="100">
        <v>0</v>
      </c>
      <c r="K75" s="100">
        <v>0</v>
      </c>
      <c r="L75" s="100">
        <v>0</v>
      </c>
      <c r="M75" s="98">
        <f t="shared" si="14"/>
        <v>57000</v>
      </c>
      <c r="N75" s="108"/>
      <c r="O75">
        <v>499</v>
      </c>
    </row>
    <row r="76" spans="1:15" customFormat="1" ht="25.5" customHeight="1" x14ac:dyDescent="0.25">
      <c r="A76" s="109">
        <v>249</v>
      </c>
      <c r="B76" s="105" t="s">
        <v>410</v>
      </c>
      <c r="C76" s="100">
        <v>0</v>
      </c>
      <c r="D76" s="100">
        <v>95000</v>
      </c>
      <c r="E76" s="100">
        <v>0</v>
      </c>
      <c r="F76" s="100">
        <v>0</v>
      </c>
      <c r="G76" s="100">
        <v>0</v>
      </c>
      <c r="H76" s="100">
        <v>0</v>
      </c>
      <c r="I76" s="100">
        <v>0</v>
      </c>
      <c r="J76" s="100">
        <v>0</v>
      </c>
      <c r="K76" s="100">
        <v>0</v>
      </c>
      <c r="L76" s="100">
        <v>0</v>
      </c>
      <c r="M76" s="98">
        <f t="shared" si="14"/>
        <v>95000</v>
      </c>
      <c r="N76" s="108"/>
    </row>
    <row r="77" spans="1:15" customFormat="1" ht="25.5" customHeight="1" x14ac:dyDescent="0.25">
      <c r="A77" s="102">
        <v>2500</v>
      </c>
      <c r="B77" s="103" t="s">
        <v>411</v>
      </c>
      <c r="C77" s="97">
        <f t="shared" ref="C77:N77" si="15">SUM(C78:C84)</f>
        <v>0</v>
      </c>
      <c r="D77" s="97">
        <f>SUM(D78:D84)</f>
        <v>223000</v>
      </c>
      <c r="E77" s="97">
        <f t="shared" si="15"/>
        <v>0</v>
      </c>
      <c r="F77" s="97">
        <f t="shared" si="15"/>
        <v>0</v>
      </c>
      <c r="G77" s="97">
        <f t="shared" si="15"/>
        <v>0</v>
      </c>
      <c r="H77" s="97">
        <f t="shared" si="15"/>
        <v>0</v>
      </c>
      <c r="I77" s="97">
        <f t="shared" si="15"/>
        <v>0</v>
      </c>
      <c r="J77" s="97">
        <f t="shared" si="15"/>
        <v>0</v>
      </c>
      <c r="K77" s="97">
        <f t="shared" si="15"/>
        <v>0</v>
      </c>
      <c r="L77" s="97">
        <f t="shared" si="15"/>
        <v>0</v>
      </c>
      <c r="M77" s="97">
        <f t="shared" si="14"/>
        <v>223000</v>
      </c>
      <c r="N77" s="112">
        <f t="shared" si="15"/>
        <v>0</v>
      </c>
      <c r="O77">
        <v>501</v>
      </c>
    </row>
    <row r="78" spans="1:15" customFormat="1" ht="25.5" customHeight="1" x14ac:dyDescent="0.25">
      <c r="A78" s="109">
        <v>251</v>
      </c>
      <c r="B78" s="105" t="s">
        <v>412</v>
      </c>
      <c r="C78" s="100">
        <v>0</v>
      </c>
      <c r="D78" s="100">
        <v>6000</v>
      </c>
      <c r="E78" s="100">
        <v>0</v>
      </c>
      <c r="F78" s="100">
        <v>0</v>
      </c>
      <c r="G78" s="100">
        <v>0</v>
      </c>
      <c r="H78" s="100">
        <v>0</v>
      </c>
      <c r="I78" s="100">
        <v>0</v>
      </c>
      <c r="J78" s="100">
        <v>0</v>
      </c>
      <c r="K78" s="100">
        <v>0</v>
      </c>
      <c r="L78" s="100">
        <v>0</v>
      </c>
      <c r="M78" s="98">
        <f t="shared" si="14"/>
        <v>6000</v>
      </c>
      <c r="N78" s="108"/>
      <c r="O78">
        <v>502</v>
      </c>
    </row>
    <row r="79" spans="1:15" customFormat="1" ht="25.5" customHeight="1" x14ac:dyDescent="0.25">
      <c r="A79" s="109">
        <v>252</v>
      </c>
      <c r="B79" s="105" t="s">
        <v>413</v>
      </c>
      <c r="C79" s="100">
        <v>0</v>
      </c>
      <c r="D79" s="100">
        <v>1000</v>
      </c>
      <c r="E79" s="100">
        <v>0</v>
      </c>
      <c r="F79" s="100">
        <v>0</v>
      </c>
      <c r="G79" s="100">
        <v>0</v>
      </c>
      <c r="H79" s="100">
        <v>0</v>
      </c>
      <c r="I79" s="100">
        <v>0</v>
      </c>
      <c r="J79" s="100">
        <v>0</v>
      </c>
      <c r="K79" s="100">
        <v>0</v>
      </c>
      <c r="L79" s="100">
        <v>0</v>
      </c>
      <c r="M79" s="98">
        <f t="shared" si="14"/>
        <v>1000</v>
      </c>
      <c r="N79" s="108"/>
      <c r="O79">
        <v>503</v>
      </c>
    </row>
    <row r="80" spans="1:15" customFormat="1" ht="25.5" customHeight="1" x14ac:dyDescent="0.25">
      <c r="A80" s="109">
        <v>253</v>
      </c>
      <c r="B80" s="105" t="s">
        <v>414</v>
      </c>
      <c r="C80" s="100">
        <v>0</v>
      </c>
      <c r="D80" s="100">
        <v>155000</v>
      </c>
      <c r="E80" s="100">
        <v>0</v>
      </c>
      <c r="F80" s="100">
        <v>0</v>
      </c>
      <c r="G80" s="100">
        <v>0</v>
      </c>
      <c r="H80" s="100">
        <v>0</v>
      </c>
      <c r="I80" s="100">
        <v>0</v>
      </c>
      <c r="J80" s="100">
        <v>0</v>
      </c>
      <c r="K80" s="100">
        <v>0</v>
      </c>
      <c r="L80" s="100">
        <v>0</v>
      </c>
      <c r="M80" s="98">
        <f t="shared" si="14"/>
        <v>155000</v>
      </c>
      <c r="N80" s="108"/>
      <c r="O80">
        <v>599</v>
      </c>
    </row>
    <row r="81" spans="1:15" customFormat="1" ht="25.5" customHeight="1" x14ac:dyDescent="0.25">
      <c r="A81" s="109">
        <v>254</v>
      </c>
      <c r="B81" s="105" t="s">
        <v>415</v>
      </c>
      <c r="C81" s="100">
        <v>0</v>
      </c>
      <c r="D81" s="100">
        <v>29000</v>
      </c>
      <c r="E81" s="100">
        <v>0</v>
      </c>
      <c r="F81" s="100">
        <v>0</v>
      </c>
      <c r="G81" s="100">
        <v>0</v>
      </c>
      <c r="H81" s="100">
        <v>0</v>
      </c>
      <c r="I81" s="100">
        <v>0</v>
      </c>
      <c r="J81" s="100">
        <v>0</v>
      </c>
      <c r="K81" s="100">
        <v>0</v>
      </c>
      <c r="L81" s="100">
        <v>0</v>
      </c>
      <c r="M81" s="98">
        <f t="shared" si="14"/>
        <v>29000</v>
      </c>
      <c r="N81" s="108"/>
    </row>
    <row r="82" spans="1:15" customFormat="1" ht="25.5" customHeight="1" x14ac:dyDescent="0.25">
      <c r="A82" s="109">
        <v>255</v>
      </c>
      <c r="B82" s="105" t="s">
        <v>416</v>
      </c>
      <c r="C82" s="100">
        <v>0</v>
      </c>
      <c r="D82" s="100">
        <v>0</v>
      </c>
      <c r="E82" s="100">
        <v>0</v>
      </c>
      <c r="F82" s="100">
        <v>0</v>
      </c>
      <c r="G82" s="100">
        <v>0</v>
      </c>
      <c r="H82" s="100">
        <v>0</v>
      </c>
      <c r="I82" s="100">
        <v>0</v>
      </c>
      <c r="J82" s="100">
        <v>0</v>
      </c>
      <c r="K82" s="100">
        <v>0</v>
      </c>
      <c r="L82" s="100">
        <v>0</v>
      </c>
      <c r="M82" s="98">
        <f t="shared" si="14"/>
        <v>0</v>
      </c>
      <c r="N82" s="108"/>
      <c r="O82">
        <v>901</v>
      </c>
    </row>
    <row r="83" spans="1:15" customFormat="1" ht="25.5" customHeight="1" x14ac:dyDescent="0.25">
      <c r="A83" s="109">
        <v>256</v>
      </c>
      <c r="B83" s="105" t="s">
        <v>417</v>
      </c>
      <c r="C83" s="100">
        <v>0</v>
      </c>
      <c r="D83" s="100">
        <v>32000</v>
      </c>
      <c r="E83" s="100">
        <v>0</v>
      </c>
      <c r="F83" s="100">
        <v>0</v>
      </c>
      <c r="G83" s="100">
        <v>0</v>
      </c>
      <c r="H83" s="100">
        <v>0</v>
      </c>
      <c r="I83" s="100">
        <v>0</v>
      </c>
      <c r="J83" s="100">
        <v>0</v>
      </c>
      <c r="K83" s="100">
        <v>0</v>
      </c>
      <c r="L83" s="100">
        <v>0</v>
      </c>
      <c r="M83" s="98">
        <f t="shared" si="14"/>
        <v>32000</v>
      </c>
      <c r="N83" s="108"/>
      <c r="O83">
        <v>902</v>
      </c>
    </row>
    <row r="84" spans="1:15" customFormat="1" ht="25.5" customHeight="1" x14ac:dyDescent="0.25">
      <c r="A84" s="109">
        <v>259</v>
      </c>
      <c r="B84" s="105" t="s">
        <v>418</v>
      </c>
      <c r="C84" s="100">
        <v>0</v>
      </c>
      <c r="D84" s="100">
        <v>0</v>
      </c>
      <c r="E84" s="100">
        <v>0</v>
      </c>
      <c r="F84" s="100">
        <v>0</v>
      </c>
      <c r="G84" s="100">
        <v>0</v>
      </c>
      <c r="H84" s="100">
        <v>0</v>
      </c>
      <c r="I84" s="100">
        <v>0</v>
      </c>
      <c r="J84" s="100">
        <v>0</v>
      </c>
      <c r="K84" s="100">
        <v>0</v>
      </c>
      <c r="L84" s="100">
        <v>0</v>
      </c>
      <c r="M84" s="98">
        <f t="shared" si="14"/>
        <v>0</v>
      </c>
      <c r="N84" s="108"/>
      <c r="O84">
        <v>903</v>
      </c>
    </row>
    <row r="85" spans="1:15" customFormat="1" ht="25.5" customHeight="1" x14ac:dyDescent="0.25">
      <c r="A85" s="102">
        <v>2600</v>
      </c>
      <c r="B85" s="103" t="s">
        <v>419</v>
      </c>
      <c r="C85" s="97">
        <f t="shared" ref="C85:N85" si="16">SUM(C86:C87)</f>
        <v>0</v>
      </c>
      <c r="D85" s="97">
        <f>SUM(D86:D87)</f>
        <v>620000</v>
      </c>
      <c r="E85" s="97">
        <f t="shared" si="16"/>
        <v>0</v>
      </c>
      <c r="F85" s="97">
        <f t="shared" si="16"/>
        <v>755784</v>
      </c>
      <c r="G85" s="97">
        <f t="shared" si="16"/>
        <v>1729519</v>
      </c>
      <c r="H85" s="97">
        <f t="shared" si="16"/>
        <v>0</v>
      </c>
      <c r="I85" s="97">
        <f t="shared" si="16"/>
        <v>0</v>
      </c>
      <c r="J85" s="97">
        <f t="shared" si="16"/>
        <v>0</v>
      </c>
      <c r="K85" s="97">
        <f t="shared" si="16"/>
        <v>0</v>
      </c>
      <c r="L85" s="97">
        <f t="shared" si="16"/>
        <v>0</v>
      </c>
      <c r="M85" s="97">
        <f t="shared" si="14"/>
        <v>3105303</v>
      </c>
      <c r="N85" s="112">
        <f t="shared" si="16"/>
        <v>0</v>
      </c>
      <c r="O85">
        <v>904</v>
      </c>
    </row>
    <row r="86" spans="1:15" customFormat="1" ht="25.5" customHeight="1" x14ac:dyDescent="0.25">
      <c r="A86" s="109">
        <v>261</v>
      </c>
      <c r="B86" s="105" t="s">
        <v>420</v>
      </c>
      <c r="C86" s="100">
        <v>0</v>
      </c>
      <c r="D86" s="100">
        <v>620000</v>
      </c>
      <c r="E86" s="100"/>
      <c r="F86" s="100">
        <f>1800000-729519-314697</f>
        <v>755784</v>
      </c>
      <c r="G86" s="100">
        <f>1000000+729519</f>
        <v>1729519</v>
      </c>
      <c r="H86" s="100">
        <v>0</v>
      </c>
      <c r="I86" s="100">
        <v>0</v>
      </c>
      <c r="J86" s="100">
        <v>0</v>
      </c>
      <c r="K86" s="100">
        <v>0</v>
      </c>
      <c r="L86" s="100">
        <v>0</v>
      </c>
      <c r="M86" s="98">
        <f t="shared" si="14"/>
        <v>3105303</v>
      </c>
      <c r="N86" s="108"/>
      <c r="O86">
        <v>999</v>
      </c>
    </row>
    <row r="87" spans="1:15" customFormat="1" ht="25.5" customHeight="1" x14ac:dyDescent="0.25">
      <c r="A87" s="109">
        <v>262</v>
      </c>
      <c r="B87" s="105" t="s">
        <v>421</v>
      </c>
      <c r="C87" s="100">
        <v>0</v>
      </c>
      <c r="D87" s="100">
        <v>0</v>
      </c>
      <c r="E87" s="100">
        <v>0</v>
      </c>
      <c r="F87" s="100">
        <v>0</v>
      </c>
      <c r="G87" s="100">
        <v>0</v>
      </c>
      <c r="H87" s="100">
        <v>0</v>
      </c>
      <c r="I87" s="100">
        <v>0</v>
      </c>
      <c r="J87" s="100">
        <v>0</v>
      </c>
      <c r="K87" s="100">
        <v>0</v>
      </c>
      <c r="L87" s="100">
        <v>0</v>
      </c>
      <c r="M87" s="98">
        <f t="shared" si="14"/>
        <v>0</v>
      </c>
      <c r="N87" s="108"/>
    </row>
    <row r="88" spans="1:15" customFormat="1" ht="30" x14ac:dyDescent="0.25">
      <c r="A88" s="102">
        <v>2700</v>
      </c>
      <c r="B88" s="103" t="s">
        <v>422</v>
      </c>
      <c r="C88" s="97">
        <f t="shared" ref="C88:N88" si="17">SUM(C89:C93)</f>
        <v>0</v>
      </c>
      <c r="D88" s="97">
        <f>SUM(D89:D93)</f>
        <v>24600</v>
      </c>
      <c r="E88" s="97">
        <f t="shared" si="17"/>
        <v>0</v>
      </c>
      <c r="F88" s="97">
        <f t="shared" si="17"/>
        <v>29800</v>
      </c>
      <c r="G88" s="97">
        <f t="shared" si="17"/>
        <v>0</v>
      </c>
      <c r="H88" s="97">
        <f t="shared" si="17"/>
        <v>0</v>
      </c>
      <c r="I88" s="97">
        <f t="shared" si="17"/>
        <v>0</v>
      </c>
      <c r="J88" s="97">
        <f t="shared" si="17"/>
        <v>0</v>
      </c>
      <c r="K88" s="97">
        <f t="shared" si="17"/>
        <v>0</v>
      </c>
      <c r="L88" s="97">
        <f t="shared" si="17"/>
        <v>0</v>
      </c>
      <c r="M88" s="97">
        <f t="shared" si="14"/>
        <v>54400</v>
      </c>
      <c r="N88" s="112">
        <f t="shared" si="17"/>
        <v>0</v>
      </c>
    </row>
    <row r="89" spans="1:15" customFormat="1" ht="25.5" customHeight="1" x14ac:dyDescent="0.25">
      <c r="A89" s="109">
        <v>271</v>
      </c>
      <c r="B89" s="105" t="s">
        <v>423</v>
      </c>
      <c r="C89" s="100">
        <v>0</v>
      </c>
      <c r="D89" s="100">
        <v>6500</v>
      </c>
      <c r="E89" s="100">
        <v>0</v>
      </c>
      <c r="F89" s="100">
        <v>28000</v>
      </c>
      <c r="G89" s="100">
        <v>0</v>
      </c>
      <c r="H89" s="100">
        <v>0</v>
      </c>
      <c r="I89" s="100">
        <v>0</v>
      </c>
      <c r="J89" s="100">
        <v>0</v>
      </c>
      <c r="K89" s="100">
        <v>0</v>
      </c>
      <c r="L89" s="100">
        <v>0</v>
      </c>
      <c r="M89" s="98">
        <f t="shared" si="14"/>
        <v>34500</v>
      </c>
      <c r="N89" s="108"/>
    </row>
    <row r="90" spans="1:15" customFormat="1" ht="25.5" customHeight="1" x14ac:dyDescent="0.25">
      <c r="A90" s="109">
        <v>272</v>
      </c>
      <c r="B90" s="105" t="s">
        <v>424</v>
      </c>
      <c r="C90" s="100">
        <v>0</v>
      </c>
      <c r="D90" s="100">
        <v>6000</v>
      </c>
      <c r="E90" s="100">
        <v>0</v>
      </c>
      <c r="F90" s="100">
        <v>1800</v>
      </c>
      <c r="G90" s="100">
        <v>0</v>
      </c>
      <c r="H90" s="100">
        <v>0</v>
      </c>
      <c r="I90" s="100">
        <v>0</v>
      </c>
      <c r="J90" s="100">
        <v>0</v>
      </c>
      <c r="K90" s="100">
        <v>0</v>
      </c>
      <c r="L90" s="100">
        <v>0</v>
      </c>
      <c r="M90" s="98">
        <f t="shared" si="14"/>
        <v>7800</v>
      </c>
      <c r="N90" s="108"/>
    </row>
    <row r="91" spans="1:15" customFormat="1" ht="25.5" customHeight="1" x14ac:dyDescent="0.25">
      <c r="A91" s="109">
        <v>273</v>
      </c>
      <c r="B91" s="105" t="s">
        <v>425</v>
      </c>
      <c r="C91" s="100">
        <v>0</v>
      </c>
      <c r="D91" s="100">
        <v>12100</v>
      </c>
      <c r="E91" s="100">
        <v>0</v>
      </c>
      <c r="F91" s="100">
        <v>0</v>
      </c>
      <c r="G91" s="100">
        <v>0</v>
      </c>
      <c r="H91" s="100">
        <v>0</v>
      </c>
      <c r="I91" s="100">
        <v>0</v>
      </c>
      <c r="J91" s="100">
        <v>0</v>
      </c>
      <c r="K91" s="100">
        <v>0</v>
      </c>
      <c r="L91" s="100">
        <v>0</v>
      </c>
      <c r="M91" s="98">
        <f t="shared" si="14"/>
        <v>12100</v>
      </c>
      <c r="N91" s="108"/>
    </row>
    <row r="92" spans="1:15" customFormat="1" ht="25.5" customHeight="1" x14ac:dyDescent="0.25">
      <c r="A92" s="109">
        <v>274</v>
      </c>
      <c r="B92" s="105" t="s">
        <v>426</v>
      </c>
      <c r="C92" s="100">
        <v>0</v>
      </c>
      <c r="D92" s="100">
        <v>0</v>
      </c>
      <c r="E92" s="100">
        <v>0</v>
      </c>
      <c r="F92" s="100">
        <v>0</v>
      </c>
      <c r="G92" s="100">
        <v>0</v>
      </c>
      <c r="H92" s="100">
        <v>0</v>
      </c>
      <c r="I92" s="100">
        <v>0</v>
      </c>
      <c r="J92" s="100">
        <v>0</v>
      </c>
      <c r="K92" s="100">
        <v>0</v>
      </c>
      <c r="L92" s="100">
        <v>0</v>
      </c>
      <c r="M92" s="98">
        <f t="shared" si="14"/>
        <v>0</v>
      </c>
      <c r="N92" s="108"/>
    </row>
    <row r="93" spans="1:15" customFormat="1" ht="25.5" customHeight="1" x14ac:dyDescent="0.25">
      <c r="A93" s="109">
        <v>275</v>
      </c>
      <c r="B93" s="105" t="s">
        <v>427</v>
      </c>
      <c r="C93" s="100">
        <v>0</v>
      </c>
      <c r="D93" s="100">
        <v>0</v>
      </c>
      <c r="E93" s="100">
        <v>0</v>
      </c>
      <c r="F93" s="100">
        <v>0</v>
      </c>
      <c r="G93" s="100">
        <v>0</v>
      </c>
      <c r="H93" s="100">
        <v>0</v>
      </c>
      <c r="I93" s="100">
        <v>0</v>
      </c>
      <c r="J93" s="100">
        <v>0</v>
      </c>
      <c r="K93" s="100">
        <v>0</v>
      </c>
      <c r="L93" s="100">
        <v>0</v>
      </c>
      <c r="M93" s="98">
        <f t="shared" si="14"/>
        <v>0</v>
      </c>
      <c r="N93" s="108"/>
    </row>
    <row r="94" spans="1:15" customFormat="1" ht="25.5" customHeight="1" x14ac:dyDescent="0.25">
      <c r="A94" s="102">
        <v>2800</v>
      </c>
      <c r="B94" s="103" t="s">
        <v>428</v>
      </c>
      <c r="C94" s="97">
        <f t="shared" ref="C94:N94" si="18">SUM(C95:C97)</f>
        <v>0</v>
      </c>
      <c r="D94" s="97">
        <f>SUM(D95:D97)</f>
        <v>0</v>
      </c>
      <c r="E94" s="97">
        <f t="shared" si="18"/>
        <v>0</v>
      </c>
      <c r="F94" s="97">
        <f t="shared" si="18"/>
        <v>25000</v>
      </c>
      <c r="G94" s="97">
        <f t="shared" si="18"/>
        <v>0</v>
      </c>
      <c r="H94" s="97">
        <f t="shared" si="18"/>
        <v>0</v>
      </c>
      <c r="I94" s="97">
        <f t="shared" si="18"/>
        <v>0</v>
      </c>
      <c r="J94" s="97">
        <f t="shared" si="18"/>
        <v>0</v>
      </c>
      <c r="K94" s="97">
        <f t="shared" si="18"/>
        <v>0</v>
      </c>
      <c r="L94" s="97">
        <f t="shared" si="18"/>
        <v>0</v>
      </c>
      <c r="M94" s="97">
        <f t="shared" si="14"/>
        <v>25000</v>
      </c>
      <c r="N94" s="112">
        <f t="shared" si="18"/>
        <v>0</v>
      </c>
    </row>
    <row r="95" spans="1:15" customFormat="1" ht="25.5" customHeight="1" x14ac:dyDescent="0.25">
      <c r="A95" s="109">
        <v>281</v>
      </c>
      <c r="B95" s="105" t="s">
        <v>429</v>
      </c>
      <c r="C95" s="100">
        <v>0</v>
      </c>
      <c r="D95" s="100">
        <v>0</v>
      </c>
      <c r="E95" s="100">
        <v>0</v>
      </c>
      <c r="F95" s="100">
        <v>0</v>
      </c>
      <c r="G95" s="100">
        <v>0</v>
      </c>
      <c r="H95" s="100">
        <v>0</v>
      </c>
      <c r="I95" s="100">
        <v>0</v>
      </c>
      <c r="J95" s="100">
        <v>0</v>
      </c>
      <c r="K95" s="100">
        <v>0</v>
      </c>
      <c r="L95" s="100">
        <v>0</v>
      </c>
      <c r="M95" s="98">
        <f t="shared" si="14"/>
        <v>0</v>
      </c>
      <c r="N95" s="108"/>
    </row>
    <row r="96" spans="1:15" customFormat="1" ht="25.5" customHeight="1" x14ac:dyDescent="0.25">
      <c r="A96" s="109">
        <v>282</v>
      </c>
      <c r="B96" s="105" t="s">
        <v>430</v>
      </c>
      <c r="C96" s="100">
        <v>0</v>
      </c>
      <c r="D96" s="100">
        <v>0</v>
      </c>
      <c r="E96" s="100">
        <v>0</v>
      </c>
      <c r="F96" s="100">
        <v>25000</v>
      </c>
      <c r="G96" s="100">
        <v>0</v>
      </c>
      <c r="H96" s="100">
        <v>0</v>
      </c>
      <c r="I96" s="100">
        <v>0</v>
      </c>
      <c r="J96" s="100">
        <v>0</v>
      </c>
      <c r="K96" s="100">
        <v>0</v>
      </c>
      <c r="L96" s="100">
        <v>0</v>
      </c>
      <c r="M96" s="98">
        <f t="shared" si="14"/>
        <v>25000</v>
      </c>
      <c r="N96" s="108"/>
    </row>
    <row r="97" spans="1:14" customFormat="1" ht="25.5" customHeight="1" x14ac:dyDescent="0.25">
      <c r="A97" s="109">
        <v>283</v>
      </c>
      <c r="B97" s="105" t="s">
        <v>431</v>
      </c>
      <c r="C97" s="100">
        <v>0</v>
      </c>
      <c r="D97" s="100">
        <v>0</v>
      </c>
      <c r="E97" s="100">
        <v>0</v>
      </c>
      <c r="F97" s="100">
        <v>0</v>
      </c>
      <c r="G97" s="100">
        <v>0</v>
      </c>
      <c r="H97" s="100">
        <v>0</v>
      </c>
      <c r="I97" s="100">
        <v>0</v>
      </c>
      <c r="J97" s="100">
        <v>0</v>
      </c>
      <c r="K97" s="100">
        <v>0</v>
      </c>
      <c r="L97" s="100">
        <v>0</v>
      </c>
      <c r="M97" s="98">
        <f t="shared" si="14"/>
        <v>0</v>
      </c>
      <c r="N97" s="108"/>
    </row>
    <row r="98" spans="1:14" customFormat="1" ht="25.5" customHeight="1" x14ac:dyDescent="0.25">
      <c r="A98" s="102">
        <v>2900</v>
      </c>
      <c r="B98" s="103" t="s">
        <v>432</v>
      </c>
      <c r="C98" s="97">
        <f t="shared" ref="C98:N98" si="19">SUM(C99:C107)</f>
        <v>0</v>
      </c>
      <c r="D98" s="97">
        <f>SUM(D99:D107)</f>
        <v>360700</v>
      </c>
      <c r="E98" s="97">
        <f t="shared" si="19"/>
        <v>0</v>
      </c>
      <c r="F98" s="97">
        <f t="shared" si="19"/>
        <v>0</v>
      </c>
      <c r="G98" s="97">
        <f t="shared" si="19"/>
        <v>148000</v>
      </c>
      <c r="H98" s="97">
        <f t="shared" si="19"/>
        <v>0</v>
      </c>
      <c r="I98" s="97">
        <f t="shared" si="19"/>
        <v>0</v>
      </c>
      <c r="J98" s="97">
        <f t="shared" si="19"/>
        <v>0</v>
      </c>
      <c r="K98" s="97">
        <f t="shared" si="19"/>
        <v>0</v>
      </c>
      <c r="L98" s="97">
        <f t="shared" si="19"/>
        <v>0</v>
      </c>
      <c r="M98" s="97">
        <f t="shared" si="14"/>
        <v>508700</v>
      </c>
      <c r="N98" s="112">
        <f t="shared" si="19"/>
        <v>0</v>
      </c>
    </row>
    <row r="99" spans="1:14" customFormat="1" ht="25.5" customHeight="1" x14ac:dyDescent="0.25">
      <c r="A99" s="109">
        <v>291</v>
      </c>
      <c r="B99" s="105" t="s">
        <v>433</v>
      </c>
      <c r="C99" s="100">
        <v>0</v>
      </c>
      <c r="D99" s="100">
        <v>21000</v>
      </c>
      <c r="E99" s="100">
        <v>0</v>
      </c>
      <c r="F99" s="100">
        <v>0</v>
      </c>
      <c r="G99" s="100">
        <v>0</v>
      </c>
      <c r="H99" s="100">
        <v>0</v>
      </c>
      <c r="I99" s="100">
        <v>0</v>
      </c>
      <c r="J99" s="100">
        <v>0</v>
      </c>
      <c r="K99" s="100">
        <v>0</v>
      </c>
      <c r="L99" s="100">
        <v>0</v>
      </c>
      <c r="M99" s="98">
        <f t="shared" si="14"/>
        <v>21000</v>
      </c>
      <c r="N99" s="108"/>
    </row>
    <row r="100" spans="1:14" customFormat="1" ht="25.5" customHeight="1" x14ac:dyDescent="0.25">
      <c r="A100" s="109">
        <v>292</v>
      </c>
      <c r="B100" s="105" t="s">
        <v>434</v>
      </c>
      <c r="C100" s="100">
        <v>0</v>
      </c>
      <c r="D100" s="100">
        <v>15100</v>
      </c>
      <c r="E100" s="100">
        <v>0</v>
      </c>
      <c r="F100" s="100">
        <v>0</v>
      </c>
      <c r="G100" s="100">
        <v>0</v>
      </c>
      <c r="H100" s="100">
        <v>0</v>
      </c>
      <c r="I100" s="100">
        <v>0</v>
      </c>
      <c r="J100" s="100">
        <v>0</v>
      </c>
      <c r="K100" s="100">
        <v>0</v>
      </c>
      <c r="L100" s="100">
        <v>0</v>
      </c>
      <c r="M100" s="98">
        <f t="shared" si="14"/>
        <v>15100</v>
      </c>
      <c r="N100" s="108"/>
    </row>
    <row r="101" spans="1:14" customFormat="1" ht="38.25" customHeight="1" x14ac:dyDescent="0.25">
      <c r="A101" s="109">
        <v>293</v>
      </c>
      <c r="B101" s="105" t="s">
        <v>435</v>
      </c>
      <c r="C101" s="100">
        <v>0</v>
      </c>
      <c r="D101" s="100">
        <v>2600</v>
      </c>
      <c r="E101" s="100">
        <v>0</v>
      </c>
      <c r="F101" s="100">
        <v>0</v>
      </c>
      <c r="G101" s="100">
        <v>0</v>
      </c>
      <c r="H101" s="100">
        <v>0</v>
      </c>
      <c r="I101" s="100">
        <v>0</v>
      </c>
      <c r="J101" s="100">
        <v>0</v>
      </c>
      <c r="K101" s="100">
        <v>0</v>
      </c>
      <c r="L101" s="100">
        <v>0</v>
      </c>
      <c r="M101" s="98">
        <f t="shared" si="14"/>
        <v>2600</v>
      </c>
      <c r="N101" s="108"/>
    </row>
    <row r="102" spans="1:14" customFormat="1" ht="25.5" x14ac:dyDescent="0.25">
      <c r="A102" s="109">
        <v>294</v>
      </c>
      <c r="B102" s="105" t="s">
        <v>436</v>
      </c>
      <c r="C102" s="100">
        <v>0</v>
      </c>
      <c r="D102" s="100">
        <v>5000</v>
      </c>
      <c r="E102" s="100">
        <v>0</v>
      </c>
      <c r="F102" s="100">
        <v>0</v>
      </c>
      <c r="G102" s="100">
        <v>0</v>
      </c>
      <c r="H102" s="100">
        <v>0</v>
      </c>
      <c r="I102" s="100">
        <v>0</v>
      </c>
      <c r="J102" s="100">
        <v>0</v>
      </c>
      <c r="K102" s="100">
        <v>0</v>
      </c>
      <c r="L102" s="100">
        <v>0</v>
      </c>
      <c r="M102" s="98">
        <f t="shared" si="14"/>
        <v>5000</v>
      </c>
      <c r="N102" s="108"/>
    </row>
    <row r="103" spans="1:14" customFormat="1" ht="42" customHeight="1" x14ac:dyDescent="0.25">
      <c r="A103" s="109">
        <v>295</v>
      </c>
      <c r="B103" s="105" t="s">
        <v>437</v>
      </c>
      <c r="C103" s="100">
        <v>0</v>
      </c>
      <c r="D103" s="100">
        <v>0</v>
      </c>
      <c r="E103" s="100">
        <v>0</v>
      </c>
      <c r="F103" s="100">
        <v>0</v>
      </c>
      <c r="G103" s="100">
        <v>0</v>
      </c>
      <c r="H103" s="100">
        <v>0</v>
      </c>
      <c r="I103" s="100">
        <v>0</v>
      </c>
      <c r="J103" s="100">
        <v>0</v>
      </c>
      <c r="K103" s="100">
        <v>0</v>
      </c>
      <c r="L103" s="100">
        <v>0</v>
      </c>
      <c r="M103" s="98">
        <f t="shared" si="14"/>
        <v>0</v>
      </c>
      <c r="N103" s="108"/>
    </row>
    <row r="104" spans="1:14" customFormat="1" ht="26.25" customHeight="1" x14ac:dyDescent="0.25">
      <c r="A104" s="109">
        <v>296</v>
      </c>
      <c r="B104" s="105" t="s">
        <v>438</v>
      </c>
      <c r="C104" s="100">
        <v>0</v>
      </c>
      <c r="D104" s="100">
        <v>260000</v>
      </c>
      <c r="E104" s="100">
        <v>0</v>
      </c>
      <c r="F104" s="100">
        <v>0</v>
      </c>
      <c r="G104" s="100">
        <v>148000</v>
      </c>
      <c r="H104" s="100">
        <v>0</v>
      </c>
      <c r="I104" s="100">
        <v>0</v>
      </c>
      <c r="J104" s="100">
        <v>0</v>
      </c>
      <c r="K104" s="100">
        <v>0</v>
      </c>
      <c r="L104" s="100">
        <v>0</v>
      </c>
      <c r="M104" s="98">
        <f t="shared" si="14"/>
        <v>408000</v>
      </c>
      <c r="N104" s="108"/>
    </row>
    <row r="105" spans="1:14" customFormat="1" ht="25.5" x14ac:dyDescent="0.25">
      <c r="A105" s="109">
        <v>297</v>
      </c>
      <c r="B105" s="105" t="s">
        <v>439</v>
      </c>
      <c r="C105" s="100">
        <v>0</v>
      </c>
      <c r="D105" s="100">
        <v>0</v>
      </c>
      <c r="E105" s="100">
        <v>0</v>
      </c>
      <c r="F105" s="100">
        <v>0</v>
      </c>
      <c r="G105" s="100">
        <v>0</v>
      </c>
      <c r="H105" s="100">
        <v>0</v>
      </c>
      <c r="I105" s="100">
        <v>0</v>
      </c>
      <c r="J105" s="100">
        <v>0</v>
      </c>
      <c r="K105" s="100">
        <v>0</v>
      </c>
      <c r="L105" s="100">
        <v>0</v>
      </c>
      <c r="M105" s="98">
        <f t="shared" si="14"/>
        <v>0</v>
      </c>
      <c r="N105" s="108"/>
    </row>
    <row r="106" spans="1:14" customFormat="1" ht="30" customHeight="1" x14ac:dyDescent="0.25">
      <c r="A106" s="109">
        <v>298</v>
      </c>
      <c r="B106" s="105" t="s">
        <v>440</v>
      </c>
      <c r="C106" s="100">
        <v>0</v>
      </c>
      <c r="D106" s="100">
        <v>57000</v>
      </c>
      <c r="E106" s="100">
        <v>0</v>
      </c>
      <c r="F106" s="100">
        <v>0</v>
      </c>
      <c r="G106" s="100">
        <v>0</v>
      </c>
      <c r="H106" s="100">
        <v>0</v>
      </c>
      <c r="I106" s="100">
        <v>0</v>
      </c>
      <c r="J106" s="100">
        <v>0</v>
      </c>
      <c r="K106" s="100">
        <v>0</v>
      </c>
      <c r="L106" s="100">
        <v>0</v>
      </c>
      <c r="M106" s="98">
        <f t="shared" si="14"/>
        <v>57000</v>
      </c>
      <c r="N106" s="108"/>
    </row>
    <row r="107" spans="1:14" customFormat="1" ht="25.5" customHeight="1" x14ac:dyDescent="0.25">
      <c r="A107" s="109">
        <v>299</v>
      </c>
      <c r="B107" s="105" t="s">
        <v>441</v>
      </c>
      <c r="C107" s="100">
        <v>0</v>
      </c>
      <c r="D107" s="100">
        <v>0</v>
      </c>
      <c r="E107" s="100">
        <v>0</v>
      </c>
      <c r="F107" s="100">
        <v>0</v>
      </c>
      <c r="G107" s="100">
        <v>0</v>
      </c>
      <c r="H107" s="100">
        <v>0</v>
      </c>
      <c r="I107" s="100">
        <v>0</v>
      </c>
      <c r="J107" s="100">
        <v>0</v>
      </c>
      <c r="K107" s="100">
        <v>0</v>
      </c>
      <c r="L107" s="100">
        <v>0</v>
      </c>
      <c r="M107" s="98">
        <f t="shared" si="14"/>
        <v>0</v>
      </c>
      <c r="N107" s="108"/>
    </row>
    <row r="108" spans="1:14" s="45" customFormat="1" ht="25.5" customHeight="1" x14ac:dyDescent="0.25">
      <c r="A108" s="245">
        <v>3000</v>
      </c>
      <c r="B108" s="246" t="s">
        <v>59</v>
      </c>
      <c r="C108" s="244">
        <f t="shared" ref="C108:N108" si="20">C109+C119+C129+C139+C149+C159+C167+C177+C183</f>
        <v>0</v>
      </c>
      <c r="D108" s="244">
        <f>D109+D119+D129+D139+D149+D159+D167+D177+D183</f>
        <v>2001057</v>
      </c>
      <c r="E108" s="244">
        <f t="shared" si="20"/>
        <v>10000</v>
      </c>
      <c r="F108" s="244">
        <f t="shared" si="20"/>
        <v>1746846</v>
      </c>
      <c r="G108" s="244">
        <f t="shared" si="20"/>
        <v>16592000</v>
      </c>
      <c r="H108" s="244">
        <f t="shared" si="20"/>
        <v>0</v>
      </c>
      <c r="I108" s="244">
        <f t="shared" si="20"/>
        <v>0</v>
      </c>
      <c r="J108" s="244">
        <f t="shared" si="20"/>
        <v>0</v>
      </c>
      <c r="K108" s="244">
        <f t="shared" si="20"/>
        <v>0</v>
      </c>
      <c r="L108" s="244">
        <f t="shared" si="20"/>
        <v>0</v>
      </c>
      <c r="M108" s="244">
        <f t="shared" si="14"/>
        <v>20349903</v>
      </c>
      <c r="N108" s="115">
        <f t="shared" si="20"/>
        <v>0</v>
      </c>
    </row>
    <row r="109" spans="1:14" customFormat="1" ht="25.5" customHeight="1" x14ac:dyDescent="0.25">
      <c r="A109" s="102">
        <v>3100</v>
      </c>
      <c r="B109" s="103" t="s">
        <v>442</v>
      </c>
      <c r="C109" s="97">
        <f>SUM(C110:C118)</f>
        <v>0</v>
      </c>
      <c r="D109" s="97">
        <f>SUM(D110:D118)</f>
        <v>602957</v>
      </c>
      <c r="E109" s="97">
        <f t="shared" ref="E109:N109" si="21">SUM(E110:E118)</f>
        <v>0</v>
      </c>
      <c r="F109" s="97">
        <f t="shared" si="21"/>
        <v>1742346</v>
      </c>
      <c r="G109" s="97">
        <f t="shared" si="21"/>
        <v>5100000</v>
      </c>
      <c r="H109" s="97">
        <f t="shared" si="21"/>
        <v>0</v>
      </c>
      <c r="I109" s="97">
        <f t="shared" si="21"/>
        <v>0</v>
      </c>
      <c r="J109" s="97">
        <f t="shared" si="21"/>
        <v>0</v>
      </c>
      <c r="K109" s="97">
        <f t="shared" si="21"/>
        <v>0</v>
      </c>
      <c r="L109" s="97">
        <f t="shared" si="21"/>
        <v>0</v>
      </c>
      <c r="M109" s="97">
        <f t="shared" si="14"/>
        <v>7445303</v>
      </c>
      <c r="N109" s="112">
        <f t="shared" si="21"/>
        <v>0</v>
      </c>
    </row>
    <row r="110" spans="1:14" customFormat="1" ht="25.5" customHeight="1" x14ac:dyDescent="0.25">
      <c r="A110" s="109">
        <v>311</v>
      </c>
      <c r="B110" s="105" t="s">
        <v>443</v>
      </c>
      <c r="C110" s="100">
        <v>0</v>
      </c>
      <c r="D110" s="100">
        <v>542957</v>
      </c>
      <c r="E110" s="100">
        <v>0</v>
      </c>
      <c r="F110" s="100">
        <f>2057043-314697</f>
        <v>1742346</v>
      </c>
      <c r="G110" s="100">
        <f>3900000+1200000</f>
        <v>5100000</v>
      </c>
      <c r="H110" s="100">
        <v>0</v>
      </c>
      <c r="I110" s="100">
        <v>0</v>
      </c>
      <c r="J110" s="100">
        <v>0</v>
      </c>
      <c r="K110" s="100">
        <v>0</v>
      </c>
      <c r="L110" s="100">
        <v>0</v>
      </c>
      <c r="M110" s="98">
        <f t="shared" si="14"/>
        <v>7385303</v>
      </c>
      <c r="N110" s="108"/>
    </row>
    <row r="111" spans="1:14" customFormat="1" ht="25.5" customHeight="1" x14ac:dyDescent="0.25">
      <c r="A111" s="109">
        <v>312</v>
      </c>
      <c r="B111" s="105" t="s">
        <v>444</v>
      </c>
      <c r="C111" s="100">
        <v>0</v>
      </c>
      <c r="D111" s="100">
        <v>0</v>
      </c>
      <c r="E111" s="100">
        <v>0</v>
      </c>
      <c r="F111" s="100">
        <v>0</v>
      </c>
      <c r="G111" s="100">
        <v>0</v>
      </c>
      <c r="H111" s="100">
        <v>0</v>
      </c>
      <c r="I111" s="100">
        <v>0</v>
      </c>
      <c r="J111" s="100">
        <v>0</v>
      </c>
      <c r="K111" s="100">
        <v>0</v>
      </c>
      <c r="L111" s="100">
        <v>0</v>
      </c>
      <c r="M111" s="98">
        <f t="shared" si="14"/>
        <v>0</v>
      </c>
      <c r="N111" s="108"/>
    </row>
    <row r="112" spans="1:14" customFormat="1" ht="25.5" customHeight="1" x14ac:dyDescent="0.25">
      <c r="A112" s="109">
        <v>313</v>
      </c>
      <c r="B112" s="105" t="s">
        <v>445</v>
      </c>
      <c r="C112" s="100">
        <v>0</v>
      </c>
      <c r="D112" s="100">
        <v>0</v>
      </c>
      <c r="E112" s="100">
        <v>0</v>
      </c>
      <c r="F112" s="100">
        <v>0</v>
      </c>
      <c r="G112" s="100">
        <v>0</v>
      </c>
      <c r="H112" s="100">
        <v>0</v>
      </c>
      <c r="I112" s="100">
        <v>0</v>
      </c>
      <c r="J112" s="100">
        <v>0</v>
      </c>
      <c r="K112" s="100">
        <v>0</v>
      </c>
      <c r="L112" s="100">
        <v>0</v>
      </c>
      <c r="M112" s="98">
        <f t="shared" si="14"/>
        <v>0</v>
      </c>
      <c r="N112" s="108"/>
    </row>
    <row r="113" spans="1:14" customFormat="1" ht="25.5" customHeight="1" x14ac:dyDescent="0.25">
      <c r="A113" s="109">
        <v>314</v>
      </c>
      <c r="B113" s="105" t="s">
        <v>446</v>
      </c>
      <c r="C113" s="100">
        <v>0</v>
      </c>
      <c r="D113" s="100">
        <v>60000</v>
      </c>
      <c r="E113" s="100">
        <v>0</v>
      </c>
      <c r="F113" s="100">
        <v>0</v>
      </c>
      <c r="G113" s="100">
        <v>0</v>
      </c>
      <c r="H113" s="100">
        <v>0</v>
      </c>
      <c r="I113" s="100">
        <v>0</v>
      </c>
      <c r="J113" s="100">
        <v>0</v>
      </c>
      <c r="K113" s="100">
        <v>0</v>
      </c>
      <c r="L113" s="100">
        <v>0</v>
      </c>
      <c r="M113" s="98">
        <f t="shared" si="14"/>
        <v>60000</v>
      </c>
      <c r="N113" s="108"/>
    </row>
    <row r="114" spans="1:14" customFormat="1" ht="25.5" customHeight="1" x14ac:dyDescent="0.25">
      <c r="A114" s="109">
        <v>315</v>
      </c>
      <c r="B114" s="105" t="s">
        <v>447</v>
      </c>
      <c r="C114" s="100">
        <v>0</v>
      </c>
      <c r="D114" s="100">
        <v>0</v>
      </c>
      <c r="E114" s="100">
        <v>0</v>
      </c>
      <c r="F114" s="100">
        <v>0</v>
      </c>
      <c r="G114" s="100">
        <v>0</v>
      </c>
      <c r="H114" s="100">
        <v>0</v>
      </c>
      <c r="I114" s="100">
        <v>0</v>
      </c>
      <c r="J114" s="100">
        <v>0</v>
      </c>
      <c r="K114" s="100">
        <v>0</v>
      </c>
      <c r="L114" s="100">
        <v>0</v>
      </c>
      <c r="M114" s="98">
        <f t="shared" si="14"/>
        <v>0</v>
      </c>
      <c r="N114" s="108"/>
    </row>
    <row r="115" spans="1:14" customFormat="1" ht="25.5" customHeight="1" x14ac:dyDescent="0.25">
      <c r="A115" s="109">
        <v>316</v>
      </c>
      <c r="B115" s="105" t="s">
        <v>448</v>
      </c>
      <c r="C115" s="100">
        <v>0</v>
      </c>
      <c r="D115" s="100">
        <v>0</v>
      </c>
      <c r="E115" s="100">
        <v>0</v>
      </c>
      <c r="F115" s="100">
        <v>0</v>
      </c>
      <c r="G115" s="100">
        <v>0</v>
      </c>
      <c r="H115" s="100">
        <v>0</v>
      </c>
      <c r="I115" s="100">
        <v>0</v>
      </c>
      <c r="J115" s="100">
        <v>0</v>
      </c>
      <c r="K115" s="100">
        <v>0</v>
      </c>
      <c r="L115" s="100">
        <v>0</v>
      </c>
      <c r="M115" s="98">
        <f t="shared" si="14"/>
        <v>0</v>
      </c>
      <c r="N115" s="108"/>
    </row>
    <row r="116" spans="1:14" customFormat="1" ht="35.25" customHeight="1" x14ac:dyDescent="0.25">
      <c r="A116" s="109">
        <v>317</v>
      </c>
      <c r="B116" s="105" t="s">
        <v>449</v>
      </c>
      <c r="C116" s="100">
        <v>0</v>
      </c>
      <c r="D116" s="100">
        <v>0</v>
      </c>
      <c r="E116" s="100">
        <v>0</v>
      </c>
      <c r="F116" s="100">
        <v>0</v>
      </c>
      <c r="G116" s="100">
        <v>0</v>
      </c>
      <c r="H116" s="100">
        <v>0</v>
      </c>
      <c r="I116" s="100">
        <v>0</v>
      </c>
      <c r="J116" s="100">
        <v>0</v>
      </c>
      <c r="K116" s="100">
        <v>0</v>
      </c>
      <c r="L116" s="100">
        <v>0</v>
      </c>
      <c r="M116" s="98">
        <f t="shared" si="14"/>
        <v>0</v>
      </c>
      <c r="N116" s="108"/>
    </row>
    <row r="117" spans="1:14" customFormat="1" ht="25.5" customHeight="1" x14ac:dyDescent="0.25">
      <c r="A117" s="109">
        <v>318</v>
      </c>
      <c r="B117" s="105" t="s">
        <v>450</v>
      </c>
      <c r="C117" s="100">
        <v>0</v>
      </c>
      <c r="D117" s="100">
        <v>0</v>
      </c>
      <c r="E117" s="100">
        <v>0</v>
      </c>
      <c r="F117" s="100">
        <v>0</v>
      </c>
      <c r="G117" s="100">
        <v>0</v>
      </c>
      <c r="H117" s="100">
        <v>0</v>
      </c>
      <c r="I117" s="100">
        <v>0</v>
      </c>
      <c r="J117" s="100">
        <v>0</v>
      </c>
      <c r="K117" s="100">
        <v>0</v>
      </c>
      <c r="L117" s="100">
        <v>0</v>
      </c>
      <c r="M117" s="98">
        <f t="shared" si="14"/>
        <v>0</v>
      </c>
      <c r="N117" s="108"/>
    </row>
    <row r="118" spans="1:14" customFormat="1" ht="25.5" customHeight="1" x14ac:dyDescent="0.25">
      <c r="A118" s="109">
        <v>319</v>
      </c>
      <c r="B118" s="105" t="s">
        <v>451</v>
      </c>
      <c r="C118" s="100">
        <v>0</v>
      </c>
      <c r="D118" s="100">
        <v>0</v>
      </c>
      <c r="E118" s="100">
        <v>0</v>
      </c>
      <c r="F118" s="100">
        <v>0</v>
      </c>
      <c r="G118" s="100">
        <v>0</v>
      </c>
      <c r="H118" s="100">
        <v>0</v>
      </c>
      <c r="I118" s="100">
        <v>0</v>
      </c>
      <c r="J118" s="100">
        <v>0</v>
      </c>
      <c r="K118" s="100">
        <v>0</v>
      </c>
      <c r="L118" s="100">
        <v>0</v>
      </c>
      <c r="M118" s="98">
        <f t="shared" si="14"/>
        <v>0</v>
      </c>
      <c r="N118" s="108"/>
    </row>
    <row r="119" spans="1:14" customFormat="1" ht="25.5" customHeight="1" x14ac:dyDescent="0.25">
      <c r="A119" s="102">
        <v>3200</v>
      </c>
      <c r="B119" s="103" t="s">
        <v>452</v>
      </c>
      <c r="C119" s="97">
        <f t="shared" ref="C119:N119" si="22">SUM(C120:C128)</f>
        <v>0</v>
      </c>
      <c r="D119" s="97">
        <f>SUM(D120:D128)</f>
        <v>20000</v>
      </c>
      <c r="E119" s="97">
        <f t="shared" si="22"/>
        <v>0</v>
      </c>
      <c r="F119" s="97">
        <f t="shared" si="22"/>
        <v>0</v>
      </c>
      <c r="G119" s="97">
        <f t="shared" si="22"/>
        <v>7000000</v>
      </c>
      <c r="H119" s="97">
        <f t="shared" si="22"/>
        <v>0</v>
      </c>
      <c r="I119" s="97">
        <f t="shared" si="22"/>
        <v>0</v>
      </c>
      <c r="J119" s="97">
        <f t="shared" si="22"/>
        <v>0</v>
      </c>
      <c r="K119" s="97">
        <f t="shared" si="22"/>
        <v>0</v>
      </c>
      <c r="L119" s="97">
        <f t="shared" si="22"/>
        <v>0</v>
      </c>
      <c r="M119" s="97">
        <f t="shared" si="14"/>
        <v>7020000</v>
      </c>
      <c r="N119" s="112">
        <f t="shared" si="22"/>
        <v>0</v>
      </c>
    </row>
    <row r="120" spans="1:14" ht="25.5" customHeight="1" x14ac:dyDescent="0.25">
      <c r="A120" s="109">
        <v>321</v>
      </c>
      <c r="B120" s="105" t="s">
        <v>453</v>
      </c>
      <c r="C120" s="100">
        <v>0</v>
      </c>
      <c r="D120" s="100">
        <v>0</v>
      </c>
      <c r="E120" s="100">
        <v>0</v>
      </c>
      <c r="F120" s="100">
        <v>0</v>
      </c>
      <c r="G120" s="100">
        <v>0</v>
      </c>
      <c r="H120" s="100">
        <v>0</v>
      </c>
      <c r="I120" s="100">
        <v>0</v>
      </c>
      <c r="J120" s="100">
        <v>0</v>
      </c>
      <c r="K120" s="100">
        <v>0</v>
      </c>
      <c r="L120" s="100">
        <v>0</v>
      </c>
      <c r="M120" s="61">
        <f t="shared" si="14"/>
        <v>0</v>
      </c>
      <c r="N120" s="116"/>
    </row>
    <row r="121" spans="1:14" ht="25.5" customHeight="1" x14ac:dyDescent="0.25">
      <c r="A121" s="109">
        <v>322</v>
      </c>
      <c r="B121" s="105" t="s">
        <v>454</v>
      </c>
      <c r="C121" s="100">
        <v>0</v>
      </c>
      <c r="D121" s="100">
        <v>0</v>
      </c>
      <c r="E121" s="100">
        <v>0</v>
      </c>
      <c r="F121" s="100">
        <v>0</v>
      </c>
      <c r="G121" s="100">
        <v>0</v>
      </c>
      <c r="H121" s="100">
        <v>0</v>
      </c>
      <c r="I121" s="100">
        <v>0</v>
      </c>
      <c r="J121" s="100">
        <v>0</v>
      </c>
      <c r="K121" s="100">
        <v>0</v>
      </c>
      <c r="L121" s="100">
        <v>0</v>
      </c>
      <c r="M121" s="61">
        <f t="shared" si="14"/>
        <v>0</v>
      </c>
      <c r="N121" s="116"/>
    </row>
    <row r="122" spans="1:14" ht="25.5" x14ac:dyDescent="0.25">
      <c r="A122" s="109">
        <v>323</v>
      </c>
      <c r="B122" s="105" t="s">
        <v>455</v>
      </c>
      <c r="C122" s="100">
        <v>0</v>
      </c>
      <c r="D122" s="100">
        <v>20000</v>
      </c>
      <c r="E122" s="100">
        <v>0</v>
      </c>
      <c r="F122" s="100">
        <v>0</v>
      </c>
      <c r="G122" s="100">
        <v>0</v>
      </c>
      <c r="H122" s="100">
        <v>0</v>
      </c>
      <c r="I122" s="100">
        <v>0</v>
      </c>
      <c r="J122" s="100">
        <v>0</v>
      </c>
      <c r="K122" s="100">
        <v>0</v>
      </c>
      <c r="L122" s="100">
        <v>0</v>
      </c>
      <c r="M122" s="61">
        <f t="shared" si="14"/>
        <v>20000</v>
      </c>
      <c r="N122" s="116"/>
    </row>
    <row r="123" spans="1:14" ht="30" customHeight="1" x14ac:dyDescent="0.25">
      <c r="A123" s="109">
        <v>324</v>
      </c>
      <c r="B123" s="105" t="s">
        <v>456</v>
      </c>
      <c r="C123" s="100">
        <v>0</v>
      </c>
      <c r="D123" s="100">
        <v>0</v>
      </c>
      <c r="E123" s="100">
        <v>0</v>
      </c>
      <c r="F123" s="100">
        <v>0</v>
      </c>
      <c r="G123" s="100">
        <v>0</v>
      </c>
      <c r="H123" s="100">
        <v>0</v>
      </c>
      <c r="I123" s="100">
        <v>0</v>
      </c>
      <c r="J123" s="100">
        <v>0</v>
      </c>
      <c r="K123" s="100">
        <v>0</v>
      </c>
      <c r="L123" s="100">
        <v>0</v>
      </c>
      <c r="M123" s="61">
        <f t="shared" si="14"/>
        <v>0</v>
      </c>
      <c r="N123" s="116"/>
    </row>
    <row r="124" spans="1:14" ht="25.5" customHeight="1" x14ac:dyDescent="0.25">
      <c r="A124" s="109">
        <v>325</v>
      </c>
      <c r="B124" s="105" t="s">
        <v>457</v>
      </c>
      <c r="C124" s="100">
        <v>0</v>
      </c>
      <c r="D124" s="100">
        <v>0</v>
      </c>
      <c r="E124" s="100">
        <v>0</v>
      </c>
      <c r="F124" s="100">
        <v>0</v>
      </c>
      <c r="G124" s="100">
        <v>0</v>
      </c>
      <c r="H124" s="100">
        <v>0</v>
      </c>
      <c r="I124" s="100">
        <v>0</v>
      </c>
      <c r="J124" s="100">
        <v>0</v>
      </c>
      <c r="K124" s="100">
        <v>0</v>
      </c>
      <c r="L124" s="100">
        <v>0</v>
      </c>
      <c r="M124" s="61">
        <f t="shared" si="14"/>
        <v>0</v>
      </c>
      <c r="N124" s="116"/>
    </row>
    <row r="125" spans="1:14" ht="25.5" customHeight="1" x14ac:dyDescent="0.25">
      <c r="A125" s="109">
        <v>326</v>
      </c>
      <c r="B125" s="105" t="s">
        <v>458</v>
      </c>
      <c r="C125" s="100">
        <v>0</v>
      </c>
      <c r="D125" s="100">
        <v>0</v>
      </c>
      <c r="E125" s="100">
        <v>0</v>
      </c>
      <c r="F125" s="100">
        <v>0</v>
      </c>
      <c r="G125" s="100">
        <v>0</v>
      </c>
      <c r="H125" s="100">
        <v>0</v>
      </c>
      <c r="I125" s="100">
        <v>0</v>
      </c>
      <c r="J125" s="100">
        <v>0</v>
      </c>
      <c r="K125" s="100">
        <v>0</v>
      </c>
      <c r="L125" s="100">
        <v>0</v>
      </c>
      <c r="M125" s="61">
        <f t="shared" si="14"/>
        <v>0</v>
      </c>
      <c r="N125" s="116"/>
    </row>
    <row r="126" spans="1:14" ht="25.5" customHeight="1" x14ac:dyDescent="0.25">
      <c r="A126" s="109">
        <v>327</v>
      </c>
      <c r="B126" s="105" t="s">
        <v>459</v>
      </c>
      <c r="C126" s="100">
        <v>0</v>
      </c>
      <c r="D126" s="100">
        <v>0</v>
      </c>
      <c r="E126" s="100">
        <v>0</v>
      </c>
      <c r="F126" s="100">
        <v>0</v>
      </c>
      <c r="G126" s="100">
        <v>0</v>
      </c>
      <c r="H126" s="100">
        <v>0</v>
      </c>
      <c r="I126" s="100">
        <v>0</v>
      </c>
      <c r="J126" s="100">
        <v>0</v>
      </c>
      <c r="K126" s="100">
        <v>0</v>
      </c>
      <c r="L126" s="100">
        <v>0</v>
      </c>
      <c r="M126" s="61">
        <f t="shared" si="14"/>
        <v>0</v>
      </c>
      <c r="N126" s="116"/>
    </row>
    <row r="127" spans="1:14" ht="25.5" customHeight="1" x14ac:dyDescent="0.25">
      <c r="A127" s="109">
        <v>328</v>
      </c>
      <c r="B127" s="105" t="s">
        <v>460</v>
      </c>
      <c r="C127" s="100">
        <v>0</v>
      </c>
      <c r="D127" s="100">
        <v>0</v>
      </c>
      <c r="E127" s="100">
        <v>0</v>
      </c>
      <c r="F127" s="100">
        <v>0</v>
      </c>
      <c r="G127" s="100">
        <v>0</v>
      </c>
      <c r="H127" s="100">
        <v>0</v>
      </c>
      <c r="I127" s="100">
        <v>0</v>
      </c>
      <c r="J127" s="100">
        <v>0</v>
      </c>
      <c r="K127" s="100">
        <v>0</v>
      </c>
      <c r="L127" s="100">
        <v>0</v>
      </c>
      <c r="M127" s="61">
        <f t="shared" si="14"/>
        <v>0</v>
      </c>
      <c r="N127" s="116"/>
    </row>
    <row r="128" spans="1:14" ht="25.5" customHeight="1" x14ac:dyDescent="0.25">
      <c r="A128" s="109">
        <v>329</v>
      </c>
      <c r="B128" s="105" t="s">
        <v>461</v>
      </c>
      <c r="C128" s="100">
        <v>0</v>
      </c>
      <c r="D128" s="100">
        <v>0</v>
      </c>
      <c r="E128" s="100">
        <v>0</v>
      </c>
      <c r="F128" s="100">
        <v>0</v>
      </c>
      <c r="G128" s="256">
        <v>7000000</v>
      </c>
      <c r="H128" s="100">
        <v>0</v>
      </c>
      <c r="I128" s="100">
        <v>0</v>
      </c>
      <c r="J128" s="100">
        <v>0</v>
      </c>
      <c r="K128" s="100">
        <v>0</v>
      </c>
      <c r="L128" s="100">
        <v>0</v>
      </c>
      <c r="M128" s="61">
        <f t="shared" si="14"/>
        <v>7000000</v>
      </c>
      <c r="N128" s="116"/>
    </row>
    <row r="129" spans="1:14" customFormat="1" ht="30" x14ac:dyDescent="0.25">
      <c r="A129" s="102">
        <v>3300</v>
      </c>
      <c r="B129" s="103" t="s">
        <v>462</v>
      </c>
      <c r="C129" s="97">
        <f t="shared" ref="C129:N129" si="23">SUM(C130:C138)</f>
        <v>0</v>
      </c>
      <c r="D129" s="97">
        <f>SUM(D130:D138)</f>
        <v>30000</v>
      </c>
      <c r="E129" s="97">
        <f t="shared" si="23"/>
        <v>0</v>
      </c>
      <c r="F129" s="97">
        <f t="shared" si="23"/>
        <v>0</v>
      </c>
      <c r="G129" s="97">
        <f t="shared" si="23"/>
        <v>352000</v>
      </c>
      <c r="H129" s="97">
        <f t="shared" si="23"/>
        <v>0</v>
      </c>
      <c r="I129" s="97">
        <f t="shared" si="23"/>
        <v>0</v>
      </c>
      <c r="J129" s="97">
        <f t="shared" si="23"/>
        <v>0</v>
      </c>
      <c r="K129" s="97">
        <f t="shared" si="23"/>
        <v>0</v>
      </c>
      <c r="L129" s="97">
        <f t="shared" si="23"/>
        <v>0</v>
      </c>
      <c r="M129" s="97">
        <f t="shared" si="14"/>
        <v>382000</v>
      </c>
      <c r="N129" s="112">
        <f t="shared" si="23"/>
        <v>0</v>
      </c>
    </row>
    <row r="130" spans="1:14" customFormat="1" ht="25.5" customHeight="1" x14ac:dyDescent="0.25">
      <c r="A130" s="109">
        <v>331</v>
      </c>
      <c r="B130" s="104" t="s">
        <v>463</v>
      </c>
      <c r="C130" s="100">
        <v>0</v>
      </c>
      <c r="D130" s="100">
        <v>7000</v>
      </c>
      <c r="E130" s="100">
        <v>0</v>
      </c>
      <c r="F130" s="100">
        <v>0</v>
      </c>
      <c r="G130" s="100">
        <v>352000</v>
      </c>
      <c r="H130" s="100">
        <v>0</v>
      </c>
      <c r="I130" s="100">
        <v>0</v>
      </c>
      <c r="J130" s="100">
        <v>0</v>
      </c>
      <c r="K130" s="100">
        <v>0</v>
      </c>
      <c r="L130" s="100">
        <v>0</v>
      </c>
      <c r="M130" s="98">
        <f t="shared" si="14"/>
        <v>359000</v>
      </c>
      <c r="N130" s="108"/>
    </row>
    <row r="131" spans="1:14" customFormat="1" ht="30.75" customHeight="1" x14ac:dyDescent="0.25">
      <c r="A131" s="109">
        <v>332</v>
      </c>
      <c r="B131" s="105" t="s">
        <v>464</v>
      </c>
      <c r="C131" s="100">
        <v>0</v>
      </c>
      <c r="D131" s="100">
        <v>0</v>
      </c>
      <c r="E131" s="100">
        <v>0</v>
      </c>
      <c r="F131" s="100">
        <v>0</v>
      </c>
      <c r="G131" s="100">
        <v>0</v>
      </c>
      <c r="H131" s="100">
        <v>0</v>
      </c>
      <c r="I131" s="100">
        <v>0</v>
      </c>
      <c r="J131" s="100">
        <v>0</v>
      </c>
      <c r="K131" s="100">
        <v>0</v>
      </c>
      <c r="L131" s="100">
        <v>0</v>
      </c>
      <c r="M131" s="98">
        <f t="shared" si="14"/>
        <v>0</v>
      </c>
      <c r="N131" s="108"/>
    </row>
    <row r="132" spans="1:14" customFormat="1" ht="33" customHeight="1" x14ac:dyDescent="0.25">
      <c r="A132" s="109">
        <v>333</v>
      </c>
      <c r="B132" s="105" t="s">
        <v>465</v>
      </c>
      <c r="C132" s="100">
        <v>0</v>
      </c>
      <c r="D132" s="100">
        <v>0</v>
      </c>
      <c r="E132" s="100">
        <v>0</v>
      </c>
      <c r="F132" s="100">
        <v>0</v>
      </c>
      <c r="G132" s="100">
        <v>0</v>
      </c>
      <c r="H132" s="100">
        <v>0</v>
      </c>
      <c r="I132" s="100">
        <v>0</v>
      </c>
      <c r="J132" s="100">
        <v>0</v>
      </c>
      <c r="K132" s="100">
        <v>0</v>
      </c>
      <c r="L132" s="100">
        <v>0</v>
      </c>
      <c r="M132" s="98">
        <f t="shared" si="14"/>
        <v>0</v>
      </c>
      <c r="N132" s="108"/>
    </row>
    <row r="133" spans="1:14" customFormat="1" ht="25.5" customHeight="1" x14ac:dyDescent="0.25">
      <c r="A133" s="109">
        <v>334</v>
      </c>
      <c r="B133" s="105" t="s">
        <v>466</v>
      </c>
      <c r="C133" s="100">
        <v>0</v>
      </c>
      <c r="D133" s="100">
        <v>3000</v>
      </c>
      <c r="E133" s="100">
        <v>0</v>
      </c>
      <c r="F133" s="100">
        <v>0</v>
      </c>
      <c r="G133" s="100">
        <v>0</v>
      </c>
      <c r="H133" s="100">
        <v>0</v>
      </c>
      <c r="I133" s="100">
        <v>0</v>
      </c>
      <c r="J133" s="100">
        <v>0</v>
      </c>
      <c r="K133" s="100">
        <v>0</v>
      </c>
      <c r="L133" s="100">
        <v>0</v>
      </c>
      <c r="M133" s="98">
        <f t="shared" si="14"/>
        <v>3000</v>
      </c>
      <c r="N133" s="108"/>
    </row>
    <row r="134" spans="1:14" customFormat="1" ht="25.5" customHeight="1" x14ac:dyDescent="0.25">
      <c r="A134" s="109">
        <v>335</v>
      </c>
      <c r="B134" s="105" t="s">
        <v>467</v>
      </c>
      <c r="C134" s="100">
        <v>0</v>
      </c>
      <c r="D134" s="100">
        <v>0</v>
      </c>
      <c r="E134" s="100">
        <v>0</v>
      </c>
      <c r="F134" s="100">
        <v>0</v>
      </c>
      <c r="G134" s="100">
        <v>0</v>
      </c>
      <c r="H134" s="100">
        <v>0</v>
      </c>
      <c r="I134" s="100">
        <v>0</v>
      </c>
      <c r="J134" s="100">
        <v>0</v>
      </c>
      <c r="K134" s="100">
        <v>0</v>
      </c>
      <c r="L134" s="100">
        <v>0</v>
      </c>
      <c r="M134" s="98">
        <f t="shared" si="14"/>
        <v>0</v>
      </c>
      <c r="N134" s="108"/>
    </row>
    <row r="135" spans="1:14" customFormat="1" ht="25.5" x14ac:dyDescent="0.25">
      <c r="A135" s="109">
        <v>336</v>
      </c>
      <c r="B135" s="105" t="s">
        <v>468</v>
      </c>
      <c r="C135" s="100">
        <v>0</v>
      </c>
      <c r="D135" s="100">
        <v>0</v>
      </c>
      <c r="E135" s="100">
        <v>0</v>
      </c>
      <c r="F135" s="100">
        <v>0</v>
      </c>
      <c r="G135" s="100">
        <v>0</v>
      </c>
      <c r="H135" s="100">
        <v>0</v>
      </c>
      <c r="I135" s="100">
        <v>0</v>
      </c>
      <c r="J135" s="100">
        <v>0</v>
      </c>
      <c r="K135" s="100">
        <v>0</v>
      </c>
      <c r="L135" s="100">
        <v>0</v>
      </c>
      <c r="M135" s="98">
        <f t="shared" ref="M135:M198" si="24">SUM(C135:L135)</f>
        <v>0</v>
      </c>
      <c r="N135" s="108"/>
    </row>
    <row r="136" spans="1:14" customFormat="1" ht="25.5" customHeight="1" x14ac:dyDescent="0.25">
      <c r="A136" s="109">
        <v>337</v>
      </c>
      <c r="B136" s="105" t="s">
        <v>469</v>
      </c>
      <c r="C136" s="100">
        <v>0</v>
      </c>
      <c r="D136" s="100">
        <v>0</v>
      </c>
      <c r="E136" s="100">
        <v>0</v>
      </c>
      <c r="F136" s="100">
        <v>0</v>
      </c>
      <c r="G136" s="100">
        <v>0</v>
      </c>
      <c r="H136" s="100">
        <v>0</v>
      </c>
      <c r="I136" s="100">
        <v>0</v>
      </c>
      <c r="J136" s="100">
        <v>0</v>
      </c>
      <c r="K136" s="100">
        <v>0</v>
      </c>
      <c r="L136" s="100">
        <v>0</v>
      </c>
      <c r="M136" s="98">
        <f t="shared" si="24"/>
        <v>0</v>
      </c>
      <c r="N136" s="108"/>
    </row>
    <row r="137" spans="1:14" customFormat="1" ht="25.5" customHeight="1" x14ac:dyDescent="0.25">
      <c r="A137" s="109">
        <v>338</v>
      </c>
      <c r="B137" s="105" t="s">
        <v>470</v>
      </c>
      <c r="C137" s="100">
        <v>0</v>
      </c>
      <c r="D137" s="100">
        <v>0</v>
      </c>
      <c r="E137" s="100">
        <v>0</v>
      </c>
      <c r="F137" s="100">
        <v>0</v>
      </c>
      <c r="G137" s="100">
        <v>0</v>
      </c>
      <c r="H137" s="100">
        <v>0</v>
      </c>
      <c r="I137" s="100">
        <v>0</v>
      </c>
      <c r="J137" s="100">
        <v>0</v>
      </c>
      <c r="K137" s="100">
        <v>0</v>
      </c>
      <c r="L137" s="100">
        <v>0</v>
      </c>
      <c r="M137" s="98">
        <f t="shared" si="24"/>
        <v>0</v>
      </c>
      <c r="N137" s="108"/>
    </row>
    <row r="138" spans="1:14" customFormat="1" ht="25.5" customHeight="1" x14ac:dyDescent="0.25">
      <c r="A138" s="109">
        <v>339</v>
      </c>
      <c r="B138" s="105" t="s">
        <v>471</v>
      </c>
      <c r="C138" s="100">
        <v>0</v>
      </c>
      <c r="D138" s="100">
        <v>20000</v>
      </c>
      <c r="E138" s="100">
        <v>0</v>
      </c>
      <c r="F138" s="100">
        <v>0</v>
      </c>
      <c r="G138" s="100">
        <v>0</v>
      </c>
      <c r="H138" s="100">
        <v>0</v>
      </c>
      <c r="I138" s="100">
        <v>0</v>
      </c>
      <c r="J138" s="100">
        <v>0</v>
      </c>
      <c r="K138" s="100">
        <v>0</v>
      </c>
      <c r="L138" s="100">
        <v>0</v>
      </c>
      <c r="M138" s="98">
        <f t="shared" si="24"/>
        <v>20000</v>
      </c>
      <c r="N138" s="108"/>
    </row>
    <row r="139" spans="1:14" customFormat="1" ht="25.5" customHeight="1" x14ac:dyDescent="0.25">
      <c r="A139" s="102">
        <v>3400</v>
      </c>
      <c r="B139" s="103" t="s">
        <v>472</v>
      </c>
      <c r="C139" s="97">
        <f t="shared" ref="C139:N139" si="25">SUM(C140:C148)</f>
        <v>0</v>
      </c>
      <c r="D139" s="97">
        <f>SUM(D140:D148)</f>
        <v>78500</v>
      </c>
      <c r="E139" s="97">
        <f t="shared" si="25"/>
        <v>0</v>
      </c>
      <c r="F139" s="97">
        <f t="shared" si="25"/>
        <v>4500</v>
      </c>
      <c r="G139" s="97">
        <f t="shared" si="25"/>
        <v>100000</v>
      </c>
      <c r="H139" s="97">
        <f t="shared" si="25"/>
        <v>0</v>
      </c>
      <c r="I139" s="97">
        <f t="shared" si="25"/>
        <v>0</v>
      </c>
      <c r="J139" s="97">
        <f t="shared" si="25"/>
        <v>0</v>
      </c>
      <c r="K139" s="97">
        <f t="shared" si="25"/>
        <v>0</v>
      </c>
      <c r="L139" s="97">
        <f t="shared" si="25"/>
        <v>0</v>
      </c>
      <c r="M139" s="97">
        <f t="shared" si="24"/>
        <v>183000</v>
      </c>
      <c r="N139" s="112">
        <f t="shared" si="25"/>
        <v>0</v>
      </c>
    </row>
    <row r="140" spans="1:14" customFormat="1" ht="25.5" customHeight="1" x14ac:dyDescent="0.25">
      <c r="A140" s="109">
        <v>341</v>
      </c>
      <c r="B140" s="105" t="s">
        <v>473</v>
      </c>
      <c r="C140" s="100">
        <v>0</v>
      </c>
      <c r="D140" s="100">
        <v>15000</v>
      </c>
      <c r="E140" s="100">
        <v>0</v>
      </c>
      <c r="F140" s="100">
        <v>4500</v>
      </c>
      <c r="G140" s="100">
        <v>80000</v>
      </c>
      <c r="H140" s="100">
        <v>0</v>
      </c>
      <c r="I140" s="100">
        <v>0</v>
      </c>
      <c r="J140" s="100">
        <v>0</v>
      </c>
      <c r="K140" s="100">
        <v>0</v>
      </c>
      <c r="L140" s="100">
        <v>0</v>
      </c>
      <c r="M140" s="98">
        <f t="shared" si="24"/>
        <v>99500</v>
      </c>
      <c r="N140" s="108"/>
    </row>
    <row r="141" spans="1:14" customFormat="1" ht="25.5" customHeight="1" x14ac:dyDescent="0.25">
      <c r="A141" s="109">
        <v>342</v>
      </c>
      <c r="B141" s="105" t="s">
        <v>474</v>
      </c>
      <c r="C141" s="100">
        <v>0</v>
      </c>
      <c r="D141" s="100">
        <v>0</v>
      </c>
      <c r="E141" s="100">
        <v>0</v>
      </c>
      <c r="F141" s="100">
        <v>0</v>
      </c>
      <c r="G141" s="100">
        <v>0</v>
      </c>
      <c r="H141" s="100">
        <v>0</v>
      </c>
      <c r="I141" s="100">
        <v>0</v>
      </c>
      <c r="J141" s="100">
        <v>0</v>
      </c>
      <c r="K141" s="100">
        <v>0</v>
      </c>
      <c r="L141" s="100">
        <v>0</v>
      </c>
      <c r="M141" s="98">
        <f t="shared" si="24"/>
        <v>0</v>
      </c>
      <c r="N141" s="108"/>
    </row>
    <row r="142" spans="1:14" customFormat="1" ht="25.5" customHeight="1" x14ac:dyDescent="0.25">
      <c r="A142" s="109">
        <v>343</v>
      </c>
      <c r="B142" s="105" t="s">
        <v>475</v>
      </c>
      <c r="C142" s="100">
        <v>0</v>
      </c>
      <c r="D142" s="100">
        <v>0</v>
      </c>
      <c r="E142" s="100">
        <v>0</v>
      </c>
      <c r="F142" s="100">
        <v>0</v>
      </c>
      <c r="G142" s="100">
        <v>0</v>
      </c>
      <c r="H142" s="100">
        <v>0</v>
      </c>
      <c r="I142" s="100">
        <v>0</v>
      </c>
      <c r="J142" s="100">
        <v>0</v>
      </c>
      <c r="K142" s="100">
        <v>0</v>
      </c>
      <c r="L142" s="100">
        <v>0</v>
      </c>
      <c r="M142" s="98">
        <f t="shared" si="24"/>
        <v>0</v>
      </c>
      <c r="N142" s="108"/>
    </row>
    <row r="143" spans="1:14" customFormat="1" ht="25.5" customHeight="1" x14ac:dyDescent="0.25">
      <c r="A143" s="109">
        <v>344</v>
      </c>
      <c r="B143" s="105" t="s">
        <v>476</v>
      </c>
      <c r="C143" s="100">
        <v>0</v>
      </c>
      <c r="D143" s="100">
        <v>8500</v>
      </c>
      <c r="E143" s="100">
        <v>0</v>
      </c>
      <c r="F143" s="100">
        <v>0</v>
      </c>
      <c r="G143" s="100">
        <v>0</v>
      </c>
      <c r="H143" s="100">
        <v>0</v>
      </c>
      <c r="I143" s="100">
        <v>0</v>
      </c>
      <c r="J143" s="100">
        <v>0</v>
      </c>
      <c r="K143" s="100">
        <v>0</v>
      </c>
      <c r="L143" s="100">
        <v>0</v>
      </c>
      <c r="M143" s="98">
        <f t="shared" si="24"/>
        <v>8500</v>
      </c>
      <c r="N143" s="108"/>
    </row>
    <row r="144" spans="1:14" customFormat="1" ht="25.5" customHeight="1" x14ac:dyDescent="0.25">
      <c r="A144" s="109">
        <v>345</v>
      </c>
      <c r="B144" s="105" t="s">
        <v>477</v>
      </c>
      <c r="C144" s="100">
        <v>0</v>
      </c>
      <c r="D144" s="100">
        <v>15000</v>
      </c>
      <c r="E144" s="100">
        <v>0</v>
      </c>
      <c r="F144" s="100">
        <v>0</v>
      </c>
      <c r="G144" s="100">
        <v>20000</v>
      </c>
      <c r="H144" s="100">
        <v>0</v>
      </c>
      <c r="I144" s="100">
        <v>0</v>
      </c>
      <c r="J144" s="100">
        <v>0</v>
      </c>
      <c r="K144" s="100">
        <v>0</v>
      </c>
      <c r="L144" s="100">
        <v>0</v>
      </c>
      <c r="M144" s="98">
        <f t="shared" si="24"/>
        <v>35000</v>
      </c>
      <c r="N144" s="108"/>
    </row>
    <row r="145" spans="1:14" customFormat="1" ht="25.5" customHeight="1" x14ac:dyDescent="0.25">
      <c r="A145" s="109">
        <v>346</v>
      </c>
      <c r="B145" s="105" t="s">
        <v>478</v>
      </c>
      <c r="C145" s="100">
        <v>0</v>
      </c>
      <c r="D145" s="100">
        <v>0</v>
      </c>
      <c r="E145" s="100">
        <v>0</v>
      </c>
      <c r="F145" s="100">
        <v>0</v>
      </c>
      <c r="G145" s="100">
        <v>0</v>
      </c>
      <c r="H145" s="100">
        <v>0</v>
      </c>
      <c r="I145" s="100">
        <v>0</v>
      </c>
      <c r="J145" s="100">
        <v>0</v>
      </c>
      <c r="K145" s="100">
        <v>0</v>
      </c>
      <c r="L145" s="100">
        <v>0</v>
      </c>
      <c r="M145" s="98">
        <f t="shared" si="24"/>
        <v>0</v>
      </c>
      <c r="N145" s="108"/>
    </row>
    <row r="146" spans="1:14" customFormat="1" ht="25.5" customHeight="1" x14ac:dyDescent="0.25">
      <c r="A146" s="109">
        <v>347</v>
      </c>
      <c r="B146" s="105" t="s">
        <v>479</v>
      </c>
      <c r="C146" s="100">
        <v>0</v>
      </c>
      <c r="D146" s="100">
        <v>40000</v>
      </c>
      <c r="E146" s="100">
        <v>0</v>
      </c>
      <c r="F146" s="100">
        <v>0</v>
      </c>
      <c r="G146" s="100">
        <v>0</v>
      </c>
      <c r="H146" s="100">
        <v>0</v>
      </c>
      <c r="I146" s="100">
        <v>0</v>
      </c>
      <c r="J146" s="100">
        <v>0</v>
      </c>
      <c r="K146" s="100">
        <v>0</v>
      </c>
      <c r="L146" s="100">
        <v>0</v>
      </c>
      <c r="M146" s="98">
        <f t="shared" si="24"/>
        <v>40000</v>
      </c>
      <c r="N146" s="108"/>
    </row>
    <row r="147" spans="1:14" customFormat="1" ht="25.5" customHeight="1" x14ac:dyDescent="0.25">
      <c r="A147" s="109">
        <v>348</v>
      </c>
      <c r="B147" s="105" t="s">
        <v>480</v>
      </c>
      <c r="C147" s="100">
        <v>0</v>
      </c>
      <c r="D147" s="100">
        <v>0</v>
      </c>
      <c r="E147" s="100">
        <v>0</v>
      </c>
      <c r="F147" s="100">
        <v>0</v>
      </c>
      <c r="G147" s="100">
        <v>0</v>
      </c>
      <c r="H147" s="100">
        <v>0</v>
      </c>
      <c r="I147" s="100">
        <v>0</v>
      </c>
      <c r="J147" s="100">
        <v>0</v>
      </c>
      <c r="K147" s="100">
        <v>0</v>
      </c>
      <c r="L147" s="100">
        <v>0</v>
      </c>
      <c r="M147" s="98">
        <f t="shared" si="24"/>
        <v>0</v>
      </c>
      <c r="N147" s="108"/>
    </row>
    <row r="148" spans="1:14" customFormat="1" ht="25.5" customHeight="1" x14ac:dyDescent="0.25">
      <c r="A148" s="109">
        <v>349</v>
      </c>
      <c r="B148" s="105" t="s">
        <v>481</v>
      </c>
      <c r="C148" s="100">
        <v>0</v>
      </c>
      <c r="D148" s="100">
        <v>0</v>
      </c>
      <c r="E148" s="100">
        <v>0</v>
      </c>
      <c r="F148" s="100">
        <v>0</v>
      </c>
      <c r="G148" s="100">
        <v>0</v>
      </c>
      <c r="H148" s="100">
        <v>0</v>
      </c>
      <c r="I148" s="100">
        <v>0</v>
      </c>
      <c r="J148" s="100">
        <v>0</v>
      </c>
      <c r="K148" s="100">
        <v>0</v>
      </c>
      <c r="L148" s="100">
        <v>0</v>
      </c>
      <c r="M148" s="98">
        <f t="shared" si="24"/>
        <v>0</v>
      </c>
      <c r="N148" s="108"/>
    </row>
    <row r="149" spans="1:14" customFormat="1" ht="30" x14ac:dyDescent="0.25">
      <c r="A149" s="102">
        <v>3500</v>
      </c>
      <c r="B149" s="103" t="s">
        <v>482</v>
      </c>
      <c r="C149" s="97">
        <f t="shared" ref="C149:N149" si="26">SUM(C150:C158)</f>
        <v>0</v>
      </c>
      <c r="D149" s="97">
        <f>SUM(D150:D158)</f>
        <v>326600</v>
      </c>
      <c r="E149" s="97">
        <f t="shared" si="26"/>
        <v>0</v>
      </c>
      <c r="F149" s="97">
        <f t="shared" si="26"/>
        <v>0</v>
      </c>
      <c r="G149" s="97">
        <f t="shared" si="26"/>
        <v>2505000</v>
      </c>
      <c r="H149" s="97">
        <f t="shared" si="26"/>
        <v>0</v>
      </c>
      <c r="I149" s="97">
        <f t="shared" si="26"/>
        <v>0</v>
      </c>
      <c r="J149" s="97">
        <f t="shared" si="26"/>
        <v>0</v>
      </c>
      <c r="K149" s="97">
        <f t="shared" si="26"/>
        <v>0</v>
      </c>
      <c r="L149" s="97">
        <f t="shared" si="26"/>
        <v>0</v>
      </c>
      <c r="M149" s="97">
        <f t="shared" si="24"/>
        <v>2831600</v>
      </c>
      <c r="N149" s="112">
        <f t="shared" si="26"/>
        <v>0</v>
      </c>
    </row>
    <row r="150" spans="1:14" customFormat="1" ht="25.5" customHeight="1" x14ac:dyDescent="0.25">
      <c r="A150" s="109">
        <v>351</v>
      </c>
      <c r="B150" s="105" t="s">
        <v>483</v>
      </c>
      <c r="C150" s="100">
        <v>0</v>
      </c>
      <c r="D150" s="100">
        <v>15000</v>
      </c>
      <c r="E150" s="100">
        <v>0</v>
      </c>
      <c r="F150" s="100">
        <v>0</v>
      </c>
      <c r="G150" s="100">
        <v>0</v>
      </c>
      <c r="H150" s="100">
        <v>0</v>
      </c>
      <c r="I150" s="100">
        <v>0</v>
      </c>
      <c r="J150" s="100">
        <v>0</v>
      </c>
      <c r="K150" s="100">
        <v>0</v>
      </c>
      <c r="L150" s="100">
        <v>0</v>
      </c>
      <c r="M150" s="98">
        <f t="shared" si="24"/>
        <v>15000</v>
      </c>
      <c r="N150" s="108"/>
    </row>
    <row r="151" spans="1:14" customFormat="1" ht="34.5" customHeight="1" x14ac:dyDescent="0.25">
      <c r="A151" s="109">
        <v>352</v>
      </c>
      <c r="B151" s="105" t="s">
        <v>484</v>
      </c>
      <c r="C151" s="100">
        <v>0</v>
      </c>
      <c r="D151" s="100">
        <v>5000</v>
      </c>
      <c r="E151" s="100">
        <v>0</v>
      </c>
      <c r="F151" s="100">
        <v>0</v>
      </c>
      <c r="G151" s="100">
        <v>0</v>
      </c>
      <c r="H151" s="100">
        <v>0</v>
      </c>
      <c r="I151" s="100">
        <v>0</v>
      </c>
      <c r="J151" s="100">
        <v>0</v>
      </c>
      <c r="K151" s="100">
        <v>0</v>
      </c>
      <c r="L151" s="100">
        <v>0</v>
      </c>
      <c r="M151" s="98">
        <f t="shared" si="24"/>
        <v>5000</v>
      </c>
      <c r="N151" s="108"/>
    </row>
    <row r="152" spans="1:14" customFormat="1" ht="33" customHeight="1" x14ac:dyDescent="0.25">
      <c r="A152" s="109">
        <v>353</v>
      </c>
      <c r="B152" s="105" t="s">
        <v>485</v>
      </c>
      <c r="C152" s="100">
        <v>0</v>
      </c>
      <c r="D152" s="100">
        <v>6600</v>
      </c>
      <c r="E152" s="100">
        <v>0</v>
      </c>
      <c r="F152" s="100">
        <v>0</v>
      </c>
      <c r="G152" s="100">
        <v>0</v>
      </c>
      <c r="H152" s="100">
        <v>0</v>
      </c>
      <c r="I152" s="100">
        <v>0</v>
      </c>
      <c r="J152" s="100">
        <v>0</v>
      </c>
      <c r="K152" s="100">
        <v>0</v>
      </c>
      <c r="L152" s="100">
        <v>0</v>
      </c>
      <c r="M152" s="98">
        <f t="shared" si="24"/>
        <v>6600</v>
      </c>
      <c r="N152" s="108"/>
    </row>
    <row r="153" spans="1:14" customFormat="1" ht="29.25" customHeight="1" x14ac:dyDescent="0.25">
      <c r="A153" s="109">
        <v>354</v>
      </c>
      <c r="B153" s="105" t="s">
        <v>486</v>
      </c>
      <c r="C153" s="100">
        <v>0</v>
      </c>
      <c r="D153" s="100">
        <v>0</v>
      </c>
      <c r="E153" s="100">
        <v>0</v>
      </c>
      <c r="F153" s="100">
        <v>0</v>
      </c>
      <c r="G153" s="100">
        <v>0</v>
      </c>
      <c r="H153" s="100">
        <v>0</v>
      </c>
      <c r="I153" s="100">
        <v>0</v>
      </c>
      <c r="J153" s="100">
        <v>0</v>
      </c>
      <c r="K153" s="100">
        <v>0</v>
      </c>
      <c r="L153" s="100">
        <v>0</v>
      </c>
      <c r="M153" s="98">
        <f t="shared" si="24"/>
        <v>0</v>
      </c>
      <c r="N153" s="108"/>
    </row>
    <row r="154" spans="1:14" customFormat="1" ht="25.5" customHeight="1" x14ac:dyDescent="0.25">
      <c r="A154" s="109">
        <v>355</v>
      </c>
      <c r="B154" s="105" t="s">
        <v>487</v>
      </c>
      <c r="C154" s="100">
        <v>0</v>
      </c>
      <c r="D154" s="100">
        <v>135000</v>
      </c>
      <c r="E154" s="100">
        <v>0</v>
      </c>
      <c r="F154" s="100">
        <v>0</v>
      </c>
      <c r="G154" s="100">
        <v>105000</v>
      </c>
      <c r="H154" s="100">
        <v>0</v>
      </c>
      <c r="I154" s="100">
        <v>0</v>
      </c>
      <c r="J154" s="100">
        <v>0</v>
      </c>
      <c r="K154" s="100">
        <v>0</v>
      </c>
      <c r="L154" s="100">
        <v>0</v>
      </c>
      <c r="M154" s="98">
        <f t="shared" si="24"/>
        <v>240000</v>
      </c>
      <c r="N154" s="108"/>
    </row>
    <row r="155" spans="1:14" customFormat="1" ht="15" x14ac:dyDescent="0.25">
      <c r="A155" s="109">
        <v>356</v>
      </c>
      <c r="B155" s="105" t="s">
        <v>488</v>
      </c>
      <c r="C155" s="100">
        <v>0</v>
      </c>
      <c r="D155" s="100">
        <v>0</v>
      </c>
      <c r="E155" s="100">
        <v>0</v>
      </c>
      <c r="F155" s="100">
        <v>0</v>
      </c>
      <c r="G155" s="100">
        <v>0</v>
      </c>
      <c r="H155" s="100">
        <v>0</v>
      </c>
      <c r="I155" s="100">
        <v>0</v>
      </c>
      <c r="J155" s="100">
        <v>0</v>
      </c>
      <c r="K155" s="100">
        <v>0</v>
      </c>
      <c r="L155" s="100">
        <v>0</v>
      </c>
      <c r="M155" s="98">
        <f t="shared" si="24"/>
        <v>0</v>
      </c>
      <c r="N155" s="108"/>
    </row>
    <row r="156" spans="1:14" customFormat="1" ht="25.5" x14ac:dyDescent="0.25">
      <c r="A156" s="109">
        <v>357</v>
      </c>
      <c r="B156" s="105" t="s">
        <v>489</v>
      </c>
      <c r="C156" s="100">
        <v>0</v>
      </c>
      <c r="D156" s="100">
        <v>165000</v>
      </c>
      <c r="E156" s="100">
        <v>0</v>
      </c>
      <c r="F156" s="100">
        <v>0</v>
      </c>
      <c r="G156" s="100">
        <v>0</v>
      </c>
      <c r="H156" s="100">
        <v>0</v>
      </c>
      <c r="I156" s="100">
        <v>0</v>
      </c>
      <c r="J156" s="100">
        <v>0</v>
      </c>
      <c r="K156" s="100">
        <v>0</v>
      </c>
      <c r="L156" s="100">
        <v>0</v>
      </c>
      <c r="M156" s="98">
        <f t="shared" si="24"/>
        <v>165000</v>
      </c>
      <c r="N156" s="108"/>
    </row>
    <row r="157" spans="1:14" customFormat="1" ht="25.5" customHeight="1" x14ac:dyDescent="0.25">
      <c r="A157" s="109">
        <v>358</v>
      </c>
      <c r="B157" s="105" t="s">
        <v>490</v>
      </c>
      <c r="C157" s="100">
        <v>0</v>
      </c>
      <c r="D157" s="100">
        <v>0</v>
      </c>
      <c r="E157" s="100">
        <v>0</v>
      </c>
      <c r="F157" s="100">
        <v>0</v>
      </c>
      <c r="G157" s="100">
        <v>2400000</v>
      </c>
      <c r="H157" s="100">
        <v>0</v>
      </c>
      <c r="I157" s="100">
        <v>0</v>
      </c>
      <c r="J157" s="100">
        <v>0</v>
      </c>
      <c r="K157" s="100">
        <v>0</v>
      </c>
      <c r="L157" s="100">
        <v>0</v>
      </c>
      <c r="M157" s="98">
        <f t="shared" si="24"/>
        <v>2400000</v>
      </c>
      <c r="N157" s="108"/>
    </row>
    <row r="158" spans="1:14" customFormat="1" ht="25.5" customHeight="1" x14ac:dyDescent="0.25">
      <c r="A158" s="109">
        <v>359</v>
      </c>
      <c r="B158" s="105" t="s">
        <v>491</v>
      </c>
      <c r="C158" s="100">
        <v>0</v>
      </c>
      <c r="D158" s="100">
        <v>0</v>
      </c>
      <c r="E158" s="100">
        <v>0</v>
      </c>
      <c r="F158" s="100">
        <v>0</v>
      </c>
      <c r="G158" s="100">
        <v>0</v>
      </c>
      <c r="H158" s="100">
        <v>0</v>
      </c>
      <c r="I158" s="100">
        <v>0</v>
      </c>
      <c r="J158" s="100">
        <v>0</v>
      </c>
      <c r="K158" s="100">
        <v>0</v>
      </c>
      <c r="L158" s="100">
        <v>0</v>
      </c>
      <c r="M158" s="98">
        <f t="shared" si="24"/>
        <v>0</v>
      </c>
      <c r="N158" s="108"/>
    </row>
    <row r="159" spans="1:14" customFormat="1" ht="25.5" customHeight="1" x14ac:dyDescent="0.25">
      <c r="A159" s="102">
        <v>3600</v>
      </c>
      <c r="B159" s="103" t="s">
        <v>492</v>
      </c>
      <c r="C159" s="97">
        <f t="shared" ref="C159:N159" si="27">SUM(C160:C166)</f>
        <v>0</v>
      </c>
      <c r="D159" s="97">
        <f>SUM(D160:D166)</f>
        <v>47500</v>
      </c>
      <c r="E159" s="97">
        <f t="shared" si="27"/>
        <v>0</v>
      </c>
      <c r="F159" s="97">
        <f t="shared" si="27"/>
        <v>0</v>
      </c>
      <c r="G159" s="97">
        <f t="shared" si="27"/>
        <v>0</v>
      </c>
      <c r="H159" s="97">
        <f t="shared" si="27"/>
        <v>0</v>
      </c>
      <c r="I159" s="97">
        <f t="shared" si="27"/>
        <v>0</v>
      </c>
      <c r="J159" s="97">
        <f t="shared" si="27"/>
        <v>0</v>
      </c>
      <c r="K159" s="97">
        <f t="shared" si="27"/>
        <v>0</v>
      </c>
      <c r="L159" s="97">
        <f t="shared" si="27"/>
        <v>0</v>
      </c>
      <c r="M159" s="97">
        <f t="shared" si="24"/>
        <v>47500</v>
      </c>
      <c r="N159" s="112">
        <f t="shared" si="27"/>
        <v>0</v>
      </c>
    </row>
    <row r="160" spans="1:14" customFormat="1" ht="29.25" customHeight="1" x14ac:dyDescent="0.25">
      <c r="A160" s="109">
        <v>361</v>
      </c>
      <c r="B160" s="105" t="s">
        <v>493</v>
      </c>
      <c r="C160" s="100">
        <v>0</v>
      </c>
      <c r="D160" s="100">
        <v>9500</v>
      </c>
      <c r="E160" s="100">
        <v>0</v>
      </c>
      <c r="F160" s="100">
        <v>0</v>
      </c>
      <c r="G160" s="100">
        <v>0</v>
      </c>
      <c r="H160" s="100">
        <v>0</v>
      </c>
      <c r="I160" s="100">
        <v>0</v>
      </c>
      <c r="J160" s="100">
        <v>0</v>
      </c>
      <c r="K160" s="100">
        <v>0</v>
      </c>
      <c r="L160" s="100">
        <v>0</v>
      </c>
      <c r="M160" s="98">
        <f t="shared" si="24"/>
        <v>9500</v>
      </c>
      <c r="N160" s="108"/>
    </row>
    <row r="161" spans="1:14" customFormat="1" ht="34.5" customHeight="1" x14ac:dyDescent="0.25">
      <c r="A161" s="109">
        <v>362</v>
      </c>
      <c r="B161" s="105" t="s">
        <v>494</v>
      </c>
      <c r="C161" s="100">
        <v>0</v>
      </c>
      <c r="D161" s="100">
        <v>0</v>
      </c>
      <c r="E161" s="100">
        <v>0</v>
      </c>
      <c r="F161" s="100">
        <v>0</v>
      </c>
      <c r="G161" s="100">
        <v>0</v>
      </c>
      <c r="H161" s="100">
        <v>0</v>
      </c>
      <c r="I161" s="100">
        <v>0</v>
      </c>
      <c r="J161" s="100">
        <v>0</v>
      </c>
      <c r="K161" s="100">
        <v>0</v>
      </c>
      <c r="L161" s="100">
        <v>0</v>
      </c>
      <c r="M161" s="98">
        <f t="shared" si="24"/>
        <v>0</v>
      </c>
      <c r="N161" s="108"/>
    </row>
    <row r="162" spans="1:14" customFormat="1" ht="29.25" customHeight="1" x14ac:dyDescent="0.25">
      <c r="A162" s="109">
        <v>363</v>
      </c>
      <c r="B162" s="105" t="s">
        <v>495</v>
      </c>
      <c r="C162" s="100">
        <v>0</v>
      </c>
      <c r="D162" s="100">
        <v>0</v>
      </c>
      <c r="E162" s="100">
        <v>0</v>
      </c>
      <c r="F162" s="100">
        <v>0</v>
      </c>
      <c r="G162" s="100">
        <v>0</v>
      </c>
      <c r="H162" s="100">
        <v>0</v>
      </c>
      <c r="I162" s="100">
        <v>0</v>
      </c>
      <c r="J162" s="100">
        <v>0</v>
      </c>
      <c r="K162" s="100">
        <v>0</v>
      </c>
      <c r="L162" s="100">
        <v>0</v>
      </c>
      <c r="M162" s="98">
        <f t="shared" si="24"/>
        <v>0</v>
      </c>
      <c r="N162" s="108"/>
    </row>
    <row r="163" spans="1:14" customFormat="1" ht="25.5" customHeight="1" x14ac:dyDescent="0.25">
      <c r="A163" s="109">
        <v>364</v>
      </c>
      <c r="B163" s="105" t="s">
        <v>496</v>
      </c>
      <c r="C163" s="100">
        <v>0</v>
      </c>
      <c r="D163" s="100">
        <v>0</v>
      </c>
      <c r="E163" s="100">
        <v>0</v>
      </c>
      <c r="F163" s="100">
        <v>0</v>
      </c>
      <c r="G163" s="100">
        <v>0</v>
      </c>
      <c r="H163" s="100">
        <v>0</v>
      </c>
      <c r="I163" s="100">
        <v>0</v>
      </c>
      <c r="J163" s="100">
        <v>0</v>
      </c>
      <c r="K163" s="100">
        <v>0</v>
      </c>
      <c r="L163" s="100">
        <v>0</v>
      </c>
      <c r="M163" s="98">
        <f t="shared" si="24"/>
        <v>0</v>
      </c>
      <c r="N163" s="108"/>
    </row>
    <row r="164" spans="1:14" customFormat="1" ht="25.5" customHeight="1" x14ac:dyDescent="0.25">
      <c r="A164" s="109">
        <v>365</v>
      </c>
      <c r="B164" s="105" t="s">
        <v>497</v>
      </c>
      <c r="C164" s="100">
        <v>0</v>
      </c>
      <c r="D164" s="100">
        <v>0</v>
      </c>
      <c r="E164" s="100">
        <v>0</v>
      </c>
      <c r="F164" s="100">
        <v>0</v>
      </c>
      <c r="G164" s="100">
        <v>0</v>
      </c>
      <c r="H164" s="100">
        <v>0</v>
      </c>
      <c r="I164" s="100">
        <v>0</v>
      </c>
      <c r="J164" s="100">
        <v>0</v>
      </c>
      <c r="K164" s="100">
        <v>0</v>
      </c>
      <c r="L164" s="100">
        <v>0</v>
      </c>
      <c r="M164" s="98">
        <f t="shared" si="24"/>
        <v>0</v>
      </c>
      <c r="N164" s="108"/>
    </row>
    <row r="165" spans="1:14" customFormat="1" ht="25.5" x14ac:dyDescent="0.25">
      <c r="A165" s="109">
        <v>366</v>
      </c>
      <c r="B165" s="105" t="s">
        <v>498</v>
      </c>
      <c r="C165" s="100">
        <v>0</v>
      </c>
      <c r="D165" s="100">
        <v>38000</v>
      </c>
      <c r="E165" s="100">
        <v>0</v>
      </c>
      <c r="F165" s="100">
        <v>0</v>
      </c>
      <c r="G165" s="100">
        <v>0</v>
      </c>
      <c r="H165" s="100">
        <v>0</v>
      </c>
      <c r="I165" s="100">
        <v>0</v>
      </c>
      <c r="J165" s="100">
        <v>0</v>
      </c>
      <c r="K165" s="100">
        <v>0</v>
      </c>
      <c r="L165" s="100">
        <v>0</v>
      </c>
      <c r="M165" s="98">
        <f t="shared" si="24"/>
        <v>38000</v>
      </c>
      <c r="N165" s="108"/>
    </row>
    <row r="166" spans="1:14" customFormat="1" ht="25.5" customHeight="1" x14ac:dyDescent="0.25">
      <c r="A166" s="109">
        <v>369</v>
      </c>
      <c r="B166" s="105" t="s">
        <v>499</v>
      </c>
      <c r="C166" s="100">
        <v>0</v>
      </c>
      <c r="D166" s="100">
        <v>0</v>
      </c>
      <c r="E166" s="100">
        <v>0</v>
      </c>
      <c r="F166" s="100">
        <v>0</v>
      </c>
      <c r="G166" s="100">
        <v>0</v>
      </c>
      <c r="H166" s="100">
        <v>0</v>
      </c>
      <c r="I166" s="100">
        <v>0</v>
      </c>
      <c r="J166" s="100">
        <v>0</v>
      </c>
      <c r="K166" s="100">
        <v>0</v>
      </c>
      <c r="L166" s="100">
        <v>0</v>
      </c>
      <c r="M166" s="98">
        <f t="shared" si="24"/>
        <v>0</v>
      </c>
      <c r="N166" s="108"/>
    </row>
    <row r="167" spans="1:14" customFormat="1" ht="25.5" customHeight="1" x14ac:dyDescent="0.25">
      <c r="A167" s="102">
        <v>3700</v>
      </c>
      <c r="B167" s="103" t="s">
        <v>500</v>
      </c>
      <c r="C167" s="97">
        <f t="shared" ref="C167:N167" si="28">SUM(C168:C176)</f>
        <v>0</v>
      </c>
      <c r="D167" s="97">
        <f>SUM(D168:D176)</f>
        <v>5500</v>
      </c>
      <c r="E167" s="97">
        <f t="shared" si="28"/>
        <v>0</v>
      </c>
      <c r="F167" s="97">
        <f t="shared" si="28"/>
        <v>0</v>
      </c>
      <c r="G167" s="97">
        <f t="shared" si="28"/>
        <v>0</v>
      </c>
      <c r="H167" s="97">
        <f t="shared" si="28"/>
        <v>0</v>
      </c>
      <c r="I167" s="97">
        <f t="shared" si="28"/>
        <v>0</v>
      </c>
      <c r="J167" s="97">
        <f t="shared" si="28"/>
        <v>0</v>
      </c>
      <c r="K167" s="97">
        <f t="shared" si="28"/>
        <v>0</v>
      </c>
      <c r="L167" s="97">
        <f t="shared" si="28"/>
        <v>0</v>
      </c>
      <c r="M167" s="97">
        <f t="shared" si="24"/>
        <v>5500</v>
      </c>
      <c r="N167" s="112">
        <f t="shared" si="28"/>
        <v>0</v>
      </c>
    </row>
    <row r="168" spans="1:14" customFormat="1" ht="25.5" customHeight="1" x14ac:dyDescent="0.25">
      <c r="A168" s="109">
        <v>371</v>
      </c>
      <c r="B168" s="105" t="s">
        <v>501</v>
      </c>
      <c r="C168" s="100">
        <v>0</v>
      </c>
      <c r="D168" s="100">
        <v>5500</v>
      </c>
      <c r="E168" s="100">
        <v>0</v>
      </c>
      <c r="F168" s="100">
        <v>0</v>
      </c>
      <c r="G168" s="100">
        <v>0</v>
      </c>
      <c r="H168" s="100">
        <v>0</v>
      </c>
      <c r="I168" s="100">
        <v>0</v>
      </c>
      <c r="J168" s="100">
        <v>0</v>
      </c>
      <c r="K168" s="100">
        <v>0</v>
      </c>
      <c r="L168" s="100">
        <v>0</v>
      </c>
      <c r="M168" s="98">
        <f t="shared" si="24"/>
        <v>5500</v>
      </c>
      <c r="N168" s="108"/>
    </row>
    <row r="169" spans="1:14" customFormat="1" ht="25.5" customHeight="1" x14ac:dyDescent="0.25">
      <c r="A169" s="109">
        <v>372</v>
      </c>
      <c r="B169" s="105" t="s">
        <v>502</v>
      </c>
      <c r="C169" s="100">
        <v>0</v>
      </c>
      <c r="D169" s="100">
        <v>0</v>
      </c>
      <c r="E169" s="100">
        <v>0</v>
      </c>
      <c r="F169" s="100">
        <v>0</v>
      </c>
      <c r="G169" s="100">
        <v>0</v>
      </c>
      <c r="H169" s="100">
        <v>0</v>
      </c>
      <c r="I169" s="100">
        <v>0</v>
      </c>
      <c r="J169" s="100">
        <v>0</v>
      </c>
      <c r="K169" s="100">
        <v>0</v>
      </c>
      <c r="L169" s="100">
        <v>0</v>
      </c>
      <c r="M169" s="98">
        <f t="shared" si="24"/>
        <v>0</v>
      </c>
      <c r="N169" s="108"/>
    </row>
    <row r="170" spans="1:14" customFormat="1" ht="25.5" customHeight="1" x14ac:dyDescent="0.25">
      <c r="A170" s="109">
        <v>373</v>
      </c>
      <c r="B170" s="105" t="s">
        <v>503</v>
      </c>
      <c r="C170" s="100">
        <v>0</v>
      </c>
      <c r="D170" s="100">
        <v>0</v>
      </c>
      <c r="E170" s="100">
        <v>0</v>
      </c>
      <c r="F170" s="100">
        <v>0</v>
      </c>
      <c r="G170" s="100">
        <v>0</v>
      </c>
      <c r="H170" s="100">
        <v>0</v>
      </c>
      <c r="I170" s="100">
        <v>0</v>
      </c>
      <c r="J170" s="100">
        <v>0</v>
      </c>
      <c r="K170" s="100">
        <v>0</v>
      </c>
      <c r="L170" s="100">
        <v>0</v>
      </c>
      <c r="M170" s="98">
        <f t="shared" si="24"/>
        <v>0</v>
      </c>
      <c r="N170" s="108"/>
    </row>
    <row r="171" spans="1:14" customFormat="1" ht="25.5" customHeight="1" x14ac:dyDescent="0.25">
      <c r="A171" s="109">
        <v>374</v>
      </c>
      <c r="B171" s="105" t="s">
        <v>504</v>
      </c>
      <c r="C171" s="100">
        <v>0</v>
      </c>
      <c r="D171" s="100">
        <v>0</v>
      </c>
      <c r="E171" s="100">
        <v>0</v>
      </c>
      <c r="F171" s="100">
        <v>0</v>
      </c>
      <c r="G171" s="100">
        <v>0</v>
      </c>
      <c r="H171" s="100">
        <v>0</v>
      </c>
      <c r="I171" s="100">
        <v>0</v>
      </c>
      <c r="J171" s="100">
        <v>0</v>
      </c>
      <c r="K171" s="100">
        <v>0</v>
      </c>
      <c r="L171" s="100">
        <v>0</v>
      </c>
      <c r="M171" s="98">
        <f t="shared" si="24"/>
        <v>0</v>
      </c>
      <c r="N171" s="108"/>
    </row>
    <row r="172" spans="1:14" customFormat="1" ht="25.5" customHeight="1" x14ac:dyDescent="0.25">
      <c r="A172" s="109">
        <v>375</v>
      </c>
      <c r="B172" s="105" t="s">
        <v>505</v>
      </c>
      <c r="C172" s="100">
        <v>0</v>
      </c>
      <c r="D172" s="100">
        <v>0</v>
      </c>
      <c r="E172" s="100">
        <v>0</v>
      </c>
      <c r="F172" s="100">
        <v>0</v>
      </c>
      <c r="G172" s="100">
        <v>0</v>
      </c>
      <c r="H172" s="100">
        <v>0</v>
      </c>
      <c r="I172" s="100">
        <v>0</v>
      </c>
      <c r="J172" s="100">
        <v>0</v>
      </c>
      <c r="K172" s="100">
        <v>0</v>
      </c>
      <c r="L172" s="100">
        <v>0</v>
      </c>
      <c r="M172" s="98">
        <f t="shared" si="24"/>
        <v>0</v>
      </c>
      <c r="N172" s="108"/>
    </row>
    <row r="173" spans="1:14" customFormat="1" ht="25.5" customHeight="1" x14ac:dyDescent="0.25">
      <c r="A173" s="109">
        <v>376</v>
      </c>
      <c r="B173" s="105" t="s">
        <v>506</v>
      </c>
      <c r="C173" s="100">
        <v>0</v>
      </c>
      <c r="D173" s="100">
        <v>0</v>
      </c>
      <c r="E173" s="100">
        <v>0</v>
      </c>
      <c r="F173" s="100">
        <v>0</v>
      </c>
      <c r="G173" s="100">
        <v>0</v>
      </c>
      <c r="H173" s="100">
        <v>0</v>
      </c>
      <c r="I173" s="100">
        <v>0</v>
      </c>
      <c r="J173" s="100">
        <v>0</v>
      </c>
      <c r="K173" s="100">
        <v>0</v>
      </c>
      <c r="L173" s="100">
        <v>0</v>
      </c>
      <c r="M173" s="98">
        <f t="shared" si="24"/>
        <v>0</v>
      </c>
      <c r="N173" s="108"/>
    </row>
    <row r="174" spans="1:14" customFormat="1" ht="25.5" customHeight="1" x14ac:dyDescent="0.25">
      <c r="A174" s="109">
        <v>377</v>
      </c>
      <c r="B174" s="105" t="s">
        <v>507</v>
      </c>
      <c r="C174" s="100">
        <v>0</v>
      </c>
      <c r="D174" s="100">
        <v>0</v>
      </c>
      <c r="E174" s="100">
        <v>0</v>
      </c>
      <c r="F174" s="100">
        <v>0</v>
      </c>
      <c r="G174" s="100">
        <v>0</v>
      </c>
      <c r="H174" s="100">
        <v>0</v>
      </c>
      <c r="I174" s="100">
        <v>0</v>
      </c>
      <c r="J174" s="100">
        <v>0</v>
      </c>
      <c r="K174" s="100">
        <v>0</v>
      </c>
      <c r="L174" s="100">
        <v>0</v>
      </c>
      <c r="M174" s="98">
        <f t="shared" si="24"/>
        <v>0</v>
      </c>
      <c r="N174" s="108"/>
    </row>
    <row r="175" spans="1:14" customFormat="1" ht="25.5" customHeight="1" x14ac:dyDescent="0.25">
      <c r="A175" s="109">
        <v>378</v>
      </c>
      <c r="B175" s="105" t="s">
        <v>508</v>
      </c>
      <c r="C175" s="100">
        <v>0</v>
      </c>
      <c r="D175" s="100">
        <v>0</v>
      </c>
      <c r="E175" s="100">
        <v>0</v>
      </c>
      <c r="F175" s="100">
        <v>0</v>
      </c>
      <c r="G175" s="100">
        <v>0</v>
      </c>
      <c r="H175" s="100">
        <v>0</v>
      </c>
      <c r="I175" s="100">
        <v>0</v>
      </c>
      <c r="J175" s="100">
        <v>0</v>
      </c>
      <c r="K175" s="100">
        <v>0</v>
      </c>
      <c r="L175" s="100">
        <v>0</v>
      </c>
      <c r="M175" s="98">
        <f t="shared" si="24"/>
        <v>0</v>
      </c>
      <c r="N175" s="108"/>
    </row>
    <row r="176" spans="1:14" customFormat="1" ht="25.5" customHeight="1" x14ac:dyDescent="0.25">
      <c r="A176" s="109">
        <v>379</v>
      </c>
      <c r="B176" s="105" t="s">
        <v>509</v>
      </c>
      <c r="C176" s="100">
        <v>0</v>
      </c>
      <c r="D176" s="100">
        <v>0</v>
      </c>
      <c r="E176" s="100">
        <v>0</v>
      </c>
      <c r="F176" s="100">
        <v>0</v>
      </c>
      <c r="G176" s="100">
        <v>0</v>
      </c>
      <c r="H176" s="100">
        <v>0</v>
      </c>
      <c r="I176" s="100">
        <v>0</v>
      </c>
      <c r="J176" s="100">
        <v>0</v>
      </c>
      <c r="K176" s="100">
        <v>0</v>
      </c>
      <c r="L176" s="100">
        <v>0</v>
      </c>
      <c r="M176" s="98">
        <f t="shared" si="24"/>
        <v>0</v>
      </c>
      <c r="N176" s="108"/>
    </row>
    <row r="177" spans="1:14" customFormat="1" ht="25.5" customHeight="1" x14ac:dyDescent="0.25">
      <c r="A177" s="102">
        <v>3800</v>
      </c>
      <c r="B177" s="103" t="s">
        <v>510</v>
      </c>
      <c r="C177" s="97">
        <f t="shared" ref="C177:N177" si="29">SUM(C178:C182)</f>
        <v>0</v>
      </c>
      <c r="D177" s="97">
        <f>SUM(D178:D182)</f>
        <v>190000</v>
      </c>
      <c r="E177" s="97">
        <f t="shared" si="29"/>
        <v>0</v>
      </c>
      <c r="F177" s="97">
        <f t="shared" si="29"/>
        <v>0</v>
      </c>
      <c r="G177" s="97">
        <f t="shared" si="29"/>
        <v>0</v>
      </c>
      <c r="H177" s="97">
        <f t="shared" si="29"/>
        <v>0</v>
      </c>
      <c r="I177" s="97">
        <f t="shared" si="29"/>
        <v>0</v>
      </c>
      <c r="J177" s="97">
        <f t="shared" si="29"/>
        <v>0</v>
      </c>
      <c r="K177" s="97">
        <f t="shared" si="29"/>
        <v>0</v>
      </c>
      <c r="L177" s="97">
        <f t="shared" si="29"/>
        <v>0</v>
      </c>
      <c r="M177" s="97">
        <f t="shared" si="24"/>
        <v>190000</v>
      </c>
      <c r="N177" s="112">
        <f t="shared" si="29"/>
        <v>0</v>
      </c>
    </row>
    <row r="178" spans="1:14" customFormat="1" ht="25.5" customHeight="1" x14ac:dyDescent="0.25">
      <c r="A178" s="109">
        <v>381</v>
      </c>
      <c r="B178" s="105" t="s">
        <v>511</v>
      </c>
      <c r="C178" s="100">
        <v>0</v>
      </c>
      <c r="D178" s="100">
        <v>55000</v>
      </c>
      <c r="E178" s="100">
        <v>0</v>
      </c>
      <c r="F178" s="100">
        <v>0</v>
      </c>
      <c r="G178" s="100">
        <v>0</v>
      </c>
      <c r="H178" s="100">
        <v>0</v>
      </c>
      <c r="I178" s="100">
        <v>0</v>
      </c>
      <c r="J178" s="100">
        <v>0</v>
      </c>
      <c r="K178" s="100">
        <v>0</v>
      </c>
      <c r="L178" s="100">
        <v>0</v>
      </c>
      <c r="M178" s="98">
        <f t="shared" si="24"/>
        <v>55000</v>
      </c>
      <c r="N178" s="108"/>
    </row>
    <row r="179" spans="1:14" customFormat="1" ht="25.5" customHeight="1" x14ac:dyDescent="0.25">
      <c r="A179" s="109">
        <v>382</v>
      </c>
      <c r="B179" s="105" t="s">
        <v>512</v>
      </c>
      <c r="C179" s="100">
        <v>0</v>
      </c>
      <c r="D179" s="100">
        <v>135000</v>
      </c>
      <c r="E179" s="100">
        <v>0</v>
      </c>
      <c r="F179" s="100">
        <v>0</v>
      </c>
      <c r="G179" s="100">
        <v>0</v>
      </c>
      <c r="H179" s="100">
        <v>0</v>
      </c>
      <c r="I179" s="100">
        <v>0</v>
      </c>
      <c r="J179" s="100">
        <v>0</v>
      </c>
      <c r="K179" s="100">
        <v>0</v>
      </c>
      <c r="L179" s="100">
        <v>0</v>
      </c>
      <c r="M179" s="98">
        <f t="shared" si="24"/>
        <v>135000</v>
      </c>
      <c r="N179" s="108"/>
    </row>
    <row r="180" spans="1:14" customFormat="1" ht="25.5" customHeight="1" x14ac:dyDescent="0.25">
      <c r="A180" s="109">
        <v>383</v>
      </c>
      <c r="B180" s="105" t="s">
        <v>513</v>
      </c>
      <c r="C180" s="100">
        <v>0</v>
      </c>
      <c r="D180" s="100">
        <v>0</v>
      </c>
      <c r="E180" s="100">
        <v>0</v>
      </c>
      <c r="F180" s="100">
        <v>0</v>
      </c>
      <c r="G180" s="100">
        <v>0</v>
      </c>
      <c r="H180" s="100">
        <v>0</v>
      </c>
      <c r="I180" s="100">
        <v>0</v>
      </c>
      <c r="J180" s="100">
        <v>0</v>
      </c>
      <c r="K180" s="100">
        <v>0</v>
      </c>
      <c r="L180" s="100">
        <v>0</v>
      </c>
      <c r="M180" s="98">
        <f t="shared" si="24"/>
        <v>0</v>
      </c>
      <c r="N180" s="108"/>
    </row>
    <row r="181" spans="1:14" customFormat="1" ht="25.5" customHeight="1" x14ac:dyDescent="0.25">
      <c r="A181" s="109">
        <v>384</v>
      </c>
      <c r="B181" s="105" t="s">
        <v>514</v>
      </c>
      <c r="C181" s="100">
        <v>0</v>
      </c>
      <c r="D181" s="100">
        <v>0</v>
      </c>
      <c r="E181" s="100">
        <v>0</v>
      </c>
      <c r="F181" s="100">
        <v>0</v>
      </c>
      <c r="G181" s="100">
        <v>0</v>
      </c>
      <c r="H181" s="100">
        <v>0</v>
      </c>
      <c r="I181" s="100">
        <v>0</v>
      </c>
      <c r="J181" s="100">
        <v>0</v>
      </c>
      <c r="K181" s="100">
        <v>0</v>
      </c>
      <c r="L181" s="100">
        <v>0</v>
      </c>
      <c r="M181" s="98">
        <f t="shared" si="24"/>
        <v>0</v>
      </c>
      <c r="N181" s="108"/>
    </row>
    <row r="182" spans="1:14" customFormat="1" ht="25.5" customHeight="1" x14ac:dyDescent="0.25">
      <c r="A182" s="109">
        <v>385</v>
      </c>
      <c r="B182" s="105" t="s">
        <v>515</v>
      </c>
      <c r="C182" s="100">
        <v>0</v>
      </c>
      <c r="D182" s="100">
        <v>0</v>
      </c>
      <c r="E182" s="100">
        <v>0</v>
      </c>
      <c r="F182" s="100">
        <v>0</v>
      </c>
      <c r="G182" s="100">
        <v>0</v>
      </c>
      <c r="H182" s="100">
        <v>0</v>
      </c>
      <c r="I182" s="100">
        <v>0</v>
      </c>
      <c r="J182" s="100">
        <v>0</v>
      </c>
      <c r="K182" s="100">
        <v>0</v>
      </c>
      <c r="L182" s="100">
        <v>0</v>
      </c>
      <c r="M182" s="98">
        <f t="shared" si="24"/>
        <v>0</v>
      </c>
      <c r="N182" s="108"/>
    </row>
    <row r="183" spans="1:14" customFormat="1" ht="25.5" customHeight="1" x14ac:dyDescent="0.25">
      <c r="A183" s="102">
        <v>3900</v>
      </c>
      <c r="B183" s="103" t="s">
        <v>516</v>
      </c>
      <c r="C183" s="97">
        <f t="shared" ref="C183:N183" si="30">SUM(C184:C192)</f>
        <v>0</v>
      </c>
      <c r="D183" s="97">
        <f>SUM(D184:D192)</f>
        <v>700000</v>
      </c>
      <c r="E183" s="97">
        <f t="shared" si="30"/>
        <v>10000</v>
      </c>
      <c r="F183" s="97">
        <f t="shared" si="30"/>
        <v>0</v>
      </c>
      <c r="G183" s="97">
        <f t="shared" si="30"/>
        <v>1535000</v>
      </c>
      <c r="H183" s="97">
        <f t="shared" si="30"/>
        <v>0</v>
      </c>
      <c r="I183" s="97">
        <f t="shared" si="30"/>
        <v>0</v>
      </c>
      <c r="J183" s="97">
        <f t="shared" si="30"/>
        <v>0</v>
      </c>
      <c r="K183" s="97">
        <f t="shared" si="30"/>
        <v>0</v>
      </c>
      <c r="L183" s="97">
        <f t="shared" si="30"/>
        <v>0</v>
      </c>
      <c r="M183" s="97">
        <f t="shared" si="24"/>
        <v>2245000</v>
      </c>
      <c r="N183" s="112">
        <f t="shared" si="30"/>
        <v>0</v>
      </c>
    </row>
    <row r="184" spans="1:14" customFormat="1" ht="25.5" customHeight="1" x14ac:dyDescent="0.25">
      <c r="A184" s="109">
        <v>391</v>
      </c>
      <c r="B184" s="105" t="s">
        <v>517</v>
      </c>
      <c r="C184" s="100">
        <v>0</v>
      </c>
      <c r="D184" s="100">
        <v>0</v>
      </c>
      <c r="E184" s="100">
        <v>0</v>
      </c>
      <c r="F184" s="100">
        <v>0</v>
      </c>
      <c r="G184" s="100">
        <v>0</v>
      </c>
      <c r="H184" s="100">
        <v>0</v>
      </c>
      <c r="I184" s="100">
        <v>0</v>
      </c>
      <c r="J184" s="100">
        <v>0</v>
      </c>
      <c r="K184" s="100">
        <v>0</v>
      </c>
      <c r="L184" s="100">
        <v>0</v>
      </c>
      <c r="M184" s="98">
        <f t="shared" si="24"/>
        <v>0</v>
      </c>
      <c r="N184" s="108"/>
    </row>
    <row r="185" spans="1:14" customFormat="1" ht="25.5" customHeight="1" x14ac:dyDescent="0.25">
      <c r="A185" s="109">
        <v>392</v>
      </c>
      <c r="B185" s="105" t="s">
        <v>518</v>
      </c>
      <c r="C185" s="100">
        <v>0</v>
      </c>
      <c r="D185" s="100">
        <v>0</v>
      </c>
      <c r="E185" s="100">
        <v>10000</v>
      </c>
      <c r="F185" s="100">
        <v>0</v>
      </c>
      <c r="G185" s="100">
        <v>0</v>
      </c>
      <c r="H185" s="100">
        <v>0</v>
      </c>
      <c r="I185" s="100">
        <v>0</v>
      </c>
      <c r="J185" s="100">
        <v>0</v>
      </c>
      <c r="K185" s="100">
        <v>0</v>
      </c>
      <c r="L185" s="100">
        <v>0</v>
      </c>
      <c r="M185" s="98">
        <f t="shared" si="24"/>
        <v>10000</v>
      </c>
      <c r="N185" s="108"/>
    </row>
    <row r="186" spans="1:14" customFormat="1" ht="25.5" customHeight="1" x14ac:dyDescent="0.25">
      <c r="A186" s="109">
        <v>393</v>
      </c>
      <c r="B186" s="105" t="s">
        <v>519</v>
      </c>
      <c r="C186" s="100">
        <v>0</v>
      </c>
      <c r="D186" s="100">
        <v>0</v>
      </c>
      <c r="E186" s="100">
        <v>0</v>
      </c>
      <c r="F186" s="100">
        <v>0</v>
      </c>
      <c r="G186" s="100">
        <v>0</v>
      </c>
      <c r="H186" s="100">
        <v>0</v>
      </c>
      <c r="I186" s="100">
        <v>0</v>
      </c>
      <c r="J186" s="100">
        <v>0</v>
      </c>
      <c r="K186" s="100">
        <v>0</v>
      </c>
      <c r="L186" s="100">
        <v>0</v>
      </c>
      <c r="M186" s="98">
        <f t="shared" si="24"/>
        <v>0</v>
      </c>
      <c r="N186" s="108"/>
    </row>
    <row r="187" spans="1:14" customFormat="1" ht="25.5" customHeight="1" x14ac:dyDescent="0.25">
      <c r="A187" s="109">
        <v>394</v>
      </c>
      <c r="B187" s="105" t="s">
        <v>520</v>
      </c>
      <c r="C187" s="100">
        <v>0</v>
      </c>
      <c r="D187" s="100">
        <v>690000</v>
      </c>
      <c r="E187" s="100"/>
      <c r="F187" s="100">
        <v>0</v>
      </c>
      <c r="G187" s="100">
        <f>845000+690000</f>
        <v>1535000</v>
      </c>
      <c r="H187" s="100">
        <v>0</v>
      </c>
      <c r="I187" s="100">
        <v>0</v>
      </c>
      <c r="J187" s="100">
        <v>0</v>
      </c>
      <c r="K187" s="100">
        <v>0</v>
      </c>
      <c r="L187" s="100">
        <v>0</v>
      </c>
      <c r="M187" s="98">
        <f t="shared" si="24"/>
        <v>2225000</v>
      </c>
      <c r="N187" s="108"/>
    </row>
    <row r="188" spans="1:14" customFormat="1" ht="25.5" customHeight="1" x14ac:dyDescent="0.25">
      <c r="A188" s="109">
        <v>395</v>
      </c>
      <c r="B188" s="105" t="s">
        <v>521</v>
      </c>
      <c r="C188" s="100">
        <v>0</v>
      </c>
      <c r="D188" s="100">
        <v>10000</v>
      </c>
      <c r="E188" s="100">
        <v>0</v>
      </c>
      <c r="F188" s="100">
        <v>0</v>
      </c>
      <c r="G188" s="100">
        <v>0</v>
      </c>
      <c r="H188" s="100">
        <v>0</v>
      </c>
      <c r="I188" s="100">
        <v>0</v>
      </c>
      <c r="J188" s="100">
        <v>0</v>
      </c>
      <c r="K188" s="100">
        <v>0</v>
      </c>
      <c r="L188" s="100">
        <v>0</v>
      </c>
      <c r="M188" s="98">
        <f t="shared" si="24"/>
        <v>10000</v>
      </c>
      <c r="N188" s="108"/>
    </row>
    <row r="189" spans="1:14" customFormat="1" ht="25.5" customHeight="1" x14ac:dyDescent="0.25">
      <c r="A189" s="109">
        <v>396</v>
      </c>
      <c r="B189" s="105" t="s">
        <v>522</v>
      </c>
      <c r="C189" s="100">
        <v>0</v>
      </c>
      <c r="D189" s="100">
        <v>0</v>
      </c>
      <c r="E189" s="100">
        <v>0</v>
      </c>
      <c r="F189" s="100">
        <v>0</v>
      </c>
      <c r="G189" s="100">
        <v>0</v>
      </c>
      <c r="H189" s="100">
        <v>0</v>
      </c>
      <c r="I189" s="100">
        <v>0</v>
      </c>
      <c r="J189" s="100">
        <v>0</v>
      </c>
      <c r="K189" s="100">
        <v>0</v>
      </c>
      <c r="L189" s="100">
        <v>0</v>
      </c>
      <c r="M189" s="98">
        <f t="shared" si="24"/>
        <v>0</v>
      </c>
      <c r="N189" s="108"/>
    </row>
    <row r="190" spans="1:14" customFormat="1" ht="25.5" customHeight="1" x14ac:dyDescent="0.25">
      <c r="A190" s="109">
        <v>397</v>
      </c>
      <c r="B190" s="105" t="s">
        <v>523</v>
      </c>
      <c r="C190" s="100">
        <v>0</v>
      </c>
      <c r="D190" s="100">
        <v>0</v>
      </c>
      <c r="E190" s="100">
        <v>0</v>
      </c>
      <c r="F190" s="100">
        <v>0</v>
      </c>
      <c r="G190" s="100">
        <v>0</v>
      </c>
      <c r="H190" s="100">
        <v>0</v>
      </c>
      <c r="I190" s="100">
        <v>0</v>
      </c>
      <c r="J190" s="100">
        <v>0</v>
      </c>
      <c r="K190" s="100">
        <v>0</v>
      </c>
      <c r="L190" s="100">
        <v>0</v>
      </c>
      <c r="M190" s="98">
        <f t="shared" si="24"/>
        <v>0</v>
      </c>
      <c r="N190" s="108"/>
    </row>
    <row r="191" spans="1:14" customFormat="1" ht="25.5" x14ac:dyDescent="0.25">
      <c r="A191" s="109">
        <v>398</v>
      </c>
      <c r="B191" s="105" t="s">
        <v>524</v>
      </c>
      <c r="C191" s="100">
        <v>0</v>
      </c>
      <c r="D191" s="100">
        <v>0</v>
      </c>
      <c r="E191" s="100">
        <v>0</v>
      </c>
      <c r="F191" s="100">
        <v>0</v>
      </c>
      <c r="G191" s="100">
        <v>0</v>
      </c>
      <c r="H191" s="100">
        <v>0</v>
      </c>
      <c r="I191" s="100">
        <v>0</v>
      </c>
      <c r="J191" s="100">
        <v>0</v>
      </c>
      <c r="K191" s="100">
        <v>0</v>
      </c>
      <c r="L191" s="100">
        <v>0</v>
      </c>
      <c r="M191" s="98">
        <f t="shared" si="24"/>
        <v>0</v>
      </c>
      <c r="N191" s="108"/>
    </row>
    <row r="192" spans="1:14" customFormat="1" ht="25.5" customHeight="1" x14ac:dyDescent="0.25">
      <c r="A192" s="109">
        <v>399</v>
      </c>
      <c r="B192" s="105" t="s">
        <v>525</v>
      </c>
      <c r="C192" s="100">
        <v>0</v>
      </c>
      <c r="D192" s="100">
        <v>0</v>
      </c>
      <c r="E192" s="100">
        <v>0</v>
      </c>
      <c r="F192" s="100">
        <v>0</v>
      </c>
      <c r="G192" s="100">
        <v>0</v>
      </c>
      <c r="H192" s="100">
        <v>0</v>
      </c>
      <c r="I192" s="100">
        <v>0</v>
      </c>
      <c r="J192" s="100">
        <v>0</v>
      </c>
      <c r="K192" s="100">
        <v>0</v>
      </c>
      <c r="L192" s="100">
        <v>0</v>
      </c>
      <c r="M192" s="98">
        <f t="shared" si="24"/>
        <v>0</v>
      </c>
      <c r="N192" s="108"/>
    </row>
    <row r="193" spans="1:14" customFormat="1" ht="31.5" x14ac:dyDescent="0.25">
      <c r="A193" s="245">
        <v>4000</v>
      </c>
      <c r="B193" s="246" t="s">
        <v>526</v>
      </c>
      <c r="C193" s="244">
        <f t="shared" ref="C193:N193" si="31">C194+C204+C210+C220+C229+C233+C248+C240+C242</f>
        <v>0</v>
      </c>
      <c r="D193" s="244">
        <f>D194+D204+D210+D220+D229+D233+D248+D240+D242</f>
        <v>67500</v>
      </c>
      <c r="E193" s="244">
        <f t="shared" si="31"/>
        <v>0</v>
      </c>
      <c r="F193" s="244">
        <f t="shared" si="31"/>
        <v>70000</v>
      </c>
      <c r="G193" s="244">
        <f t="shared" si="31"/>
        <v>1270000</v>
      </c>
      <c r="H193" s="244">
        <f t="shared" si="31"/>
        <v>0</v>
      </c>
      <c r="I193" s="244">
        <f t="shared" si="31"/>
        <v>0</v>
      </c>
      <c r="J193" s="244">
        <f t="shared" si="31"/>
        <v>550000</v>
      </c>
      <c r="K193" s="244">
        <f t="shared" si="31"/>
        <v>0</v>
      </c>
      <c r="L193" s="244">
        <f t="shared" si="31"/>
        <v>0</v>
      </c>
      <c r="M193" s="244">
        <f t="shared" si="24"/>
        <v>1957500</v>
      </c>
      <c r="N193" s="114">
        <f t="shared" si="31"/>
        <v>0</v>
      </c>
    </row>
    <row r="194" spans="1:14" customFormat="1" ht="30" x14ac:dyDescent="0.25">
      <c r="A194" s="113">
        <v>4100</v>
      </c>
      <c r="B194" s="106" t="s">
        <v>314</v>
      </c>
      <c r="C194" s="97">
        <f>SUM(C195:C203)</f>
        <v>0</v>
      </c>
      <c r="D194" s="97">
        <f>SUM(D195:D203)</f>
        <v>0</v>
      </c>
      <c r="E194" s="97">
        <f t="shared" ref="E194:N194" si="32">SUM(E195:E203)</f>
        <v>0</v>
      </c>
      <c r="F194" s="97">
        <f t="shared" si="32"/>
        <v>0</v>
      </c>
      <c r="G194" s="97">
        <f t="shared" si="32"/>
        <v>0</v>
      </c>
      <c r="H194" s="97">
        <f t="shared" si="32"/>
        <v>0</v>
      </c>
      <c r="I194" s="97">
        <f t="shared" si="32"/>
        <v>0</v>
      </c>
      <c r="J194" s="97">
        <f t="shared" si="32"/>
        <v>0</v>
      </c>
      <c r="K194" s="97">
        <f t="shared" si="32"/>
        <v>0</v>
      </c>
      <c r="L194" s="97">
        <f t="shared" si="32"/>
        <v>0</v>
      </c>
      <c r="M194" s="97">
        <f t="shared" si="24"/>
        <v>0</v>
      </c>
      <c r="N194" s="112">
        <f t="shared" si="32"/>
        <v>0</v>
      </c>
    </row>
    <row r="195" spans="1:14" customFormat="1" ht="25.5" customHeight="1" x14ac:dyDescent="0.25">
      <c r="A195" s="109">
        <v>411</v>
      </c>
      <c r="B195" s="105" t="s">
        <v>527</v>
      </c>
      <c r="C195" s="101">
        <v>0</v>
      </c>
      <c r="D195" s="101">
        <v>0</v>
      </c>
      <c r="E195" s="101">
        <v>0</v>
      </c>
      <c r="F195" s="101">
        <v>0</v>
      </c>
      <c r="G195" s="101">
        <v>0</v>
      </c>
      <c r="H195" s="101">
        <v>0</v>
      </c>
      <c r="I195" s="101">
        <v>0</v>
      </c>
      <c r="J195" s="101">
        <v>0</v>
      </c>
      <c r="K195" s="101">
        <v>0</v>
      </c>
      <c r="L195" s="101">
        <v>0</v>
      </c>
      <c r="M195" s="98">
        <f t="shared" si="24"/>
        <v>0</v>
      </c>
      <c r="N195" s="108"/>
    </row>
    <row r="196" spans="1:14" customFormat="1" ht="25.5" customHeight="1" x14ac:dyDescent="0.25">
      <c r="A196" s="109">
        <v>412</v>
      </c>
      <c r="B196" s="105" t="s">
        <v>528</v>
      </c>
      <c r="C196" s="101">
        <v>0</v>
      </c>
      <c r="D196" s="101">
        <v>0</v>
      </c>
      <c r="E196" s="101">
        <v>0</v>
      </c>
      <c r="F196" s="101">
        <v>0</v>
      </c>
      <c r="G196" s="101">
        <v>0</v>
      </c>
      <c r="H196" s="101">
        <v>0</v>
      </c>
      <c r="I196" s="101">
        <v>0</v>
      </c>
      <c r="J196" s="101">
        <v>0</v>
      </c>
      <c r="K196" s="101">
        <v>0</v>
      </c>
      <c r="L196" s="101">
        <v>0</v>
      </c>
      <c r="M196" s="98">
        <f t="shared" si="24"/>
        <v>0</v>
      </c>
      <c r="N196" s="108"/>
    </row>
    <row r="197" spans="1:14" customFormat="1" ht="25.5" customHeight="1" x14ac:dyDescent="0.25">
      <c r="A197" s="109">
        <v>413</v>
      </c>
      <c r="B197" s="105" t="s">
        <v>529</v>
      </c>
      <c r="C197" s="101">
        <v>0</v>
      </c>
      <c r="D197" s="101">
        <v>0</v>
      </c>
      <c r="E197" s="101">
        <v>0</v>
      </c>
      <c r="F197" s="101">
        <v>0</v>
      </c>
      <c r="G197" s="101">
        <v>0</v>
      </c>
      <c r="H197" s="101">
        <v>0</v>
      </c>
      <c r="I197" s="101">
        <v>0</v>
      </c>
      <c r="J197" s="101">
        <v>0</v>
      </c>
      <c r="K197" s="101">
        <v>0</v>
      </c>
      <c r="L197" s="101">
        <v>0</v>
      </c>
      <c r="M197" s="98">
        <f t="shared" si="24"/>
        <v>0</v>
      </c>
      <c r="N197" s="108"/>
    </row>
    <row r="198" spans="1:14" customFormat="1" ht="25.5" customHeight="1" x14ac:dyDescent="0.25">
      <c r="A198" s="109">
        <v>414</v>
      </c>
      <c r="B198" s="105" t="s">
        <v>530</v>
      </c>
      <c r="C198" s="100">
        <v>0</v>
      </c>
      <c r="D198" s="100">
        <v>0</v>
      </c>
      <c r="E198" s="100">
        <v>0</v>
      </c>
      <c r="F198" s="100">
        <v>0</v>
      </c>
      <c r="G198" s="100">
        <v>0</v>
      </c>
      <c r="H198" s="100">
        <v>0</v>
      </c>
      <c r="I198" s="100">
        <v>0</v>
      </c>
      <c r="J198" s="100">
        <v>0</v>
      </c>
      <c r="K198" s="100">
        <v>0</v>
      </c>
      <c r="L198" s="100">
        <v>0</v>
      </c>
      <c r="M198" s="98">
        <f t="shared" si="24"/>
        <v>0</v>
      </c>
      <c r="N198" s="108"/>
    </row>
    <row r="199" spans="1:14" customFormat="1" ht="42" customHeight="1" x14ac:dyDescent="0.25">
      <c r="A199" s="109">
        <v>415</v>
      </c>
      <c r="B199" s="105" t="s">
        <v>531</v>
      </c>
      <c r="C199" s="100">
        <v>0</v>
      </c>
      <c r="D199" s="100">
        <v>0</v>
      </c>
      <c r="E199" s="100">
        <v>0</v>
      </c>
      <c r="F199" s="100">
        <v>0</v>
      </c>
      <c r="G199" s="100">
        <v>0</v>
      </c>
      <c r="H199" s="100">
        <v>0</v>
      </c>
      <c r="I199" s="100">
        <v>0</v>
      </c>
      <c r="J199" s="100">
        <v>0</v>
      </c>
      <c r="K199" s="100">
        <v>0</v>
      </c>
      <c r="L199" s="100">
        <v>0</v>
      </c>
      <c r="M199" s="98">
        <f t="shared" ref="M199:M262" si="33">SUM(C199:L199)</f>
        <v>0</v>
      </c>
      <c r="N199" s="108"/>
    </row>
    <row r="200" spans="1:14" customFormat="1" ht="36.75" customHeight="1" x14ac:dyDescent="0.25">
      <c r="A200" s="109">
        <v>416</v>
      </c>
      <c r="B200" s="105" t="s">
        <v>532</v>
      </c>
      <c r="C200" s="100">
        <v>0</v>
      </c>
      <c r="D200" s="100">
        <v>0</v>
      </c>
      <c r="E200" s="100">
        <v>0</v>
      </c>
      <c r="F200" s="100">
        <v>0</v>
      </c>
      <c r="G200" s="100">
        <v>0</v>
      </c>
      <c r="H200" s="100">
        <v>0</v>
      </c>
      <c r="I200" s="100">
        <v>0</v>
      </c>
      <c r="J200" s="100">
        <v>0</v>
      </c>
      <c r="K200" s="100">
        <v>0</v>
      </c>
      <c r="L200" s="100">
        <v>0</v>
      </c>
      <c r="M200" s="98">
        <f t="shared" si="33"/>
        <v>0</v>
      </c>
      <c r="N200" s="108"/>
    </row>
    <row r="201" spans="1:14" customFormat="1" ht="42" customHeight="1" x14ac:dyDescent="0.25">
      <c r="A201" s="109">
        <v>417</v>
      </c>
      <c r="B201" s="105" t="s">
        <v>533</v>
      </c>
      <c r="C201" s="100">
        <v>0</v>
      </c>
      <c r="D201" s="100">
        <v>0</v>
      </c>
      <c r="E201" s="100">
        <v>0</v>
      </c>
      <c r="F201" s="100">
        <v>0</v>
      </c>
      <c r="G201" s="100">
        <v>0</v>
      </c>
      <c r="H201" s="100">
        <v>0</v>
      </c>
      <c r="I201" s="100">
        <v>0</v>
      </c>
      <c r="J201" s="100">
        <v>0</v>
      </c>
      <c r="K201" s="100">
        <v>0</v>
      </c>
      <c r="L201" s="100">
        <v>0</v>
      </c>
      <c r="M201" s="98">
        <f t="shared" si="33"/>
        <v>0</v>
      </c>
      <c r="N201" s="108"/>
    </row>
    <row r="202" spans="1:14" customFormat="1" ht="34.5" customHeight="1" x14ac:dyDescent="0.25">
      <c r="A202" s="109">
        <v>418</v>
      </c>
      <c r="B202" s="105" t="s">
        <v>534</v>
      </c>
      <c r="C202" s="100">
        <v>0</v>
      </c>
      <c r="D202" s="100">
        <v>0</v>
      </c>
      <c r="E202" s="100">
        <v>0</v>
      </c>
      <c r="F202" s="100">
        <v>0</v>
      </c>
      <c r="G202" s="100">
        <v>0</v>
      </c>
      <c r="H202" s="100">
        <v>0</v>
      </c>
      <c r="I202" s="100">
        <v>0</v>
      </c>
      <c r="J202" s="100">
        <v>0</v>
      </c>
      <c r="K202" s="100">
        <v>0</v>
      </c>
      <c r="L202" s="100">
        <v>0</v>
      </c>
      <c r="M202" s="98">
        <f t="shared" si="33"/>
        <v>0</v>
      </c>
      <c r="N202" s="108"/>
    </row>
    <row r="203" spans="1:14" customFormat="1" ht="34.5" customHeight="1" x14ac:dyDescent="0.25">
      <c r="A203" s="109">
        <v>419</v>
      </c>
      <c r="B203" s="105" t="s">
        <v>535</v>
      </c>
      <c r="C203" s="100">
        <v>0</v>
      </c>
      <c r="D203" s="100">
        <v>0</v>
      </c>
      <c r="E203" s="100">
        <v>0</v>
      </c>
      <c r="F203" s="100">
        <v>0</v>
      </c>
      <c r="G203" s="100">
        <v>0</v>
      </c>
      <c r="H203" s="100">
        <v>0</v>
      </c>
      <c r="I203" s="100">
        <v>0</v>
      </c>
      <c r="J203" s="100">
        <v>0</v>
      </c>
      <c r="K203" s="100">
        <v>0</v>
      </c>
      <c r="L203" s="100">
        <v>0</v>
      </c>
      <c r="M203" s="98">
        <f t="shared" si="33"/>
        <v>0</v>
      </c>
      <c r="N203" s="108"/>
    </row>
    <row r="204" spans="1:14" customFormat="1" ht="25.5" customHeight="1" x14ac:dyDescent="0.25">
      <c r="A204" s="102">
        <v>4200</v>
      </c>
      <c r="B204" s="103" t="s">
        <v>536</v>
      </c>
      <c r="C204" s="97">
        <f t="shared" ref="C204:L204" si="34">SUM(C205:C209)</f>
        <v>0</v>
      </c>
      <c r="D204" s="97">
        <f>SUM(D205:D209)</f>
        <v>0</v>
      </c>
      <c r="E204" s="97">
        <f t="shared" si="34"/>
        <v>0</v>
      </c>
      <c r="F204" s="97">
        <f t="shared" si="34"/>
        <v>0</v>
      </c>
      <c r="G204" s="97">
        <f t="shared" si="34"/>
        <v>0</v>
      </c>
      <c r="H204" s="97">
        <f t="shared" si="34"/>
        <v>0</v>
      </c>
      <c r="I204" s="97">
        <f t="shared" si="34"/>
        <v>0</v>
      </c>
      <c r="J204" s="97">
        <f t="shared" si="34"/>
        <v>0</v>
      </c>
      <c r="K204" s="97">
        <f t="shared" si="34"/>
        <v>0</v>
      </c>
      <c r="L204" s="97">
        <f t="shared" si="34"/>
        <v>0</v>
      </c>
      <c r="M204" s="97">
        <f t="shared" si="33"/>
        <v>0</v>
      </c>
      <c r="N204" s="111"/>
    </row>
    <row r="205" spans="1:14" customFormat="1" ht="25.5" x14ac:dyDescent="0.25">
      <c r="A205" s="109">
        <v>421</v>
      </c>
      <c r="B205" s="105" t="s">
        <v>537</v>
      </c>
      <c r="C205" s="100">
        <v>0</v>
      </c>
      <c r="D205" s="100">
        <v>0</v>
      </c>
      <c r="E205" s="100">
        <v>0</v>
      </c>
      <c r="F205" s="100">
        <v>0</v>
      </c>
      <c r="G205" s="100">
        <v>0</v>
      </c>
      <c r="H205" s="100">
        <v>0</v>
      </c>
      <c r="I205" s="100">
        <v>0</v>
      </c>
      <c r="J205" s="100">
        <v>0</v>
      </c>
      <c r="K205" s="100">
        <v>0</v>
      </c>
      <c r="L205" s="100">
        <v>0</v>
      </c>
      <c r="M205" s="98">
        <f t="shared" si="33"/>
        <v>0</v>
      </c>
      <c r="N205" s="108"/>
    </row>
    <row r="206" spans="1:14" customFormat="1" ht="26.25" customHeight="1" x14ac:dyDescent="0.25">
      <c r="A206" s="109">
        <v>422</v>
      </c>
      <c r="B206" s="105" t="s">
        <v>538</v>
      </c>
      <c r="C206" s="100">
        <v>0</v>
      </c>
      <c r="D206" s="100">
        <v>0</v>
      </c>
      <c r="E206" s="100">
        <v>0</v>
      </c>
      <c r="F206" s="100">
        <v>0</v>
      </c>
      <c r="G206" s="100">
        <v>0</v>
      </c>
      <c r="H206" s="100">
        <v>0</v>
      </c>
      <c r="I206" s="100">
        <v>0</v>
      </c>
      <c r="J206" s="100">
        <v>0</v>
      </c>
      <c r="K206" s="100">
        <v>0</v>
      </c>
      <c r="L206" s="100">
        <v>0</v>
      </c>
      <c r="M206" s="98">
        <f t="shared" si="33"/>
        <v>0</v>
      </c>
      <c r="N206" s="108"/>
    </row>
    <row r="207" spans="1:14" customFormat="1" ht="25.5" x14ac:dyDescent="0.25">
      <c r="A207" s="109">
        <v>423</v>
      </c>
      <c r="B207" s="105" t="s">
        <v>539</v>
      </c>
      <c r="C207" s="100">
        <v>0</v>
      </c>
      <c r="D207" s="100">
        <v>0</v>
      </c>
      <c r="E207" s="100">
        <v>0</v>
      </c>
      <c r="F207" s="100">
        <v>0</v>
      </c>
      <c r="G207" s="100">
        <v>0</v>
      </c>
      <c r="H207" s="100">
        <v>0</v>
      </c>
      <c r="I207" s="100">
        <v>0</v>
      </c>
      <c r="J207" s="100">
        <v>0</v>
      </c>
      <c r="K207" s="100">
        <v>0</v>
      </c>
      <c r="L207" s="100">
        <v>0</v>
      </c>
      <c r="M207" s="98">
        <f t="shared" si="33"/>
        <v>0</v>
      </c>
      <c r="N207" s="108"/>
    </row>
    <row r="208" spans="1:14" customFormat="1" ht="25.5" customHeight="1" x14ac:dyDescent="0.25">
      <c r="A208" s="109">
        <v>424</v>
      </c>
      <c r="B208" s="105" t="s">
        <v>540</v>
      </c>
      <c r="C208" s="100">
        <v>0</v>
      </c>
      <c r="D208" s="100">
        <v>0</v>
      </c>
      <c r="E208" s="100">
        <v>0</v>
      </c>
      <c r="F208" s="100">
        <v>0</v>
      </c>
      <c r="G208" s="100">
        <v>0</v>
      </c>
      <c r="H208" s="100">
        <v>0</v>
      </c>
      <c r="I208" s="100">
        <v>0</v>
      </c>
      <c r="J208" s="100">
        <v>0</v>
      </c>
      <c r="K208" s="100">
        <v>0</v>
      </c>
      <c r="L208" s="100">
        <v>0</v>
      </c>
      <c r="M208" s="98">
        <f t="shared" si="33"/>
        <v>0</v>
      </c>
      <c r="N208" s="108"/>
    </row>
    <row r="209" spans="1:14" customFormat="1" ht="25.5" x14ac:dyDescent="0.25">
      <c r="A209" s="109">
        <v>425</v>
      </c>
      <c r="B209" s="105" t="s">
        <v>541</v>
      </c>
      <c r="C209" s="100">
        <v>0</v>
      </c>
      <c r="D209" s="100">
        <v>0</v>
      </c>
      <c r="E209" s="100">
        <v>0</v>
      </c>
      <c r="F209" s="100">
        <v>0</v>
      </c>
      <c r="G209" s="100">
        <v>0</v>
      </c>
      <c r="H209" s="100">
        <v>0</v>
      </c>
      <c r="I209" s="100">
        <v>0</v>
      </c>
      <c r="J209" s="100">
        <v>0</v>
      </c>
      <c r="K209" s="100">
        <v>0</v>
      </c>
      <c r="L209" s="100">
        <v>0</v>
      </c>
      <c r="M209" s="98">
        <f t="shared" si="33"/>
        <v>0</v>
      </c>
      <c r="N209" s="108"/>
    </row>
    <row r="210" spans="1:14" customFormat="1" ht="25.5" customHeight="1" x14ac:dyDescent="0.25">
      <c r="A210" s="102">
        <v>4300</v>
      </c>
      <c r="B210" s="103" t="s">
        <v>317</v>
      </c>
      <c r="C210" s="97">
        <f t="shared" ref="C210:N210" si="35">SUM(C211:C219)</f>
        <v>0</v>
      </c>
      <c r="D210" s="97">
        <f>SUM(D211:D219)</f>
        <v>0</v>
      </c>
      <c r="E210" s="97">
        <f t="shared" si="35"/>
        <v>0</v>
      </c>
      <c r="F210" s="97">
        <f t="shared" si="35"/>
        <v>70000</v>
      </c>
      <c r="G210" s="97">
        <f t="shared" si="35"/>
        <v>700000</v>
      </c>
      <c r="H210" s="97">
        <f t="shared" si="35"/>
        <v>0</v>
      </c>
      <c r="I210" s="97">
        <f t="shared" si="35"/>
        <v>0</v>
      </c>
      <c r="J210" s="97">
        <f t="shared" si="35"/>
        <v>0</v>
      </c>
      <c r="K210" s="97">
        <f t="shared" si="35"/>
        <v>0</v>
      </c>
      <c r="L210" s="97">
        <f t="shared" si="35"/>
        <v>0</v>
      </c>
      <c r="M210" s="97">
        <f t="shared" si="33"/>
        <v>770000</v>
      </c>
      <c r="N210" s="112">
        <f t="shared" si="35"/>
        <v>0</v>
      </c>
    </row>
    <row r="211" spans="1:14" customFormat="1" ht="25.5" customHeight="1" x14ac:dyDescent="0.25">
      <c r="A211" s="109">
        <v>431</v>
      </c>
      <c r="B211" s="105" t="s">
        <v>542</v>
      </c>
      <c r="C211" s="100">
        <v>0</v>
      </c>
      <c r="D211" s="100">
        <v>0</v>
      </c>
      <c r="E211" s="100">
        <v>0</v>
      </c>
      <c r="F211" s="100">
        <v>0</v>
      </c>
      <c r="G211" s="100">
        <v>0</v>
      </c>
      <c r="H211" s="100">
        <v>0</v>
      </c>
      <c r="I211" s="100">
        <v>0</v>
      </c>
      <c r="J211" s="100">
        <v>0</v>
      </c>
      <c r="K211" s="100">
        <v>0</v>
      </c>
      <c r="L211" s="100">
        <v>0</v>
      </c>
      <c r="M211" s="98">
        <f t="shared" si="33"/>
        <v>0</v>
      </c>
      <c r="N211" s="108"/>
    </row>
    <row r="212" spans="1:14" customFormat="1" ht="25.5" customHeight="1" x14ac:dyDescent="0.25">
      <c r="A212" s="109">
        <v>432</v>
      </c>
      <c r="B212" s="105" t="s">
        <v>543</v>
      </c>
      <c r="C212" s="100">
        <v>0</v>
      </c>
      <c r="D212" s="100">
        <v>0</v>
      </c>
      <c r="E212" s="100">
        <v>0</v>
      </c>
      <c r="F212" s="100">
        <v>0</v>
      </c>
      <c r="G212" s="100">
        <v>0</v>
      </c>
      <c r="H212" s="100">
        <v>0</v>
      </c>
      <c r="I212" s="100">
        <v>0</v>
      </c>
      <c r="J212" s="100">
        <v>0</v>
      </c>
      <c r="K212" s="100">
        <v>0</v>
      </c>
      <c r="L212" s="100">
        <v>0</v>
      </c>
      <c r="M212" s="98">
        <f t="shared" si="33"/>
        <v>0</v>
      </c>
      <c r="N212" s="108"/>
    </row>
    <row r="213" spans="1:14" customFormat="1" ht="25.5" customHeight="1" x14ac:dyDescent="0.25">
      <c r="A213" s="109">
        <v>433</v>
      </c>
      <c r="B213" s="105" t="s">
        <v>544</v>
      </c>
      <c r="C213" s="100">
        <v>0</v>
      </c>
      <c r="D213" s="100">
        <v>0</v>
      </c>
      <c r="E213" s="100">
        <v>0</v>
      </c>
      <c r="F213" s="100">
        <v>0</v>
      </c>
      <c r="G213" s="100">
        <v>700000</v>
      </c>
      <c r="H213" s="100">
        <v>0</v>
      </c>
      <c r="I213" s="100">
        <v>0</v>
      </c>
      <c r="J213" s="100">
        <v>0</v>
      </c>
      <c r="K213" s="100">
        <v>0</v>
      </c>
      <c r="L213" s="100">
        <v>0</v>
      </c>
      <c r="M213" s="98">
        <f t="shared" si="33"/>
        <v>700000</v>
      </c>
      <c r="N213" s="108"/>
    </row>
    <row r="214" spans="1:14" customFormat="1" ht="25.5" customHeight="1" x14ac:dyDescent="0.25">
      <c r="A214" s="109">
        <v>434</v>
      </c>
      <c r="B214" s="105" t="s">
        <v>545</v>
      </c>
      <c r="C214" s="100">
        <v>0</v>
      </c>
      <c r="D214" s="100">
        <v>0</v>
      </c>
      <c r="E214" s="100">
        <v>0</v>
      </c>
      <c r="F214" s="100">
        <v>0</v>
      </c>
      <c r="G214" s="100">
        <v>0</v>
      </c>
      <c r="H214" s="100">
        <v>0</v>
      </c>
      <c r="I214" s="100">
        <v>0</v>
      </c>
      <c r="J214" s="100">
        <v>0</v>
      </c>
      <c r="K214" s="100">
        <v>0</v>
      </c>
      <c r="L214" s="100">
        <v>0</v>
      </c>
      <c r="M214" s="98">
        <f t="shared" si="33"/>
        <v>0</v>
      </c>
      <c r="N214" s="108"/>
    </row>
    <row r="215" spans="1:14" customFormat="1" ht="25.5" customHeight="1" x14ac:dyDescent="0.25">
      <c r="A215" s="109">
        <v>435</v>
      </c>
      <c r="B215" s="105" t="s">
        <v>546</v>
      </c>
      <c r="C215" s="100">
        <v>0</v>
      </c>
      <c r="D215" s="100">
        <v>0</v>
      </c>
      <c r="E215" s="100">
        <v>0</v>
      </c>
      <c r="F215" s="100">
        <v>0</v>
      </c>
      <c r="G215" s="100">
        <v>0</v>
      </c>
      <c r="H215" s="100">
        <v>0</v>
      </c>
      <c r="I215" s="100">
        <v>0</v>
      </c>
      <c r="J215" s="100">
        <v>0</v>
      </c>
      <c r="K215" s="100">
        <v>0</v>
      </c>
      <c r="L215" s="100">
        <v>0</v>
      </c>
      <c r="M215" s="98">
        <f t="shared" si="33"/>
        <v>0</v>
      </c>
      <c r="N215" s="108"/>
    </row>
    <row r="216" spans="1:14" customFormat="1" ht="25.5" customHeight="1" x14ac:dyDescent="0.25">
      <c r="A216" s="109">
        <v>436</v>
      </c>
      <c r="B216" s="105" t="s">
        <v>547</v>
      </c>
      <c r="C216" s="100">
        <v>0</v>
      </c>
      <c r="D216" s="100">
        <v>0</v>
      </c>
      <c r="E216" s="100">
        <v>0</v>
      </c>
      <c r="F216" s="100">
        <v>0</v>
      </c>
      <c r="G216" s="100">
        <v>0</v>
      </c>
      <c r="H216" s="100">
        <v>0</v>
      </c>
      <c r="I216" s="100">
        <v>0</v>
      </c>
      <c r="J216" s="100">
        <v>0</v>
      </c>
      <c r="K216" s="100">
        <v>0</v>
      </c>
      <c r="L216" s="100">
        <v>0</v>
      </c>
      <c r="M216" s="98">
        <f t="shared" si="33"/>
        <v>0</v>
      </c>
      <c r="N216" s="108"/>
    </row>
    <row r="217" spans="1:14" customFormat="1" ht="25.5" customHeight="1" x14ac:dyDescent="0.25">
      <c r="A217" s="109">
        <v>437</v>
      </c>
      <c r="B217" s="105" t="s">
        <v>548</v>
      </c>
      <c r="C217" s="100">
        <v>0</v>
      </c>
      <c r="D217" s="100">
        <v>0</v>
      </c>
      <c r="E217" s="100">
        <v>0</v>
      </c>
      <c r="F217" s="100">
        <v>0</v>
      </c>
      <c r="G217" s="100">
        <v>0</v>
      </c>
      <c r="H217" s="100">
        <v>0</v>
      </c>
      <c r="I217" s="100">
        <v>0</v>
      </c>
      <c r="J217" s="100">
        <v>0</v>
      </c>
      <c r="K217" s="100">
        <v>0</v>
      </c>
      <c r="L217" s="100">
        <v>0</v>
      </c>
      <c r="M217" s="98">
        <f t="shared" si="33"/>
        <v>0</v>
      </c>
      <c r="N217" s="108"/>
    </row>
    <row r="218" spans="1:14" customFormat="1" ht="25.5" customHeight="1" x14ac:dyDescent="0.25">
      <c r="A218" s="109">
        <v>438</v>
      </c>
      <c r="B218" s="105" t="s">
        <v>549</v>
      </c>
      <c r="C218" s="100">
        <v>0</v>
      </c>
      <c r="D218" s="100">
        <v>0</v>
      </c>
      <c r="E218" s="100">
        <v>0</v>
      </c>
      <c r="F218" s="100">
        <v>0</v>
      </c>
      <c r="G218" s="100">
        <v>0</v>
      </c>
      <c r="H218" s="100">
        <v>0</v>
      </c>
      <c r="I218" s="100">
        <v>0</v>
      </c>
      <c r="J218" s="100">
        <v>0</v>
      </c>
      <c r="K218" s="100">
        <v>0</v>
      </c>
      <c r="L218" s="100">
        <v>0</v>
      </c>
      <c r="M218" s="98">
        <f t="shared" si="33"/>
        <v>0</v>
      </c>
      <c r="N218" s="108"/>
    </row>
    <row r="219" spans="1:14" customFormat="1" ht="25.5" customHeight="1" x14ac:dyDescent="0.25">
      <c r="A219" s="109">
        <v>439</v>
      </c>
      <c r="B219" s="105" t="s">
        <v>550</v>
      </c>
      <c r="C219" s="100">
        <v>0</v>
      </c>
      <c r="D219" s="100">
        <v>0</v>
      </c>
      <c r="E219" s="100">
        <v>0</v>
      </c>
      <c r="F219" s="100">
        <v>70000</v>
      </c>
      <c r="G219" s="100">
        <v>0</v>
      </c>
      <c r="H219" s="100">
        <v>0</v>
      </c>
      <c r="I219" s="100">
        <v>0</v>
      </c>
      <c r="J219" s="100">
        <v>0</v>
      </c>
      <c r="K219" s="100">
        <v>0</v>
      </c>
      <c r="L219" s="100">
        <v>0</v>
      </c>
      <c r="M219" s="98">
        <f t="shared" si="33"/>
        <v>70000</v>
      </c>
      <c r="N219" s="108"/>
    </row>
    <row r="220" spans="1:14" customFormat="1" ht="25.5" customHeight="1" x14ac:dyDescent="0.25">
      <c r="A220" s="102">
        <v>4400</v>
      </c>
      <c r="B220" s="103" t="s">
        <v>320</v>
      </c>
      <c r="C220" s="97">
        <f t="shared" ref="C220:N220" si="36">SUM(C221:C228)</f>
        <v>0</v>
      </c>
      <c r="D220" s="97">
        <f>SUM(D221:D228)</f>
        <v>67500</v>
      </c>
      <c r="E220" s="97">
        <f t="shared" si="36"/>
        <v>0</v>
      </c>
      <c r="F220" s="97">
        <f t="shared" si="36"/>
        <v>0</v>
      </c>
      <c r="G220" s="97">
        <f t="shared" si="36"/>
        <v>570000</v>
      </c>
      <c r="H220" s="97">
        <f t="shared" si="36"/>
        <v>0</v>
      </c>
      <c r="I220" s="97">
        <f t="shared" si="36"/>
        <v>0</v>
      </c>
      <c r="J220" s="97">
        <f t="shared" si="36"/>
        <v>550000</v>
      </c>
      <c r="K220" s="97">
        <f t="shared" si="36"/>
        <v>0</v>
      </c>
      <c r="L220" s="97">
        <f t="shared" si="36"/>
        <v>0</v>
      </c>
      <c r="M220" s="97">
        <f t="shared" si="33"/>
        <v>1187500</v>
      </c>
      <c r="N220" s="112">
        <f t="shared" si="36"/>
        <v>0</v>
      </c>
    </row>
    <row r="221" spans="1:14" customFormat="1" ht="25.5" customHeight="1" x14ac:dyDescent="0.25">
      <c r="A221" s="109">
        <v>441</v>
      </c>
      <c r="B221" s="105" t="s">
        <v>551</v>
      </c>
      <c r="C221" s="100">
        <v>0</v>
      </c>
      <c r="D221" s="100">
        <v>0</v>
      </c>
      <c r="E221" s="100">
        <v>0</v>
      </c>
      <c r="F221" s="100">
        <v>0</v>
      </c>
      <c r="G221" s="100">
        <v>570000</v>
      </c>
      <c r="H221" s="100">
        <v>0</v>
      </c>
      <c r="I221" s="100">
        <v>0</v>
      </c>
      <c r="J221" s="100">
        <v>550000</v>
      </c>
      <c r="K221" s="100">
        <v>0</v>
      </c>
      <c r="L221" s="100">
        <v>0</v>
      </c>
      <c r="M221" s="98">
        <f t="shared" si="33"/>
        <v>1120000</v>
      </c>
      <c r="N221" s="108"/>
    </row>
    <row r="222" spans="1:14" customFormat="1" ht="25.5" customHeight="1" x14ac:dyDescent="0.25">
      <c r="A222" s="109">
        <v>442</v>
      </c>
      <c r="B222" s="105" t="s">
        <v>552</v>
      </c>
      <c r="C222" s="100">
        <v>0</v>
      </c>
      <c r="D222" s="100">
        <v>55000</v>
      </c>
      <c r="E222" s="100">
        <v>0</v>
      </c>
      <c r="F222" s="100">
        <v>0</v>
      </c>
      <c r="G222" s="100">
        <v>0</v>
      </c>
      <c r="H222" s="100">
        <v>0</v>
      </c>
      <c r="I222" s="100">
        <v>0</v>
      </c>
      <c r="J222" s="100">
        <v>0</v>
      </c>
      <c r="K222" s="100">
        <v>0</v>
      </c>
      <c r="L222" s="100">
        <v>0</v>
      </c>
      <c r="M222" s="98">
        <f t="shared" si="33"/>
        <v>55000</v>
      </c>
      <c r="N222" s="108"/>
    </row>
    <row r="223" spans="1:14" customFormat="1" ht="25.5" customHeight="1" x14ac:dyDescent="0.25">
      <c r="A223" s="109">
        <v>443</v>
      </c>
      <c r="B223" s="105" t="s">
        <v>553</v>
      </c>
      <c r="C223" s="100">
        <v>0</v>
      </c>
      <c r="D223" s="100">
        <v>10000</v>
      </c>
      <c r="E223" s="100">
        <v>0</v>
      </c>
      <c r="F223" s="100">
        <v>0</v>
      </c>
      <c r="G223" s="100">
        <v>0</v>
      </c>
      <c r="H223" s="100">
        <v>0</v>
      </c>
      <c r="I223" s="100">
        <v>0</v>
      </c>
      <c r="J223" s="100">
        <v>0</v>
      </c>
      <c r="K223" s="100">
        <v>0</v>
      </c>
      <c r="L223" s="100">
        <v>0</v>
      </c>
      <c r="M223" s="98">
        <f t="shared" si="33"/>
        <v>10000</v>
      </c>
      <c r="N223" s="108"/>
    </row>
    <row r="224" spans="1:14" customFormat="1" ht="25.5" customHeight="1" x14ac:dyDescent="0.25">
      <c r="A224" s="109">
        <v>444</v>
      </c>
      <c r="B224" s="105" t="s">
        <v>554</v>
      </c>
      <c r="C224" s="100">
        <v>0</v>
      </c>
      <c r="D224" s="100">
        <v>0</v>
      </c>
      <c r="E224" s="100">
        <v>0</v>
      </c>
      <c r="F224" s="100">
        <v>0</v>
      </c>
      <c r="G224" s="100">
        <v>0</v>
      </c>
      <c r="H224" s="100">
        <v>0</v>
      </c>
      <c r="I224" s="100">
        <v>0</v>
      </c>
      <c r="J224" s="100">
        <v>0</v>
      </c>
      <c r="K224" s="100">
        <v>0</v>
      </c>
      <c r="L224" s="100">
        <v>0</v>
      </c>
      <c r="M224" s="98">
        <f t="shared" si="33"/>
        <v>0</v>
      </c>
      <c r="N224" s="108"/>
    </row>
    <row r="225" spans="1:14" customFormat="1" ht="25.5" customHeight="1" x14ac:dyDescent="0.25">
      <c r="A225" s="109">
        <v>445</v>
      </c>
      <c r="B225" s="105" t="s">
        <v>555</v>
      </c>
      <c r="C225" s="100">
        <v>0</v>
      </c>
      <c r="D225" s="100">
        <v>2500</v>
      </c>
      <c r="E225" s="100">
        <v>0</v>
      </c>
      <c r="F225" s="100">
        <v>0</v>
      </c>
      <c r="G225" s="100">
        <v>0</v>
      </c>
      <c r="H225" s="100">
        <v>0</v>
      </c>
      <c r="I225" s="100">
        <v>0</v>
      </c>
      <c r="J225" s="100">
        <v>0</v>
      </c>
      <c r="K225" s="100">
        <v>0</v>
      </c>
      <c r="L225" s="100">
        <v>0</v>
      </c>
      <c r="M225" s="98">
        <f t="shared" si="33"/>
        <v>2500</v>
      </c>
      <c r="N225" s="108"/>
    </row>
    <row r="226" spans="1:14" customFormat="1" ht="25.5" customHeight="1" x14ac:dyDescent="0.25">
      <c r="A226" s="109">
        <v>446</v>
      </c>
      <c r="B226" s="105" t="s">
        <v>556</v>
      </c>
      <c r="C226" s="100">
        <v>0</v>
      </c>
      <c r="D226" s="100">
        <v>0</v>
      </c>
      <c r="E226" s="100">
        <v>0</v>
      </c>
      <c r="F226" s="100">
        <v>0</v>
      </c>
      <c r="G226" s="100">
        <v>0</v>
      </c>
      <c r="H226" s="100">
        <v>0</v>
      </c>
      <c r="I226" s="100">
        <v>0</v>
      </c>
      <c r="J226" s="100">
        <v>0</v>
      </c>
      <c r="K226" s="100">
        <v>0</v>
      </c>
      <c r="L226" s="100">
        <v>0</v>
      </c>
      <c r="M226" s="98">
        <f t="shared" si="33"/>
        <v>0</v>
      </c>
      <c r="N226" s="108"/>
    </row>
    <row r="227" spans="1:14" customFormat="1" ht="25.5" customHeight="1" x14ac:dyDescent="0.25">
      <c r="A227" s="109">
        <v>447</v>
      </c>
      <c r="B227" s="105" t="s">
        <v>557</v>
      </c>
      <c r="C227" s="100">
        <v>0</v>
      </c>
      <c r="D227" s="100">
        <v>0</v>
      </c>
      <c r="E227" s="100">
        <v>0</v>
      </c>
      <c r="F227" s="100">
        <v>0</v>
      </c>
      <c r="G227" s="100">
        <v>0</v>
      </c>
      <c r="H227" s="100">
        <v>0</v>
      </c>
      <c r="I227" s="100">
        <v>0</v>
      </c>
      <c r="J227" s="100">
        <v>0</v>
      </c>
      <c r="K227" s="100">
        <v>0</v>
      </c>
      <c r="L227" s="100">
        <v>0</v>
      </c>
      <c r="M227" s="98">
        <f t="shared" si="33"/>
        <v>0</v>
      </c>
      <c r="N227" s="108"/>
    </row>
    <row r="228" spans="1:14" customFormat="1" ht="25.5" customHeight="1" x14ac:dyDescent="0.25">
      <c r="A228" s="109">
        <v>448</v>
      </c>
      <c r="B228" s="105" t="s">
        <v>558</v>
      </c>
      <c r="C228" s="100">
        <v>0</v>
      </c>
      <c r="D228" s="100">
        <v>0</v>
      </c>
      <c r="E228" s="100">
        <v>0</v>
      </c>
      <c r="F228" s="100">
        <v>0</v>
      </c>
      <c r="G228" s="100">
        <v>0</v>
      </c>
      <c r="H228" s="100">
        <v>0</v>
      </c>
      <c r="I228" s="100">
        <v>0</v>
      </c>
      <c r="J228" s="100">
        <v>0</v>
      </c>
      <c r="K228" s="100">
        <v>0</v>
      </c>
      <c r="L228" s="100">
        <v>0</v>
      </c>
      <c r="M228" s="98">
        <f t="shared" si="33"/>
        <v>0</v>
      </c>
      <c r="N228" s="108"/>
    </row>
    <row r="229" spans="1:14" customFormat="1" ht="25.5" customHeight="1" x14ac:dyDescent="0.25">
      <c r="A229" s="102">
        <v>4500</v>
      </c>
      <c r="B229" s="103" t="s">
        <v>323</v>
      </c>
      <c r="C229" s="97">
        <f t="shared" ref="C229:N229" si="37">SUM(C230:C232)</f>
        <v>0</v>
      </c>
      <c r="D229" s="97">
        <f>SUM(D230:D232)</f>
        <v>0</v>
      </c>
      <c r="E229" s="97">
        <f t="shared" si="37"/>
        <v>0</v>
      </c>
      <c r="F229" s="97">
        <f t="shared" si="37"/>
        <v>0</v>
      </c>
      <c r="G229" s="97">
        <f t="shared" si="37"/>
        <v>0</v>
      </c>
      <c r="H229" s="97">
        <f t="shared" si="37"/>
        <v>0</v>
      </c>
      <c r="I229" s="97">
        <f t="shared" si="37"/>
        <v>0</v>
      </c>
      <c r="J229" s="97">
        <f t="shared" si="37"/>
        <v>0</v>
      </c>
      <c r="K229" s="97">
        <f t="shared" si="37"/>
        <v>0</v>
      </c>
      <c r="L229" s="97">
        <f t="shared" si="37"/>
        <v>0</v>
      </c>
      <c r="M229" s="97">
        <f t="shared" si="33"/>
        <v>0</v>
      </c>
      <c r="N229" s="112">
        <f t="shared" si="37"/>
        <v>0</v>
      </c>
    </row>
    <row r="230" spans="1:14" customFormat="1" ht="25.5" customHeight="1" x14ac:dyDescent="0.25">
      <c r="A230" s="109">
        <v>451</v>
      </c>
      <c r="B230" s="105" t="s">
        <v>559</v>
      </c>
      <c r="C230" s="100">
        <v>0</v>
      </c>
      <c r="D230" s="100">
        <v>0</v>
      </c>
      <c r="E230" s="100">
        <v>0</v>
      </c>
      <c r="F230" s="100">
        <v>0</v>
      </c>
      <c r="G230" s="100">
        <v>0</v>
      </c>
      <c r="H230" s="100">
        <v>0</v>
      </c>
      <c r="I230" s="100">
        <v>0</v>
      </c>
      <c r="J230" s="100">
        <v>0</v>
      </c>
      <c r="K230" s="100">
        <v>0</v>
      </c>
      <c r="L230" s="100">
        <v>0</v>
      </c>
      <c r="M230" s="98">
        <f t="shared" si="33"/>
        <v>0</v>
      </c>
      <c r="N230" s="108"/>
    </row>
    <row r="231" spans="1:14" customFormat="1" ht="25.5" customHeight="1" x14ac:dyDescent="0.25">
      <c r="A231" s="109">
        <v>452</v>
      </c>
      <c r="B231" s="105" t="s">
        <v>560</v>
      </c>
      <c r="C231" s="100">
        <v>0</v>
      </c>
      <c r="D231" s="256">
        <v>0</v>
      </c>
      <c r="E231" s="100">
        <v>0</v>
      </c>
      <c r="F231" s="100">
        <v>0</v>
      </c>
      <c r="G231" s="100">
        <v>0</v>
      </c>
      <c r="H231" s="100">
        <v>0</v>
      </c>
      <c r="I231" s="100">
        <v>0</v>
      </c>
      <c r="J231" s="100">
        <v>0</v>
      </c>
      <c r="K231" s="100">
        <v>0</v>
      </c>
      <c r="L231" s="100">
        <v>0</v>
      </c>
      <c r="M231" s="98">
        <f t="shared" si="33"/>
        <v>0</v>
      </c>
      <c r="N231" s="108"/>
    </row>
    <row r="232" spans="1:14" customFormat="1" ht="25.5" customHeight="1" x14ac:dyDescent="0.25">
      <c r="A232" s="109">
        <v>459</v>
      </c>
      <c r="B232" s="105" t="s">
        <v>561</v>
      </c>
      <c r="C232" s="100">
        <v>0</v>
      </c>
      <c r="D232" s="100">
        <v>0</v>
      </c>
      <c r="E232" s="100">
        <v>0</v>
      </c>
      <c r="F232" s="100">
        <v>0</v>
      </c>
      <c r="G232" s="100">
        <v>0</v>
      </c>
      <c r="H232" s="100">
        <v>0</v>
      </c>
      <c r="I232" s="100">
        <v>0</v>
      </c>
      <c r="J232" s="100">
        <v>0</v>
      </c>
      <c r="K232" s="100">
        <v>0</v>
      </c>
      <c r="L232" s="100">
        <v>0</v>
      </c>
      <c r="M232" s="98">
        <f t="shared" si="33"/>
        <v>0</v>
      </c>
      <c r="N232" s="108"/>
    </row>
    <row r="233" spans="1:14" customFormat="1" ht="35.25" customHeight="1" x14ac:dyDescent="0.25">
      <c r="A233" s="102">
        <v>4600</v>
      </c>
      <c r="B233" s="82" t="s">
        <v>562</v>
      </c>
      <c r="C233" s="97">
        <f t="shared" ref="C233:N233" si="38">SUM(C234:C239)</f>
        <v>0</v>
      </c>
      <c r="D233" s="97">
        <f>SUM(D234:D239)</f>
        <v>0</v>
      </c>
      <c r="E233" s="97">
        <f t="shared" si="38"/>
        <v>0</v>
      </c>
      <c r="F233" s="97">
        <f t="shared" si="38"/>
        <v>0</v>
      </c>
      <c r="G233" s="97">
        <f t="shared" si="38"/>
        <v>0</v>
      </c>
      <c r="H233" s="97">
        <f t="shared" si="38"/>
        <v>0</v>
      </c>
      <c r="I233" s="97">
        <f t="shared" si="38"/>
        <v>0</v>
      </c>
      <c r="J233" s="97">
        <f t="shared" si="38"/>
        <v>0</v>
      </c>
      <c r="K233" s="97">
        <f t="shared" si="38"/>
        <v>0</v>
      </c>
      <c r="L233" s="97">
        <f t="shared" si="38"/>
        <v>0</v>
      </c>
      <c r="M233" s="97">
        <f t="shared" si="33"/>
        <v>0</v>
      </c>
      <c r="N233" s="112">
        <f t="shared" si="38"/>
        <v>0</v>
      </c>
    </row>
    <row r="234" spans="1:14" customFormat="1" ht="25.5" customHeight="1" x14ac:dyDescent="0.25">
      <c r="A234" s="109">
        <v>461</v>
      </c>
      <c r="B234" s="105" t="s">
        <v>563</v>
      </c>
      <c r="C234" s="100">
        <v>0</v>
      </c>
      <c r="D234" s="100">
        <v>0</v>
      </c>
      <c r="E234" s="100">
        <v>0</v>
      </c>
      <c r="F234" s="100">
        <v>0</v>
      </c>
      <c r="G234" s="100">
        <v>0</v>
      </c>
      <c r="H234" s="100">
        <v>0</v>
      </c>
      <c r="I234" s="100">
        <v>0</v>
      </c>
      <c r="J234" s="100">
        <v>0</v>
      </c>
      <c r="K234" s="100">
        <v>0</v>
      </c>
      <c r="L234" s="100">
        <v>0</v>
      </c>
      <c r="M234" s="98">
        <f t="shared" si="33"/>
        <v>0</v>
      </c>
      <c r="N234" s="108"/>
    </row>
    <row r="235" spans="1:14" customFormat="1" ht="25.5" customHeight="1" x14ac:dyDescent="0.25">
      <c r="A235" s="109">
        <v>462</v>
      </c>
      <c r="B235" s="105" t="s">
        <v>564</v>
      </c>
      <c r="C235" s="100">
        <v>0</v>
      </c>
      <c r="D235" s="100">
        <v>0</v>
      </c>
      <c r="E235" s="100">
        <v>0</v>
      </c>
      <c r="F235" s="100">
        <v>0</v>
      </c>
      <c r="G235" s="100">
        <v>0</v>
      </c>
      <c r="H235" s="100">
        <v>0</v>
      </c>
      <c r="I235" s="100">
        <v>0</v>
      </c>
      <c r="J235" s="100">
        <v>0</v>
      </c>
      <c r="K235" s="100">
        <v>0</v>
      </c>
      <c r="L235" s="100">
        <v>0</v>
      </c>
      <c r="M235" s="98">
        <f t="shared" si="33"/>
        <v>0</v>
      </c>
      <c r="N235" s="108"/>
    </row>
    <row r="236" spans="1:14" customFormat="1" ht="25.5" customHeight="1" x14ac:dyDescent="0.25">
      <c r="A236" s="109">
        <v>463</v>
      </c>
      <c r="B236" s="105" t="s">
        <v>565</v>
      </c>
      <c r="C236" s="100">
        <v>0</v>
      </c>
      <c r="D236" s="100">
        <v>0</v>
      </c>
      <c r="E236" s="100">
        <v>0</v>
      </c>
      <c r="F236" s="100">
        <v>0</v>
      </c>
      <c r="G236" s="100">
        <v>0</v>
      </c>
      <c r="H236" s="100">
        <v>0</v>
      </c>
      <c r="I236" s="100">
        <v>0</v>
      </c>
      <c r="J236" s="100">
        <v>0</v>
      </c>
      <c r="K236" s="100">
        <v>0</v>
      </c>
      <c r="L236" s="100">
        <v>0</v>
      </c>
      <c r="M236" s="98">
        <f t="shared" si="33"/>
        <v>0</v>
      </c>
      <c r="N236" s="108"/>
    </row>
    <row r="237" spans="1:14" customFormat="1" ht="31.5" customHeight="1" x14ac:dyDescent="0.25">
      <c r="A237" s="109">
        <v>464</v>
      </c>
      <c r="B237" s="105" t="s">
        <v>566</v>
      </c>
      <c r="C237" s="100">
        <v>0</v>
      </c>
      <c r="D237" s="100">
        <v>0</v>
      </c>
      <c r="E237" s="100">
        <v>0</v>
      </c>
      <c r="F237" s="100">
        <v>0</v>
      </c>
      <c r="G237" s="100">
        <v>0</v>
      </c>
      <c r="H237" s="100">
        <v>0</v>
      </c>
      <c r="I237" s="100">
        <v>0</v>
      </c>
      <c r="J237" s="100">
        <v>0</v>
      </c>
      <c r="K237" s="100">
        <v>0</v>
      </c>
      <c r="L237" s="100">
        <v>0</v>
      </c>
      <c r="M237" s="98">
        <f t="shared" si="33"/>
        <v>0</v>
      </c>
      <c r="N237" s="108"/>
    </row>
    <row r="238" spans="1:14" customFormat="1" ht="35.25" customHeight="1" x14ac:dyDescent="0.25">
      <c r="A238" s="109">
        <v>465</v>
      </c>
      <c r="B238" s="105" t="s">
        <v>567</v>
      </c>
      <c r="C238" s="100">
        <v>0</v>
      </c>
      <c r="D238" s="100">
        <v>0</v>
      </c>
      <c r="E238" s="100">
        <v>0</v>
      </c>
      <c r="F238" s="100">
        <v>0</v>
      </c>
      <c r="G238" s="100">
        <v>0</v>
      </c>
      <c r="H238" s="100">
        <v>0</v>
      </c>
      <c r="I238" s="100">
        <v>0</v>
      </c>
      <c r="J238" s="100">
        <v>0</v>
      </c>
      <c r="K238" s="100">
        <v>0</v>
      </c>
      <c r="L238" s="100">
        <v>0</v>
      </c>
      <c r="M238" s="98">
        <f t="shared" si="33"/>
        <v>0</v>
      </c>
      <c r="N238" s="108"/>
    </row>
    <row r="239" spans="1:14" customFormat="1" ht="31.5" customHeight="1" x14ac:dyDescent="0.25">
      <c r="A239" s="109">
        <v>466</v>
      </c>
      <c r="B239" s="105" t="s">
        <v>568</v>
      </c>
      <c r="C239" s="100">
        <v>0</v>
      </c>
      <c r="D239" s="100">
        <v>0</v>
      </c>
      <c r="E239" s="100">
        <v>0</v>
      </c>
      <c r="F239" s="100">
        <v>0</v>
      </c>
      <c r="G239" s="100">
        <v>0</v>
      </c>
      <c r="H239" s="100">
        <v>0</v>
      </c>
      <c r="I239" s="100">
        <v>0</v>
      </c>
      <c r="J239" s="100">
        <v>0</v>
      </c>
      <c r="K239" s="100">
        <v>0</v>
      </c>
      <c r="L239" s="100">
        <v>0</v>
      </c>
      <c r="M239" s="98">
        <f t="shared" si="33"/>
        <v>0</v>
      </c>
      <c r="N239" s="108"/>
    </row>
    <row r="240" spans="1:14" customFormat="1" ht="25.5" customHeight="1" x14ac:dyDescent="0.25">
      <c r="A240" s="102">
        <v>4700</v>
      </c>
      <c r="B240" s="103" t="s">
        <v>569</v>
      </c>
      <c r="C240" s="97">
        <f t="shared" ref="C240:N240" si="39">SUM(C241)</f>
        <v>0</v>
      </c>
      <c r="D240" s="97">
        <f t="shared" si="39"/>
        <v>0</v>
      </c>
      <c r="E240" s="97">
        <f t="shared" si="39"/>
        <v>0</v>
      </c>
      <c r="F240" s="97">
        <f t="shared" si="39"/>
        <v>0</v>
      </c>
      <c r="G240" s="97">
        <f t="shared" si="39"/>
        <v>0</v>
      </c>
      <c r="H240" s="97">
        <f t="shared" si="39"/>
        <v>0</v>
      </c>
      <c r="I240" s="97">
        <f t="shared" si="39"/>
        <v>0</v>
      </c>
      <c r="J240" s="97">
        <f t="shared" si="39"/>
        <v>0</v>
      </c>
      <c r="K240" s="97">
        <f t="shared" si="39"/>
        <v>0</v>
      </c>
      <c r="L240" s="97">
        <f t="shared" si="39"/>
        <v>0</v>
      </c>
      <c r="M240" s="97">
        <f t="shared" si="33"/>
        <v>0</v>
      </c>
      <c r="N240" s="117">
        <f t="shared" si="39"/>
        <v>0</v>
      </c>
    </row>
    <row r="241" spans="1:14" customFormat="1" ht="31.5" customHeight="1" x14ac:dyDescent="0.25">
      <c r="A241" s="109">
        <v>471</v>
      </c>
      <c r="B241" s="105" t="s">
        <v>570</v>
      </c>
      <c r="C241" s="99">
        <v>0</v>
      </c>
      <c r="D241" s="99">
        <v>0</v>
      </c>
      <c r="E241" s="99">
        <v>0</v>
      </c>
      <c r="F241" s="99">
        <v>0</v>
      </c>
      <c r="G241" s="99">
        <v>0</v>
      </c>
      <c r="H241" s="99">
        <v>0</v>
      </c>
      <c r="I241" s="99">
        <v>0</v>
      </c>
      <c r="J241" s="99">
        <v>0</v>
      </c>
      <c r="K241" s="99">
        <v>0</v>
      </c>
      <c r="L241" s="99">
        <v>0</v>
      </c>
      <c r="M241" s="98">
        <f t="shared" si="33"/>
        <v>0</v>
      </c>
      <c r="N241" s="108"/>
    </row>
    <row r="242" spans="1:14" customFormat="1" ht="25.5" customHeight="1" x14ac:dyDescent="0.25">
      <c r="A242" s="102">
        <v>4800</v>
      </c>
      <c r="B242" s="103" t="s">
        <v>571</v>
      </c>
      <c r="C242" s="97">
        <f t="shared" ref="C242:N242" si="40">SUM(C243:C247)</f>
        <v>0</v>
      </c>
      <c r="D242" s="97">
        <f>SUM(D243:D247)</f>
        <v>0</v>
      </c>
      <c r="E242" s="97">
        <f t="shared" si="40"/>
        <v>0</v>
      </c>
      <c r="F242" s="97">
        <f t="shared" si="40"/>
        <v>0</v>
      </c>
      <c r="G242" s="97">
        <f t="shared" si="40"/>
        <v>0</v>
      </c>
      <c r="H242" s="97">
        <f t="shared" si="40"/>
        <v>0</v>
      </c>
      <c r="I242" s="97">
        <f t="shared" si="40"/>
        <v>0</v>
      </c>
      <c r="J242" s="97">
        <f t="shared" si="40"/>
        <v>0</v>
      </c>
      <c r="K242" s="97">
        <f t="shared" si="40"/>
        <v>0</v>
      </c>
      <c r="L242" s="97">
        <f t="shared" si="40"/>
        <v>0</v>
      </c>
      <c r="M242" s="97">
        <f t="shared" si="33"/>
        <v>0</v>
      </c>
      <c r="N242" s="117">
        <f t="shared" si="40"/>
        <v>0</v>
      </c>
    </row>
    <row r="243" spans="1:14" customFormat="1" ht="31.5" customHeight="1" x14ac:dyDescent="0.25">
      <c r="A243" s="109">
        <v>481</v>
      </c>
      <c r="B243" s="105" t="s">
        <v>572</v>
      </c>
      <c r="C243" s="100">
        <v>0</v>
      </c>
      <c r="D243" s="100">
        <v>0</v>
      </c>
      <c r="E243" s="100">
        <v>0</v>
      </c>
      <c r="F243" s="100">
        <v>0</v>
      </c>
      <c r="G243" s="100">
        <v>0</v>
      </c>
      <c r="H243" s="100">
        <v>0</v>
      </c>
      <c r="I243" s="100">
        <v>0</v>
      </c>
      <c r="J243" s="100">
        <v>0</v>
      </c>
      <c r="K243" s="100">
        <v>0</v>
      </c>
      <c r="L243" s="100">
        <v>0</v>
      </c>
      <c r="M243" s="98">
        <f t="shared" si="33"/>
        <v>0</v>
      </c>
      <c r="N243" s="118"/>
    </row>
    <row r="244" spans="1:14" customFormat="1" ht="31.5" customHeight="1" x14ac:dyDescent="0.25">
      <c r="A244" s="109">
        <v>482</v>
      </c>
      <c r="B244" s="105" t="s">
        <v>573</v>
      </c>
      <c r="C244" s="100">
        <v>0</v>
      </c>
      <c r="D244" s="100">
        <v>0</v>
      </c>
      <c r="E244" s="100">
        <v>0</v>
      </c>
      <c r="F244" s="100">
        <v>0</v>
      </c>
      <c r="G244" s="100">
        <v>0</v>
      </c>
      <c r="H244" s="100">
        <v>0</v>
      </c>
      <c r="I244" s="100">
        <v>0</v>
      </c>
      <c r="J244" s="100">
        <v>0</v>
      </c>
      <c r="K244" s="100">
        <v>0</v>
      </c>
      <c r="L244" s="100">
        <v>0</v>
      </c>
      <c r="M244" s="98">
        <f t="shared" si="33"/>
        <v>0</v>
      </c>
      <c r="N244" s="108"/>
    </row>
    <row r="245" spans="1:14" customFormat="1" ht="31.5" customHeight="1" x14ac:dyDescent="0.25">
      <c r="A245" s="109">
        <v>483</v>
      </c>
      <c r="B245" s="105" t="s">
        <v>574</v>
      </c>
      <c r="C245" s="100">
        <v>0</v>
      </c>
      <c r="D245" s="100">
        <v>0</v>
      </c>
      <c r="E245" s="100">
        <v>0</v>
      </c>
      <c r="F245" s="100">
        <v>0</v>
      </c>
      <c r="G245" s="100">
        <v>0</v>
      </c>
      <c r="H245" s="100">
        <v>0</v>
      </c>
      <c r="I245" s="100">
        <v>0</v>
      </c>
      <c r="J245" s="100">
        <v>0</v>
      </c>
      <c r="K245" s="100">
        <v>0</v>
      </c>
      <c r="L245" s="100">
        <v>0</v>
      </c>
      <c r="M245" s="98">
        <f t="shared" si="33"/>
        <v>0</v>
      </c>
      <c r="N245" s="118"/>
    </row>
    <row r="246" spans="1:14" customFormat="1" ht="31.5" customHeight="1" x14ac:dyDescent="0.25">
      <c r="A246" s="109">
        <v>484</v>
      </c>
      <c r="B246" s="105" t="s">
        <v>575</v>
      </c>
      <c r="C246" s="100">
        <v>0</v>
      </c>
      <c r="D246" s="100">
        <v>0</v>
      </c>
      <c r="E246" s="100">
        <v>0</v>
      </c>
      <c r="F246" s="100">
        <v>0</v>
      </c>
      <c r="G246" s="100">
        <v>0</v>
      </c>
      <c r="H246" s="100">
        <v>0</v>
      </c>
      <c r="I246" s="100">
        <v>0</v>
      </c>
      <c r="J246" s="100">
        <v>0</v>
      </c>
      <c r="K246" s="100">
        <v>0</v>
      </c>
      <c r="L246" s="100">
        <v>0</v>
      </c>
      <c r="M246" s="98">
        <f t="shared" si="33"/>
        <v>0</v>
      </c>
      <c r="N246" s="118"/>
    </row>
    <row r="247" spans="1:14" customFormat="1" ht="31.5" customHeight="1" x14ac:dyDescent="0.25">
      <c r="A247" s="109">
        <v>485</v>
      </c>
      <c r="B247" s="105" t="s">
        <v>576</v>
      </c>
      <c r="C247" s="100">
        <v>0</v>
      </c>
      <c r="D247" s="100">
        <v>0</v>
      </c>
      <c r="E247" s="100">
        <v>0</v>
      </c>
      <c r="F247" s="100">
        <v>0</v>
      </c>
      <c r="G247" s="100">
        <v>0</v>
      </c>
      <c r="H247" s="100">
        <v>0</v>
      </c>
      <c r="I247" s="100">
        <v>0</v>
      </c>
      <c r="J247" s="100">
        <v>0</v>
      </c>
      <c r="K247" s="100">
        <v>0</v>
      </c>
      <c r="L247" s="100">
        <v>0</v>
      </c>
      <c r="M247" s="98">
        <f t="shared" si="33"/>
        <v>0</v>
      </c>
      <c r="N247" s="118"/>
    </row>
    <row r="248" spans="1:14" customFormat="1" ht="25.5" customHeight="1" x14ac:dyDescent="0.25">
      <c r="A248" s="102">
        <v>4900</v>
      </c>
      <c r="B248" s="103" t="s">
        <v>577</v>
      </c>
      <c r="C248" s="97">
        <f t="shared" ref="C248:L248" si="41">SUM(C249:C251)</f>
        <v>0</v>
      </c>
      <c r="D248" s="97">
        <f>SUM(D249:D251)</f>
        <v>0</v>
      </c>
      <c r="E248" s="97">
        <f t="shared" si="41"/>
        <v>0</v>
      </c>
      <c r="F248" s="97">
        <f t="shared" si="41"/>
        <v>0</v>
      </c>
      <c r="G248" s="97">
        <f t="shared" si="41"/>
        <v>0</v>
      </c>
      <c r="H248" s="97">
        <f t="shared" si="41"/>
        <v>0</v>
      </c>
      <c r="I248" s="97">
        <f t="shared" si="41"/>
        <v>0</v>
      </c>
      <c r="J248" s="97">
        <f t="shared" si="41"/>
        <v>0</v>
      </c>
      <c r="K248" s="97">
        <f t="shared" si="41"/>
        <v>0</v>
      </c>
      <c r="L248" s="97">
        <f t="shared" si="41"/>
        <v>0</v>
      </c>
      <c r="M248" s="97">
        <f t="shared" si="33"/>
        <v>0</v>
      </c>
      <c r="N248" s="111"/>
    </row>
    <row r="249" spans="1:14" customFormat="1" ht="25.5" customHeight="1" x14ac:dyDescent="0.25">
      <c r="A249" s="119">
        <v>491</v>
      </c>
      <c r="B249" s="105" t="s">
        <v>578</v>
      </c>
      <c r="C249" s="99">
        <v>0</v>
      </c>
      <c r="D249" s="99">
        <v>0</v>
      </c>
      <c r="E249" s="99">
        <v>0</v>
      </c>
      <c r="F249" s="99">
        <v>0</v>
      </c>
      <c r="G249" s="99">
        <v>0</v>
      </c>
      <c r="H249" s="99">
        <v>0</v>
      </c>
      <c r="I249" s="99">
        <v>0</v>
      </c>
      <c r="J249" s="99">
        <v>0</v>
      </c>
      <c r="K249" s="99">
        <v>0</v>
      </c>
      <c r="L249" s="99">
        <v>0</v>
      </c>
      <c r="M249" s="98">
        <f t="shared" si="33"/>
        <v>0</v>
      </c>
      <c r="N249" s="108"/>
    </row>
    <row r="250" spans="1:14" customFormat="1" ht="25.5" customHeight="1" x14ac:dyDescent="0.25">
      <c r="A250" s="119">
        <v>492</v>
      </c>
      <c r="B250" s="105" t="s">
        <v>579</v>
      </c>
      <c r="C250" s="99">
        <v>0</v>
      </c>
      <c r="D250" s="99">
        <v>0</v>
      </c>
      <c r="E250" s="99">
        <v>0</v>
      </c>
      <c r="F250" s="99">
        <v>0</v>
      </c>
      <c r="G250" s="99">
        <v>0</v>
      </c>
      <c r="H250" s="99">
        <v>0</v>
      </c>
      <c r="I250" s="99">
        <v>0</v>
      </c>
      <c r="J250" s="99">
        <v>0</v>
      </c>
      <c r="K250" s="99">
        <v>0</v>
      </c>
      <c r="L250" s="99">
        <v>0</v>
      </c>
      <c r="M250" s="98">
        <f t="shared" si="33"/>
        <v>0</v>
      </c>
      <c r="N250" s="108"/>
    </row>
    <row r="251" spans="1:14" customFormat="1" ht="25.5" customHeight="1" x14ac:dyDescent="0.25">
      <c r="A251" s="119">
        <v>493</v>
      </c>
      <c r="B251" s="105" t="s">
        <v>580</v>
      </c>
      <c r="C251" s="99">
        <v>0</v>
      </c>
      <c r="D251" s="99">
        <v>0</v>
      </c>
      <c r="E251" s="99">
        <v>0</v>
      </c>
      <c r="F251" s="99">
        <v>0</v>
      </c>
      <c r="G251" s="99">
        <v>0</v>
      </c>
      <c r="H251" s="99">
        <v>0</v>
      </c>
      <c r="I251" s="99">
        <v>0</v>
      </c>
      <c r="J251" s="99">
        <v>0</v>
      </c>
      <c r="K251" s="99">
        <v>0</v>
      </c>
      <c r="L251" s="99">
        <v>0</v>
      </c>
      <c r="M251" s="98">
        <f t="shared" si="33"/>
        <v>0</v>
      </c>
      <c r="N251" s="108"/>
    </row>
    <row r="252" spans="1:14" customFormat="1" ht="25.5" customHeight="1" x14ac:dyDescent="0.25">
      <c r="A252" s="245">
        <v>5000</v>
      </c>
      <c r="B252" s="246" t="s">
        <v>581</v>
      </c>
      <c r="C252" s="244">
        <f t="shared" ref="C252:N252" si="42">C253+C260+C265+C268+C275+C277+C286+C296+C301</f>
        <v>0</v>
      </c>
      <c r="D252" s="244">
        <f>D253+D260+D265+D268+D275+D277+D286+D296+D301</f>
        <v>104500</v>
      </c>
      <c r="E252" s="244">
        <f t="shared" si="42"/>
        <v>0</v>
      </c>
      <c r="F252" s="244">
        <f t="shared" si="42"/>
        <v>0</v>
      </c>
      <c r="G252" s="244">
        <f t="shared" si="42"/>
        <v>0</v>
      </c>
      <c r="H252" s="244">
        <f t="shared" si="42"/>
        <v>0</v>
      </c>
      <c r="I252" s="244">
        <f t="shared" si="42"/>
        <v>0</v>
      </c>
      <c r="J252" s="244">
        <f t="shared" si="42"/>
        <v>0</v>
      </c>
      <c r="K252" s="244">
        <f t="shared" si="42"/>
        <v>0</v>
      </c>
      <c r="L252" s="244">
        <f t="shared" si="42"/>
        <v>0</v>
      </c>
      <c r="M252" s="244">
        <f t="shared" si="33"/>
        <v>104500</v>
      </c>
      <c r="N252" s="114">
        <f t="shared" si="42"/>
        <v>0</v>
      </c>
    </row>
    <row r="253" spans="1:14" customFormat="1" ht="25.5" customHeight="1" x14ac:dyDescent="0.25">
      <c r="A253" s="102">
        <v>5100</v>
      </c>
      <c r="B253" s="103" t="s">
        <v>582</v>
      </c>
      <c r="C253" s="97">
        <f>SUM(C254:C259)</f>
        <v>0</v>
      </c>
      <c r="D253" s="97">
        <f>SUM(D254:D259)</f>
        <v>35500</v>
      </c>
      <c r="E253" s="97">
        <f t="shared" ref="E253:N253" si="43">SUM(E254:E259)</f>
        <v>0</v>
      </c>
      <c r="F253" s="97">
        <f t="shared" si="43"/>
        <v>0</v>
      </c>
      <c r="G253" s="97">
        <f t="shared" si="43"/>
        <v>0</v>
      </c>
      <c r="H253" s="97">
        <f t="shared" si="43"/>
        <v>0</v>
      </c>
      <c r="I253" s="97">
        <f t="shared" si="43"/>
        <v>0</v>
      </c>
      <c r="J253" s="97">
        <f t="shared" si="43"/>
        <v>0</v>
      </c>
      <c r="K253" s="97">
        <f t="shared" si="43"/>
        <v>0</v>
      </c>
      <c r="L253" s="97">
        <f t="shared" si="43"/>
        <v>0</v>
      </c>
      <c r="M253" s="97">
        <f t="shared" si="33"/>
        <v>35500</v>
      </c>
      <c r="N253" s="112">
        <f t="shared" si="43"/>
        <v>0</v>
      </c>
    </row>
    <row r="254" spans="1:14" customFormat="1" ht="25.5" customHeight="1" x14ac:dyDescent="0.25">
      <c r="A254" s="109">
        <v>511</v>
      </c>
      <c r="B254" s="105" t="s">
        <v>583</v>
      </c>
      <c r="C254" s="100">
        <v>0</v>
      </c>
      <c r="D254" s="100">
        <v>3500</v>
      </c>
      <c r="E254" s="100">
        <v>0</v>
      </c>
      <c r="F254" s="100">
        <v>0</v>
      </c>
      <c r="G254" s="100">
        <v>0</v>
      </c>
      <c r="H254" s="100">
        <v>0</v>
      </c>
      <c r="I254" s="100">
        <v>0</v>
      </c>
      <c r="J254" s="100">
        <v>0</v>
      </c>
      <c r="K254" s="100">
        <v>0</v>
      </c>
      <c r="L254" s="100">
        <v>0</v>
      </c>
      <c r="M254" s="98">
        <f t="shared" si="33"/>
        <v>3500</v>
      </c>
      <c r="N254" s="108"/>
    </row>
    <row r="255" spans="1:14" customFormat="1" ht="25.5" customHeight="1" x14ac:dyDescent="0.25">
      <c r="A255" s="109">
        <v>512</v>
      </c>
      <c r="B255" s="105" t="s">
        <v>584</v>
      </c>
      <c r="C255" s="100">
        <v>0</v>
      </c>
      <c r="D255" s="100">
        <v>0</v>
      </c>
      <c r="E255" s="100">
        <v>0</v>
      </c>
      <c r="F255" s="100">
        <v>0</v>
      </c>
      <c r="G255" s="100">
        <v>0</v>
      </c>
      <c r="H255" s="100">
        <v>0</v>
      </c>
      <c r="I255" s="100">
        <v>0</v>
      </c>
      <c r="J255" s="100">
        <v>0</v>
      </c>
      <c r="K255" s="100">
        <v>0</v>
      </c>
      <c r="L255" s="100">
        <v>0</v>
      </c>
      <c r="M255" s="98">
        <f t="shared" si="33"/>
        <v>0</v>
      </c>
      <c r="N255" s="108"/>
    </row>
    <row r="256" spans="1:14" customFormat="1" ht="25.5" customHeight="1" x14ac:dyDescent="0.25">
      <c r="A256" s="109">
        <v>513</v>
      </c>
      <c r="B256" s="105" t="s">
        <v>585</v>
      </c>
      <c r="C256" s="100">
        <v>0</v>
      </c>
      <c r="D256" s="100">
        <v>0</v>
      </c>
      <c r="E256" s="100">
        <v>0</v>
      </c>
      <c r="F256" s="100">
        <v>0</v>
      </c>
      <c r="G256" s="100">
        <v>0</v>
      </c>
      <c r="H256" s="100">
        <v>0</v>
      </c>
      <c r="I256" s="100">
        <v>0</v>
      </c>
      <c r="J256" s="100">
        <v>0</v>
      </c>
      <c r="K256" s="100">
        <v>0</v>
      </c>
      <c r="L256" s="100">
        <v>0</v>
      </c>
      <c r="M256" s="98">
        <f t="shared" si="33"/>
        <v>0</v>
      </c>
      <c r="N256" s="108"/>
    </row>
    <row r="257" spans="1:14" customFormat="1" ht="25.5" customHeight="1" x14ac:dyDescent="0.25">
      <c r="A257" s="109">
        <v>514</v>
      </c>
      <c r="B257" s="105" t="s">
        <v>586</v>
      </c>
      <c r="C257" s="100">
        <v>0</v>
      </c>
      <c r="D257" s="100">
        <v>0</v>
      </c>
      <c r="E257" s="100">
        <v>0</v>
      </c>
      <c r="F257" s="100">
        <v>0</v>
      </c>
      <c r="G257" s="100">
        <v>0</v>
      </c>
      <c r="H257" s="100">
        <v>0</v>
      </c>
      <c r="I257" s="100">
        <v>0</v>
      </c>
      <c r="J257" s="100">
        <v>0</v>
      </c>
      <c r="K257" s="100">
        <v>0</v>
      </c>
      <c r="L257" s="100">
        <v>0</v>
      </c>
      <c r="M257" s="98">
        <f t="shared" si="33"/>
        <v>0</v>
      </c>
      <c r="N257" s="108"/>
    </row>
    <row r="258" spans="1:14" customFormat="1" ht="25.5" customHeight="1" x14ac:dyDescent="0.25">
      <c r="A258" s="109">
        <v>515</v>
      </c>
      <c r="B258" s="105" t="s">
        <v>587</v>
      </c>
      <c r="C258" s="100">
        <v>0</v>
      </c>
      <c r="D258" s="100">
        <v>32000</v>
      </c>
      <c r="E258" s="100">
        <v>0</v>
      </c>
      <c r="F258" s="100">
        <v>0</v>
      </c>
      <c r="G258" s="100">
        <v>0</v>
      </c>
      <c r="H258" s="100">
        <v>0</v>
      </c>
      <c r="I258" s="100">
        <v>0</v>
      </c>
      <c r="J258" s="100">
        <v>0</v>
      </c>
      <c r="K258" s="100">
        <v>0</v>
      </c>
      <c r="L258" s="100">
        <v>0</v>
      </c>
      <c r="M258" s="98">
        <f t="shared" si="33"/>
        <v>32000</v>
      </c>
      <c r="N258" s="108"/>
    </row>
    <row r="259" spans="1:14" customFormat="1" ht="25.5" customHeight="1" x14ac:dyDescent="0.25">
      <c r="A259" s="109">
        <v>519</v>
      </c>
      <c r="B259" s="105" t="s">
        <v>588</v>
      </c>
      <c r="C259" s="100">
        <v>0</v>
      </c>
      <c r="D259" s="100">
        <v>0</v>
      </c>
      <c r="E259" s="100">
        <v>0</v>
      </c>
      <c r="F259" s="100">
        <v>0</v>
      </c>
      <c r="G259" s="100">
        <v>0</v>
      </c>
      <c r="H259" s="100">
        <v>0</v>
      </c>
      <c r="I259" s="100">
        <v>0</v>
      </c>
      <c r="J259" s="100">
        <v>0</v>
      </c>
      <c r="K259" s="100">
        <v>0</v>
      </c>
      <c r="L259" s="100">
        <v>0</v>
      </c>
      <c r="M259" s="98">
        <f t="shared" si="33"/>
        <v>0</v>
      </c>
      <c r="N259" s="108"/>
    </row>
    <row r="260" spans="1:14" customFormat="1" ht="25.5" customHeight="1" x14ac:dyDescent="0.25">
      <c r="A260" s="102">
        <v>5200</v>
      </c>
      <c r="B260" s="103" t="s">
        <v>589</v>
      </c>
      <c r="C260" s="97">
        <f t="shared" ref="C260:N260" si="44">SUM(C261:C264)</f>
        <v>0</v>
      </c>
      <c r="D260" s="97">
        <f>SUM(D261:D264)</f>
        <v>8000</v>
      </c>
      <c r="E260" s="97">
        <f t="shared" si="44"/>
        <v>0</v>
      </c>
      <c r="F260" s="97">
        <f t="shared" si="44"/>
        <v>0</v>
      </c>
      <c r="G260" s="97">
        <f t="shared" si="44"/>
        <v>0</v>
      </c>
      <c r="H260" s="97">
        <f t="shared" si="44"/>
        <v>0</v>
      </c>
      <c r="I260" s="97">
        <f t="shared" si="44"/>
        <v>0</v>
      </c>
      <c r="J260" s="97">
        <f t="shared" si="44"/>
        <v>0</v>
      </c>
      <c r="K260" s="97">
        <f t="shared" si="44"/>
        <v>0</v>
      </c>
      <c r="L260" s="97">
        <f t="shared" si="44"/>
        <v>0</v>
      </c>
      <c r="M260" s="97">
        <f t="shared" si="33"/>
        <v>8000</v>
      </c>
      <c r="N260" s="112">
        <f t="shared" si="44"/>
        <v>0</v>
      </c>
    </row>
    <row r="261" spans="1:14" customFormat="1" ht="25.5" customHeight="1" x14ac:dyDescent="0.25">
      <c r="A261" s="109">
        <v>521</v>
      </c>
      <c r="B261" s="105" t="s">
        <v>590</v>
      </c>
      <c r="C261" s="100">
        <v>0</v>
      </c>
      <c r="D261" s="100">
        <v>0</v>
      </c>
      <c r="E261" s="100">
        <v>0</v>
      </c>
      <c r="F261" s="100">
        <v>0</v>
      </c>
      <c r="G261" s="100">
        <v>0</v>
      </c>
      <c r="H261" s="100">
        <v>0</v>
      </c>
      <c r="I261" s="100">
        <v>0</v>
      </c>
      <c r="J261" s="100">
        <v>0</v>
      </c>
      <c r="K261" s="100">
        <v>0</v>
      </c>
      <c r="L261" s="100">
        <v>0</v>
      </c>
      <c r="M261" s="98">
        <f t="shared" si="33"/>
        <v>0</v>
      </c>
      <c r="N261" s="108"/>
    </row>
    <row r="262" spans="1:14" customFormat="1" ht="25.5" customHeight="1" x14ac:dyDescent="0.25">
      <c r="A262" s="109">
        <v>522</v>
      </c>
      <c r="B262" s="105" t="s">
        <v>591</v>
      </c>
      <c r="C262" s="100">
        <v>0</v>
      </c>
      <c r="D262" s="100">
        <v>0</v>
      </c>
      <c r="E262" s="100">
        <v>0</v>
      </c>
      <c r="F262" s="100">
        <v>0</v>
      </c>
      <c r="G262" s="100">
        <v>0</v>
      </c>
      <c r="H262" s="100">
        <v>0</v>
      </c>
      <c r="I262" s="100">
        <v>0</v>
      </c>
      <c r="J262" s="100">
        <v>0</v>
      </c>
      <c r="K262" s="100">
        <v>0</v>
      </c>
      <c r="L262" s="100">
        <v>0</v>
      </c>
      <c r="M262" s="98">
        <f t="shared" si="33"/>
        <v>0</v>
      </c>
      <c r="N262" s="108"/>
    </row>
    <row r="263" spans="1:14" customFormat="1" ht="25.5" customHeight="1" x14ac:dyDescent="0.25">
      <c r="A263" s="109">
        <v>523</v>
      </c>
      <c r="B263" s="105" t="s">
        <v>592</v>
      </c>
      <c r="C263" s="100">
        <v>0</v>
      </c>
      <c r="D263" s="100">
        <v>8000</v>
      </c>
      <c r="E263" s="100">
        <v>0</v>
      </c>
      <c r="F263" s="100">
        <v>0</v>
      </c>
      <c r="G263" s="100">
        <v>0</v>
      </c>
      <c r="H263" s="100">
        <v>0</v>
      </c>
      <c r="I263" s="100">
        <v>0</v>
      </c>
      <c r="J263" s="100">
        <v>0</v>
      </c>
      <c r="K263" s="100">
        <v>0</v>
      </c>
      <c r="L263" s="100">
        <v>0</v>
      </c>
      <c r="M263" s="98">
        <f t="shared" ref="M263:M326" si="45">SUM(C263:L263)</f>
        <v>8000</v>
      </c>
      <c r="N263" s="108"/>
    </row>
    <row r="264" spans="1:14" customFormat="1" ht="25.5" customHeight="1" x14ac:dyDescent="0.25">
      <c r="A264" s="109">
        <v>529</v>
      </c>
      <c r="B264" s="105" t="s">
        <v>593</v>
      </c>
      <c r="C264" s="100">
        <v>0</v>
      </c>
      <c r="D264" s="100">
        <v>0</v>
      </c>
      <c r="E264" s="100">
        <v>0</v>
      </c>
      <c r="F264" s="100">
        <v>0</v>
      </c>
      <c r="G264" s="100">
        <v>0</v>
      </c>
      <c r="H264" s="100">
        <v>0</v>
      </c>
      <c r="I264" s="100">
        <v>0</v>
      </c>
      <c r="J264" s="100">
        <v>0</v>
      </c>
      <c r="K264" s="100">
        <v>0</v>
      </c>
      <c r="L264" s="100">
        <v>0</v>
      </c>
      <c r="M264" s="98">
        <f t="shared" si="45"/>
        <v>0</v>
      </c>
      <c r="N264" s="108"/>
    </row>
    <row r="265" spans="1:14" customFormat="1" ht="25.5" customHeight="1" x14ac:dyDescent="0.25">
      <c r="A265" s="102">
        <v>5300</v>
      </c>
      <c r="B265" s="103" t="s">
        <v>594</v>
      </c>
      <c r="C265" s="97">
        <f t="shared" ref="C265:L265" si="46">SUM(C266:C267)</f>
        <v>0</v>
      </c>
      <c r="D265" s="97">
        <f>SUM(D266:D267)</f>
        <v>0</v>
      </c>
      <c r="E265" s="97">
        <f t="shared" si="46"/>
        <v>0</v>
      </c>
      <c r="F265" s="97">
        <f t="shared" si="46"/>
        <v>0</v>
      </c>
      <c r="G265" s="97">
        <f t="shared" si="46"/>
        <v>0</v>
      </c>
      <c r="H265" s="97">
        <f t="shared" si="46"/>
        <v>0</v>
      </c>
      <c r="I265" s="97">
        <f t="shared" si="46"/>
        <v>0</v>
      </c>
      <c r="J265" s="97">
        <f t="shared" si="46"/>
        <v>0</v>
      </c>
      <c r="K265" s="97">
        <f t="shared" si="46"/>
        <v>0</v>
      </c>
      <c r="L265" s="97">
        <f t="shared" si="46"/>
        <v>0</v>
      </c>
      <c r="M265" s="97">
        <f t="shared" si="45"/>
        <v>0</v>
      </c>
      <c r="N265" s="111"/>
    </row>
    <row r="266" spans="1:14" customFormat="1" ht="25.5" customHeight="1" x14ac:dyDescent="0.25">
      <c r="A266" s="109">
        <v>531</v>
      </c>
      <c r="B266" s="105" t="s">
        <v>595</v>
      </c>
      <c r="C266" s="100">
        <v>0</v>
      </c>
      <c r="D266" s="100">
        <v>0</v>
      </c>
      <c r="E266" s="100">
        <v>0</v>
      </c>
      <c r="F266" s="100">
        <v>0</v>
      </c>
      <c r="G266" s="100">
        <v>0</v>
      </c>
      <c r="H266" s="100">
        <v>0</v>
      </c>
      <c r="I266" s="100">
        <v>0</v>
      </c>
      <c r="J266" s="100">
        <v>0</v>
      </c>
      <c r="K266" s="100">
        <v>0</v>
      </c>
      <c r="L266" s="100">
        <v>0</v>
      </c>
      <c r="M266" s="98">
        <f t="shared" si="45"/>
        <v>0</v>
      </c>
      <c r="N266" s="108"/>
    </row>
    <row r="267" spans="1:14" customFormat="1" ht="25.5" customHeight="1" x14ac:dyDescent="0.25">
      <c r="A267" s="109">
        <v>532</v>
      </c>
      <c r="B267" s="105" t="s">
        <v>596</v>
      </c>
      <c r="C267" s="100">
        <v>0</v>
      </c>
      <c r="D267" s="100">
        <v>0</v>
      </c>
      <c r="E267" s="100">
        <v>0</v>
      </c>
      <c r="F267" s="100">
        <v>0</v>
      </c>
      <c r="G267" s="100">
        <v>0</v>
      </c>
      <c r="H267" s="100">
        <v>0</v>
      </c>
      <c r="I267" s="100">
        <v>0</v>
      </c>
      <c r="J267" s="100">
        <v>0</v>
      </c>
      <c r="K267" s="100">
        <v>0</v>
      </c>
      <c r="L267" s="100">
        <v>0</v>
      </c>
      <c r="M267" s="98">
        <f t="shared" si="45"/>
        <v>0</v>
      </c>
      <c r="N267" s="108"/>
    </row>
    <row r="268" spans="1:14" customFormat="1" ht="25.5" customHeight="1" x14ac:dyDescent="0.25">
      <c r="A268" s="102">
        <v>5400</v>
      </c>
      <c r="B268" s="103" t="s">
        <v>597</v>
      </c>
      <c r="C268" s="97">
        <f t="shared" ref="C268:N268" si="47">SUM(C269:C274)</f>
        <v>0</v>
      </c>
      <c r="D268" s="97">
        <f>SUM(D269:D274)</f>
        <v>0</v>
      </c>
      <c r="E268" s="97">
        <f t="shared" si="47"/>
        <v>0</v>
      </c>
      <c r="F268" s="97">
        <f t="shared" si="47"/>
        <v>0</v>
      </c>
      <c r="G268" s="97">
        <f t="shared" si="47"/>
        <v>0</v>
      </c>
      <c r="H268" s="97">
        <f t="shared" si="47"/>
        <v>0</v>
      </c>
      <c r="I268" s="97">
        <f t="shared" si="47"/>
        <v>0</v>
      </c>
      <c r="J268" s="97">
        <f t="shared" si="47"/>
        <v>0</v>
      </c>
      <c r="K268" s="97">
        <f t="shared" si="47"/>
        <v>0</v>
      </c>
      <c r="L268" s="97">
        <f t="shared" si="47"/>
        <v>0</v>
      </c>
      <c r="M268" s="97">
        <f t="shared" si="45"/>
        <v>0</v>
      </c>
      <c r="N268" s="112">
        <f t="shared" si="47"/>
        <v>0</v>
      </c>
    </row>
    <row r="269" spans="1:14" customFormat="1" ht="25.5" customHeight="1" x14ac:dyDescent="0.25">
      <c r="A269" s="109">
        <v>541</v>
      </c>
      <c r="B269" s="105" t="s">
        <v>598</v>
      </c>
      <c r="C269" s="100">
        <v>0</v>
      </c>
      <c r="D269" s="100">
        <v>0</v>
      </c>
      <c r="E269" s="100">
        <v>0</v>
      </c>
      <c r="F269" s="100">
        <v>0</v>
      </c>
      <c r="G269" s="100">
        <v>0</v>
      </c>
      <c r="H269" s="100">
        <v>0</v>
      </c>
      <c r="I269" s="100">
        <v>0</v>
      </c>
      <c r="J269" s="100">
        <v>0</v>
      </c>
      <c r="K269" s="100">
        <v>0</v>
      </c>
      <c r="L269" s="100">
        <v>0</v>
      </c>
      <c r="M269" s="98">
        <f t="shared" si="45"/>
        <v>0</v>
      </c>
      <c r="N269" s="108"/>
    </row>
    <row r="270" spans="1:14" customFormat="1" ht="25.5" customHeight="1" x14ac:dyDescent="0.25">
      <c r="A270" s="109">
        <v>542</v>
      </c>
      <c r="B270" s="105" t="s">
        <v>599</v>
      </c>
      <c r="C270" s="100">
        <v>0</v>
      </c>
      <c r="D270" s="100">
        <v>0</v>
      </c>
      <c r="E270" s="100">
        <v>0</v>
      </c>
      <c r="F270" s="100">
        <v>0</v>
      </c>
      <c r="G270" s="100">
        <v>0</v>
      </c>
      <c r="H270" s="100">
        <v>0</v>
      </c>
      <c r="I270" s="100">
        <v>0</v>
      </c>
      <c r="J270" s="100">
        <v>0</v>
      </c>
      <c r="K270" s="100">
        <v>0</v>
      </c>
      <c r="L270" s="100">
        <v>0</v>
      </c>
      <c r="M270" s="98">
        <f t="shared" si="45"/>
        <v>0</v>
      </c>
      <c r="N270" s="108"/>
    </row>
    <row r="271" spans="1:14" customFormat="1" ht="25.5" customHeight="1" x14ac:dyDescent="0.25">
      <c r="A271" s="109">
        <v>543</v>
      </c>
      <c r="B271" s="105" t="s">
        <v>600</v>
      </c>
      <c r="C271" s="100">
        <v>0</v>
      </c>
      <c r="D271" s="100">
        <v>0</v>
      </c>
      <c r="E271" s="100">
        <v>0</v>
      </c>
      <c r="F271" s="100">
        <v>0</v>
      </c>
      <c r="G271" s="100">
        <v>0</v>
      </c>
      <c r="H271" s="100">
        <v>0</v>
      </c>
      <c r="I271" s="100">
        <v>0</v>
      </c>
      <c r="J271" s="100">
        <v>0</v>
      </c>
      <c r="K271" s="100">
        <v>0</v>
      </c>
      <c r="L271" s="100">
        <v>0</v>
      </c>
      <c r="M271" s="98">
        <f t="shared" si="45"/>
        <v>0</v>
      </c>
      <c r="N271" s="108"/>
    </row>
    <row r="272" spans="1:14" customFormat="1" ht="25.5" customHeight="1" x14ac:dyDescent="0.25">
      <c r="A272" s="109">
        <v>544</v>
      </c>
      <c r="B272" s="105" t="s">
        <v>601</v>
      </c>
      <c r="C272" s="100">
        <v>0</v>
      </c>
      <c r="D272" s="100">
        <v>0</v>
      </c>
      <c r="E272" s="100">
        <v>0</v>
      </c>
      <c r="F272" s="100">
        <v>0</v>
      </c>
      <c r="G272" s="100">
        <v>0</v>
      </c>
      <c r="H272" s="100">
        <v>0</v>
      </c>
      <c r="I272" s="100">
        <v>0</v>
      </c>
      <c r="J272" s="100">
        <v>0</v>
      </c>
      <c r="K272" s="100">
        <v>0</v>
      </c>
      <c r="L272" s="100">
        <v>0</v>
      </c>
      <c r="M272" s="98">
        <f t="shared" si="45"/>
        <v>0</v>
      </c>
      <c r="N272" s="108"/>
    </row>
    <row r="273" spans="1:14" customFormat="1" ht="25.5" customHeight="1" x14ac:dyDescent="0.25">
      <c r="A273" s="109">
        <v>545</v>
      </c>
      <c r="B273" s="105" t="s">
        <v>602</v>
      </c>
      <c r="C273" s="100">
        <v>0</v>
      </c>
      <c r="D273" s="100">
        <v>0</v>
      </c>
      <c r="E273" s="100">
        <v>0</v>
      </c>
      <c r="F273" s="100">
        <v>0</v>
      </c>
      <c r="G273" s="100">
        <v>0</v>
      </c>
      <c r="H273" s="100">
        <v>0</v>
      </c>
      <c r="I273" s="100">
        <v>0</v>
      </c>
      <c r="J273" s="100">
        <v>0</v>
      </c>
      <c r="K273" s="100">
        <v>0</v>
      </c>
      <c r="L273" s="100">
        <v>0</v>
      </c>
      <c r="M273" s="98">
        <f t="shared" si="45"/>
        <v>0</v>
      </c>
      <c r="N273" s="108"/>
    </row>
    <row r="274" spans="1:14" customFormat="1" ht="25.5" customHeight="1" x14ac:dyDescent="0.25">
      <c r="A274" s="109">
        <v>549</v>
      </c>
      <c r="B274" s="105" t="s">
        <v>603</v>
      </c>
      <c r="C274" s="100">
        <v>0</v>
      </c>
      <c r="D274" s="100">
        <v>0</v>
      </c>
      <c r="E274" s="100">
        <v>0</v>
      </c>
      <c r="F274" s="100">
        <v>0</v>
      </c>
      <c r="G274" s="100">
        <v>0</v>
      </c>
      <c r="H274" s="100">
        <v>0</v>
      </c>
      <c r="I274" s="100">
        <v>0</v>
      </c>
      <c r="J274" s="100">
        <v>0</v>
      </c>
      <c r="K274" s="100">
        <v>0</v>
      </c>
      <c r="L274" s="100">
        <v>0</v>
      </c>
      <c r="M274" s="98">
        <f t="shared" si="45"/>
        <v>0</v>
      </c>
      <c r="N274" s="108"/>
    </row>
    <row r="275" spans="1:14" customFormat="1" ht="25.5" customHeight="1" x14ac:dyDescent="0.25">
      <c r="A275" s="102">
        <v>5500</v>
      </c>
      <c r="B275" s="103" t="s">
        <v>604</v>
      </c>
      <c r="C275" s="97">
        <f t="shared" ref="C275:N275" si="48">SUM(C276)</f>
        <v>0</v>
      </c>
      <c r="D275" s="97">
        <f t="shared" si="48"/>
        <v>0</v>
      </c>
      <c r="E275" s="97">
        <f t="shared" si="48"/>
        <v>0</v>
      </c>
      <c r="F275" s="97">
        <f t="shared" si="48"/>
        <v>0</v>
      </c>
      <c r="G275" s="97">
        <f t="shared" si="48"/>
        <v>0</v>
      </c>
      <c r="H275" s="97">
        <f t="shared" si="48"/>
        <v>0</v>
      </c>
      <c r="I275" s="97">
        <f t="shared" si="48"/>
        <v>0</v>
      </c>
      <c r="J275" s="97">
        <f t="shared" si="48"/>
        <v>0</v>
      </c>
      <c r="K275" s="97">
        <f t="shared" si="48"/>
        <v>0</v>
      </c>
      <c r="L275" s="97">
        <f t="shared" si="48"/>
        <v>0</v>
      </c>
      <c r="M275" s="97">
        <f t="shared" si="45"/>
        <v>0</v>
      </c>
      <c r="N275" s="112">
        <f t="shared" si="48"/>
        <v>0</v>
      </c>
    </row>
    <row r="276" spans="1:14" customFormat="1" ht="25.5" customHeight="1" x14ac:dyDescent="0.25">
      <c r="A276" s="109">
        <v>551</v>
      </c>
      <c r="B276" s="105" t="s">
        <v>605</v>
      </c>
      <c r="C276" s="100">
        <v>0</v>
      </c>
      <c r="D276" s="100">
        <v>0</v>
      </c>
      <c r="E276" s="100">
        <v>0</v>
      </c>
      <c r="F276" s="100">
        <v>0</v>
      </c>
      <c r="G276" s="100">
        <v>0</v>
      </c>
      <c r="H276" s="100">
        <v>0</v>
      </c>
      <c r="I276" s="100">
        <v>0</v>
      </c>
      <c r="J276" s="100">
        <v>0</v>
      </c>
      <c r="K276" s="100">
        <v>0</v>
      </c>
      <c r="L276" s="100">
        <v>0</v>
      </c>
      <c r="M276" s="98">
        <f t="shared" si="45"/>
        <v>0</v>
      </c>
      <c r="N276" s="108"/>
    </row>
    <row r="277" spans="1:14" customFormat="1" ht="25.5" customHeight="1" x14ac:dyDescent="0.25">
      <c r="A277" s="102">
        <v>5600</v>
      </c>
      <c r="B277" s="103" t="s">
        <v>606</v>
      </c>
      <c r="C277" s="97">
        <f t="shared" ref="C277:N277" si="49">SUM(C278:C285)</f>
        <v>0</v>
      </c>
      <c r="D277" s="97">
        <f>SUM(D278:D285)</f>
        <v>61000</v>
      </c>
      <c r="E277" s="97">
        <f t="shared" si="49"/>
        <v>0</v>
      </c>
      <c r="F277" s="97">
        <f t="shared" si="49"/>
        <v>0</v>
      </c>
      <c r="G277" s="97">
        <f t="shared" si="49"/>
        <v>0</v>
      </c>
      <c r="H277" s="97">
        <f t="shared" si="49"/>
        <v>0</v>
      </c>
      <c r="I277" s="97">
        <f t="shared" si="49"/>
        <v>0</v>
      </c>
      <c r="J277" s="97">
        <f t="shared" si="49"/>
        <v>0</v>
      </c>
      <c r="K277" s="97">
        <f t="shared" si="49"/>
        <v>0</v>
      </c>
      <c r="L277" s="97">
        <f t="shared" si="49"/>
        <v>0</v>
      </c>
      <c r="M277" s="97">
        <f t="shared" si="45"/>
        <v>61000</v>
      </c>
      <c r="N277" s="112">
        <f t="shared" si="49"/>
        <v>0</v>
      </c>
    </row>
    <row r="278" spans="1:14" customFormat="1" ht="25.5" customHeight="1" x14ac:dyDescent="0.25">
      <c r="A278" s="109">
        <v>561</v>
      </c>
      <c r="B278" s="105" t="s">
        <v>607</v>
      </c>
      <c r="C278" s="100">
        <v>0</v>
      </c>
      <c r="D278" s="100">
        <v>0</v>
      </c>
      <c r="E278" s="100">
        <v>0</v>
      </c>
      <c r="F278" s="100">
        <v>0</v>
      </c>
      <c r="G278" s="100">
        <v>0</v>
      </c>
      <c r="H278" s="100">
        <v>0</v>
      </c>
      <c r="I278" s="100">
        <v>0</v>
      </c>
      <c r="J278" s="100">
        <v>0</v>
      </c>
      <c r="K278" s="100">
        <v>0</v>
      </c>
      <c r="L278" s="100">
        <v>0</v>
      </c>
      <c r="M278" s="98">
        <f t="shared" si="45"/>
        <v>0</v>
      </c>
      <c r="N278" s="108"/>
    </row>
    <row r="279" spans="1:14" customFormat="1" ht="25.5" customHeight="1" x14ac:dyDescent="0.25">
      <c r="A279" s="109">
        <v>562</v>
      </c>
      <c r="B279" s="105" t="s">
        <v>608</v>
      </c>
      <c r="C279" s="100">
        <v>0</v>
      </c>
      <c r="D279" s="100">
        <v>50000</v>
      </c>
      <c r="E279" s="100">
        <v>0</v>
      </c>
      <c r="F279" s="100">
        <v>0</v>
      </c>
      <c r="G279" s="100">
        <v>0</v>
      </c>
      <c r="H279" s="100">
        <v>0</v>
      </c>
      <c r="I279" s="100">
        <v>0</v>
      </c>
      <c r="J279" s="100">
        <v>0</v>
      </c>
      <c r="K279" s="100">
        <v>0</v>
      </c>
      <c r="L279" s="100">
        <v>0</v>
      </c>
      <c r="M279" s="98">
        <f t="shared" si="45"/>
        <v>50000</v>
      </c>
      <c r="N279" s="108"/>
    </row>
    <row r="280" spans="1:14" customFormat="1" ht="25.5" customHeight="1" x14ac:dyDescent="0.25">
      <c r="A280" s="109">
        <v>563</v>
      </c>
      <c r="B280" s="105" t="s">
        <v>609</v>
      </c>
      <c r="C280" s="100">
        <v>0</v>
      </c>
      <c r="D280" s="100">
        <v>0</v>
      </c>
      <c r="E280" s="100">
        <v>0</v>
      </c>
      <c r="F280" s="100">
        <v>0</v>
      </c>
      <c r="G280" s="100">
        <v>0</v>
      </c>
      <c r="H280" s="100">
        <v>0</v>
      </c>
      <c r="I280" s="100">
        <v>0</v>
      </c>
      <c r="J280" s="100">
        <v>0</v>
      </c>
      <c r="K280" s="100">
        <v>0</v>
      </c>
      <c r="L280" s="100">
        <v>0</v>
      </c>
      <c r="M280" s="98">
        <f t="shared" si="45"/>
        <v>0</v>
      </c>
      <c r="N280" s="108"/>
    </row>
    <row r="281" spans="1:14" customFormat="1" ht="29.25" customHeight="1" x14ac:dyDescent="0.25">
      <c r="A281" s="109">
        <v>564</v>
      </c>
      <c r="B281" s="105" t="s">
        <v>610</v>
      </c>
      <c r="C281" s="100">
        <v>0</v>
      </c>
      <c r="D281" s="100">
        <v>0</v>
      </c>
      <c r="E281" s="100">
        <v>0</v>
      </c>
      <c r="F281" s="100">
        <v>0</v>
      </c>
      <c r="G281" s="100">
        <v>0</v>
      </c>
      <c r="H281" s="100">
        <v>0</v>
      </c>
      <c r="I281" s="100">
        <v>0</v>
      </c>
      <c r="J281" s="100">
        <v>0</v>
      </c>
      <c r="K281" s="100">
        <v>0</v>
      </c>
      <c r="L281" s="100">
        <v>0</v>
      </c>
      <c r="M281" s="98">
        <f t="shared" si="45"/>
        <v>0</v>
      </c>
      <c r="N281" s="108"/>
    </row>
    <row r="282" spans="1:14" customFormat="1" ht="25.5" customHeight="1" x14ac:dyDescent="0.25">
      <c r="A282" s="109">
        <v>565</v>
      </c>
      <c r="B282" s="105" t="s">
        <v>611</v>
      </c>
      <c r="C282" s="100">
        <v>0</v>
      </c>
      <c r="D282" s="100">
        <v>0</v>
      </c>
      <c r="E282" s="100">
        <v>0</v>
      </c>
      <c r="F282" s="100">
        <v>0</v>
      </c>
      <c r="G282" s="100">
        <v>0</v>
      </c>
      <c r="H282" s="100">
        <v>0</v>
      </c>
      <c r="I282" s="100">
        <v>0</v>
      </c>
      <c r="J282" s="100">
        <v>0</v>
      </c>
      <c r="K282" s="100">
        <v>0</v>
      </c>
      <c r="L282" s="100">
        <v>0</v>
      </c>
      <c r="M282" s="98">
        <f t="shared" si="45"/>
        <v>0</v>
      </c>
      <c r="N282" s="108"/>
    </row>
    <row r="283" spans="1:14" customFormat="1" ht="27.75" customHeight="1" x14ac:dyDescent="0.25">
      <c r="A283" s="109">
        <v>566</v>
      </c>
      <c r="B283" s="105" t="s">
        <v>612</v>
      </c>
      <c r="C283" s="100">
        <v>0</v>
      </c>
      <c r="D283" s="100">
        <v>0</v>
      </c>
      <c r="E283" s="100">
        <v>0</v>
      </c>
      <c r="F283" s="100">
        <v>0</v>
      </c>
      <c r="G283" s="100">
        <v>0</v>
      </c>
      <c r="H283" s="100">
        <v>0</v>
      </c>
      <c r="I283" s="100">
        <v>0</v>
      </c>
      <c r="J283" s="100">
        <v>0</v>
      </c>
      <c r="K283" s="100">
        <v>0</v>
      </c>
      <c r="L283" s="100">
        <v>0</v>
      </c>
      <c r="M283" s="98">
        <f t="shared" si="45"/>
        <v>0</v>
      </c>
      <c r="N283" s="108"/>
    </row>
    <row r="284" spans="1:14" customFormat="1" ht="25.5" customHeight="1" x14ac:dyDescent="0.25">
      <c r="A284" s="109">
        <v>567</v>
      </c>
      <c r="B284" s="105" t="s">
        <v>613</v>
      </c>
      <c r="C284" s="100">
        <v>0</v>
      </c>
      <c r="D284" s="100">
        <v>11000</v>
      </c>
      <c r="E284" s="100">
        <v>0</v>
      </c>
      <c r="F284" s="100">
        <v>0</v>
      </c>
      <c r="G284" s="100">
        <v>0</v>
      </c>
      <c r="H284" s="100">
        <v>0</v>
      </c>
      <c r="I284" s="100">
        <v>0</v>
      </c>
      <c r="J284" s="100">
        <v>0</v>
      </c>
      <c r="K284" s="100">
        <v>0</v>
      </c>
      <c r="L284" s="100">
        <v>0</v>
      </c>
      <c r="M284" s="98">
        <f t="shared" si="45"/>
        <v>11000</v>
      </c>
      <c r="N284" s="108"/>
    </row>
    <row r="285" spans="1:14" customFormat="1" ht="25.5" customHeight="1" x14ac:dyDescent="0.25">
      <c r="A285" s="109">
        <v>569</v>
      </c>
      <c r="B285" s="105" t="s">
        <v>614</v>
      </c>
      <c r="C285" s="100">
        <v>0</v>
      </c>
      <c r="D285" s="100">
        <v>0</v>
      </c>
      <c r="E285" s="100">
        <v>0</v>
      </c>
      <c r="F285" s="100">
        <v>0</v>
      </c>
      <c r="G285" s="100">
        <v>0</v>
      </c>
      <c r="H285" s="100">
        <v>0</v>
      </c>
      <c r="I285" s="100">
        <v>0</v>
      </c>
      <c r="J285" s="100">
        <v>0</v>
      </c>
      <c r="K285" s="100">
        <v>0</v>
      </c>
      <c r="L285" s="100">
        <v>0</v>
      </c>
      <c r="M285" s="98">
        <f t="shared" si="45"/>
        <v>0</v>
      </c>
      <c r="N285" s="108"/>
    </row>
    <row r="286" spans="1:14" customFormat="1" ht="25.5" customHeight="1" x14ac:dyDescent="0.25">
      <c r="A286" s="102">
        <v>5700</v>
      </c>
      <c r="B286" s="103" t="s">
        <v>615</v>
      </c>
      <c r="C286" s="97">
        <f t="shared" ref="C286:N286" si="50">SUM(C287:C295)</f>
        <v>0</v>
      </c>
      <c r="D286" s="97">
        <f>SUM(D287:D295)</f>
        <v>0</v>
      </c>
      <c r="E286" s="97">
        <f t="shared" si="50"/>
        <v>0</v>
      </c>
      <c r="F286" s="97">
        <f t="shared" si="50"/>
        <v>0</v>
      </c>
      <c r="G286" s="97">
        <f t="shared" si="50"/>
        <v>0</v>
      </c>
      <c r="H286" s="97">
        <f t="shared" si="50"/>
        <v>0</v>
      </c>
      <c r="I286" s="97">
        <f t="shared" si="50"/>
        <v>0</v>
      </c>
      <c r="J286" s="97">
        <f t="shared" si="50"/>
        <v>0</v>
      </c>
      <c r="K286" s="97">
        <f t="shared" si="50"/>
        <v>0</v>
      </c>
      <c r="L286" s="97">
        <f t="shared" si="50"/>
        <v>0</v>
      </c>
      <c r="M286" s="97">
        <f t="shared" si="45"/>
        <v>0</v>
      </c>
      <c r="N286" s="112">
        <f t="shared" si="50"/>
        <v>0</v>
      </c>
    </row>
    <row r="287" spans="1:14" customFormat="1" ht="25.5" customHeight="1" x14ac:dyDescent="0.25">
      <c r="A287" s="109">
        <v>571</v>
      </c>
      <c r="B287" s="105" t="s">
        <v>616</v>
      </c>
      <c r="C287" s="100">
        <v>0</v>
      </c>
      <c r="D287" s="100">
        <v>0</v>
      </c>
      <c r="E287" s="100">
        <v>0</v>
      </c>
      <c r="F287" s="100">
        <v>0</v>
      </c>
      <c r="G287" s="100">
        <v>0</v>
      </c>
      <c r="H287" s="100">
        <v>0</v>
      </c>
      <c r="I287" s="100">
        <v>0</v>
      </c>
      <c r="J287" s="100">
        <v>0</v>
      </c>
      <c r="K287" s="100">
        <v>0</v>
      </c>
      <c r="L287" s="100">
        <v>0</v>
      </c>
      <c r="M287" s="98">
        <f t="shared" si="45"/>
        <v>0</v>
      </c>
      <c r="N287" s="108"/>
    </row>
    <row r="288" spans="1:14" customFormat="1" ht="25.5" customHeight="1" x14ac:dyDescent="0.25">
      <c r="A288" s="109">
        <v>572</v>
      </c>
      <c r="B288" s="105" t="s">
        <v>617</v>
      </c>
      <c r="C288" s="100">
        <v>0</v>
      </c>
      <c r="D288" s="100">
        <v>0</v>
      </c>
      <c r="E288" s="100">
        <v>0</v>
      </c>
      <c r="F288" s="100">
        <v>0</v>
      </c>
      <c r="G288" s="100">
        <v>0</v>
      </c>
      <c r="H288" s="100">
        <v>0</v>
      </c>
      <c r="I288" s="100">
        <v>0</v>
      </c>
      <c r="J288" s="100">
        <v>0</v>
      </c>
      <c r="K288" s="100">
        <v>0</v>
      </c>
      <c r="L288" s="100">
        <v>0</v>
      </c>
      <c r="M288" s="98">
        <f t="shared" si="45"/>
        <v>0</v>
      </c>
      <c r="N288" s="108"/>
    </row>
    <row r="289" spans="1:14" customFormat="1" ht="25.5" customHeight="1" x14ac:dyDescent="0.25">
      <c r="A289" s="109">
        <v>573</v>
      </c>
      <c r="B289" s="105" t="s">
        <v>618</v>
      </c>
      <c r="C289" s="100">
        <v>0</v>
      </c>
      <c r="D289" s="100">
        <v>0</v>
      </c>
      <c r="E289" s="100">
        <v>0</v>
      </c>
      <c r="F289" s="100">
        <v>0</v>
      </c>
      <c r="G289" s="100">
        <v>0</v>
      </c>
      <c r="H289" s="100">
        <v>0</v>
      </c>
      <c r="I289" s="100">
        <v>0</v>
      </c>
      <c r="J289" s="100">
        <v>0</v>
      </c>
      <c r="K289" s="100">
        <v>0</v>
      </c>
      <c r="L289" s="100">
        <v>0</v>
      </c>
      <c r="M289" s="98">
        <f t="shared" si="45"/>
        <v>0</v>
      </c>
      <c r="N289" s="108"/>
    </row>
    <row r="290" spans="1:14" customFormat="1" ht="25.5" customHeight="1" x14ac:dyDescent="0.25">
      <c r="A290" s="109">
        <v>574</v>
      </c>
      <c r="B290" s="105" t="s">
        <v>619</v>
      </c>
      <c r="C290" s="100">
        <v>0</v>
      </c>
      <c r="D290" s="100">
        <v>0</v>
      </c>
      <c r="E290" s="100">
        <v>0</v>
      </c>
      <c r="F290" s="100">
        <v>0</v>
      </c>
      <c r="G290" s="100">
        <v>0</v>
      </c>
      <c r="H290" s="100">
        <v>0</v>
      </c>
      <c r="I290" s="100">
        <v>0</v>
      </c>
      <c r="J290" s="100">
        <v>0</v>
      </c>
      <c r="K290" s="100">
        <v>0</v>
      </c>
      <c r="L290" s="100">
        <v>0</v>
      </c>
      <c r="M290" s="98">
        <f t="shared" si="45"/>
        <v>0</v>
      </c>
      <c r="N290" s="108"/>
    </row>
    <row r="291" spans="1:14" customFormat="1" ht="25.5" customHeight="1" x14ac:dyDescent="0.25">
      <c r="A291" s="109">
        <v>575</v>
      </c>
      <c r="B291" s="105" t="s">
        <v>620</v>
      </c>
      <c r="C291" s="100">
        <v>0</v>
      </c>
      <c r="D291" s="100">
        <v>0</v>
      </c>
      <c r="E291" s="100">
        <v>0</v>
      </c>
      <c r="F291" s="100">
        <v>0</v>
      </c>
      <c r="G291" s="100">
        <v>0</v>
      </c>
      <c r="H291" s="100">
        <v>0</v>
      </c>
      <c r="I291" s="100">
        <v>0</v>
      </c>
      <c r="J291" s="100">
        <v>0</v>
      </c>
      <c r="K291" s="100">
        <v>0</v>
      </c>
      <c r="L291" s="100">
        <v>0</v>
      </c>
      <c r="M291" s="98">
        <f t="shared" si="45"/>
        <v>0</v>
      </c>
      <c r="N291" s="108"/>
    </row>
    <row r="292" spans="1:14" customFormat="1" ht="25.5" customHeight="1" x14ac:dyDescent="0.25">
      <c r="A292" s="109">
        <v>576</v>
      </c>
      <c r="B292" s="105" t="s">
        <v>621</v>
      </c>
      <c r="C292" s="100">
        <v>0</v>
      </c>
      <c r="D292" s="100">
        <v>0</v>
      </c>
      <c r="E292" s="100">
        <v>0</v>
      </c>
      <c r="F292" s="100">
        <v>0</v>
      </c>
      <c r="G292" s="100">
        <v>0</v>
      </c>
      <c r="H292" s="100">
        <v>0</v>
      </c>
      <c r="I292" s="100">
        <v>0</v>
      </c>
      <c r="J292" s="100">
        <v>0</v>
      </c>
      <c r="K292" s="100">
        <v>0</v>
      </c>
      <c r="L292" s="100">
        <v>0</v>
      </c>
      <c r="M292" s="98">
        <f t="shared" si="45"/>
        <v>0</v>
      </c>
      <c r="N292" s="108"/>
    </row>
    <row r="293" spans="1:14" customFormat="1" ht="25.5" customHeight="1" x14ac:dyDescent="0.25">
      <c r="A293" s="109">
        <v>577</v>
      </c>
      <c r="B293" s="105" t="s">
        <v>622</v>
      </c>
      <c r="C293" s="100">
        <v>0</v>
      </c>
      <c r="D293" s="100">
        <v>0</v>
      </c>
      <c r="E293" s="100">
        <v>0</v>
      </c>
      <c r="F293" s="100">
        <v>0</v>
      </c>
      <c r="G293" s="100">
        <v>0</v>
      </c>
      <c r="H293" s="100">
        <v>0</v>
      </c>
      <c r="I293" s="100">
        <v>0</v>
      </c>
      <c r="J293" s="100">
        <v>0</v>
      </c>
      <c r="K293" s="100">
        <v>0</v>
      </c>
      <c r="L293" s="100">
        <v>0</v>
      </c>
      <c r="M293" s="98">
        <f t="shared" si="45"/>
        <v>0</v>
      </c>
      <c r="N293" s="108"/>
    </row>
    <row r="294" spans="1:14" customFormat="1" ht="25.5" customHeight="1" x14ac:dyDescent="0.25">
      <c r="A294" s="109">
        <v>578</v>
      </c>
      <c r="B294" s="105" t="s">
        <v>623</v>
      </c>
      <c r="C294" s="100">
        <v>0</v>
      </c>
      <c r="D294" s="100">
        <v>0</v>
      </c>
      <c r="E294" s="100">
        <v>0</v>
      </c>
      <c r="F294" s="100">
        <v>0</v>
      </c>
      <c r="G294" s="100">
        <v>0</v>
      </c>
      <c r="H294" s="100">
        <v>0</v>
      </c>
      <c r="I294" s="100">
        <v>0</v>
      </c>
      <c r="J294" s="100">
        <v>0</v>
      </c>
      <c r="K294" s="100">
        <v>0</v>
      </c>
      <c r="L294" s="100">
        <v>0</v>
      </c>
      <c r="M294" s="98">
        <f t="shared" si="45"/>
        <v>0</v>
      </c>
      <c r="N294" s="108"/>
    </row>
    <row r="295" spans="1:14" customFormat="1" ht="25.5" customHeight="1" x14ac:dyDescent="0.25">
      <c r="A295" s="109">
        <v>579</v>
      </c>
      <c r="B295" s="105" t="s">
        <v>624</v>
      </c>
      <c r="C295" s="100">
        <v>0</v>
      </c>
      <c r="D295" s="100">
        <v>0</v>
      </c>
      <c r="E295" s="100">
        <v>0</v>
      </c>
      <c r="F295" s="100">
        <v>0</v>
      </c>
      <c r="G295" s="100">
        <v>0</v>
      </c>
      <c r="H295" s="100">
        <v>0</v>
      </c>
      <c r="I295" s="100">
        <v>0</v>
      </c>
      <c r="J295" s="100">
        <v>0</v>
      </c>
      <c r="K295" s="100">
        <v>0</v>
      </c>
      <c r="L295" s="100">
        <v>0</v>
      </c>
      <c r="M295" s="98">
        <f t="shared" si="45"/>
        <v>0</v>
      </c>
      <c r="N295" s="108"/>
    </row>
    <row r="296" spans="1:14" customFormat="1" ht="25.5" customHeight="1" x14ac:dyDescent="0.25">
      <c r="A296" s="102">
        <v>5800</v>
      </c>
      <c r="B296" s="103" t="s">
        <v>625</v>
      </c>
      <c r="C296" s="97">
        <f t="shared" ref="C296:N296" si="51">SUM(C297:C300)</f>
        <v>0</v>
      </c>
      <c r="D296" s="97">
        <f>SUM(D297:D300)</f>
        <v>0</v>
      </c>
      <c r="E296" s="97">
        <f t="shared" si="51"/>
        <v>0</v>
      </c>
      <c r="F296" s="97">
        <f t="shared" si="51"/>
        <v>0</v>
      </c>
      <c r="G296" s="97">
        <f t="shared" si="51"/>
        <v>0</v>
      </c>
      <c r="H296" s="97">
        <f t="shared" si="51"/>
        <v>0</v>
      </c>
      <c r="I296" s="97">
        <f t="shared" si="51"/>
        <v>0</v>
      </c>
      <c r="J296" s="97">
        <f t="shared" si="51"/>
        <v>0</v>
      </c>
      <c r="K296" s="97">
        <f t="shared" si="51"/>
        <v>0</v>
      </c>
      <c r="L296" s="97">
        <f t="shared" si="51"/>
        <v>0</v>
      </c>
      <c r="M296" s="97">
        <f t="shared" si="45"/>
        <v>0</v>
      </c>
      <c r="N296" s="112">
        <f t="shared" si="51"/>
        <v>0</v>
      </c>
    </row>
    <row r="297" spans="1:14" customFormat="1" ht="25.5" customHeight="1" x14ac:dyDescent="0.25">
      <c r="A297" s="109">
        <v>581</v>
      </c>
      <c r="B297" s="105" t="s">
        <v>626</v>
      </c>
      <c r="C297" s="100">
        <v>0</v>
      </c>
      <c r="D297" s="100">
        <v>0</v>
      </c>
      <c r="E297" s="100">
        <v>0</v>
      </c>
      <c r="F297" s="100">
        <v>0</v>
      </c>
      <c r="G297" s="100">
        <v>0</v>
      </c>
      <c r="H297" s="100">
        <v>0</v>
      </c>
      <c r="I297" s="100">
        <v>0</v>
      </c>
      <c r="J297" s="100">
        <v>0</v>
      </c>
      <c r="K297" s="100">
        <v>0</v>
      </c>
      <c r="L297" s="100">
        <v>0</v>
      </c>
      <c r="M297" s="98">
        <f t="shared" si="45"/>
        <v>0</v>
      </c>
      <c r="N297" s="108"/>
    </row>
    <row r="298" spans="1:14" customFormat="1" ht="25.5" customHeight="1" x14ac:dyDescent="0.25">
      <c r="A298" s="109">
        <v>582</v>
      </c>
      <c r="B298" s="105" t="s">
        <v>627</v>
      </c>
      <c r="C298" s="100">
        <v>0</v>
      </c>
      <c r="D298" s="100">
        <v>0</v>
      </c>
      <c r="E298" s="100">
        <v>0</v>
      </c>
      <c r="F298" s="100">
        <v>0</v>
      </c>
      <c r="G298" s="100">
        <v>0</v>
      </c>
      <c r="H298" s="100">
        <v>0</v>
      </c>
      <c r="I298" s="100">
        <v>0</v>
      </c>
      <c r="J298" s="100">
        <v>0</v>
      </c>
      <c r="K298" s="100">
        <v>0</v>
      </c>
      <c r="L298" s="100">
        <v>0</v>
      </c>
      <c r="M298" s="98">
        <f t="shared" si="45"/>
        <v>0</v>
      </c>
      <c r="N298" s="108"/>
    </row>
    <row r="299" spans="1:14" customFormat="1" ht="25.5" customHeight="1" x14ac:dyDescent="0.25">
      <c r="A299" s="109">
        <v>583</v>
      </c>
      <c r="B299" s="105" t="s">
        <v>628</v>
      </c>
      <c r="C299" s="100">
        <v>0</v>
      </c>
      <c r="D299" s="100">
        <v>0</v>
      </c>
      <c r="E299" s="100">
        <v>0</v>
      </c>
      <c r="F299" s="100">
        <v>0</v>
      </c>
      <c r="G299" s="100">
        <v>0</v>
      </c>
      <c r="H299" s="100">
        <v>0</v>
      </c>
      <c r="I299" s="100">
        <v>0</v>
      </c>
      <c r="J299" s="100">
        <v>0</v>
      </c>
      <c r="K299" s="100">
        <v>0</v>
      </c>
      <c r="L299" s="100">
        <v>0</v>
      </c>
      <c r="M299" s="98">
        <f t="shared" si="45"/>
        <v>0</v>
      </c>
      <c r="N299" s="108"/>
    </row>
    <row r="300" spans="1:14" customFormat="1" ht="25.5" customHeight="1" x14ac:dyDescent="0.25">
      <c r="A300" s="109">
        <v>589</v>
      </c>
      <c r="B300" s="105" t="s">
        <v>629</v>
      </c>
      <c r="C300" s="100">
        <v>0</v>
      </c>
      <c r="D300" s="100">
        <v>0</v>
      </c>
      <c r="E300" s="100">
        <v>0</v>
      </c>
      <c r="F300" s="100">
        <v>0</v>
      </c>
      <c r="G300" s="100">
        <v>0</v>
      </c>
      <c r="H300" s="100">
        <v>0</v>
      </c>
      <c r="I300" s="100">
        <v>0</v>
      </c>
      <c r="J300" s="100">
        <v>0</v>
      </c>
      <c r="K300" s="100">
        <v>0</v>
      </c>
      <c r="L300" s="100">
        <v>0</v>
      </c>
      <c r="M300" s="98">
        <f t="shared" si="45"/>
        <v>0</v>
      </c>
      <c r="N300" s="108"/>
    </row>
    <row r="301" spans="1:14" customFormat="1" ht="25.5" customHeight="1" x14ac:dyDescent="0.25">
      <c r="A301" s="102">
        <v>5900</v>
      </c>
      <c r="B301" s="103" t="s">
        <v>630</v>
      </c>
      <c r="C301" s="97">
        <f t="shared" ref="C301:N301" si="52">SUM(C302:C310)</f>
        <v>0</v>
      </c>
      <c r="D301" s="97">
        <f>SUM(D302:D310)</f>
        <v>0</v>
      </c>
      <c r="E301" s="97">
        <f t="shared" si="52"/>
        <v>0</v>
      </c>
      <c r="F301" s="97">
        <f t="shared" si="52"/>
        <v>0</v>
      </c>
      <c r="G301" s="97">
        <f t="shared" si="52"/>
        <v>0</v>
      </c>
      <c r="H301" s="97">
        <f t="shared" si="52"/>
        <v>0</v>
      </c>
      <c r="I301" s="97">
        <f t="shared" si="52"/>
        <v>0</v>
      </c>
      <c r="J301" s="97">
        <f t="shared" si="52"/>
        <v>0</v>
      </c>
      <c r="K301" s="97">
        <f t="shared" si="52"/>
        <v>0</v>
      </c>
      <c r="L301" s="97">
        <f t="shared" si="52"/>
        <v>0</v>
      </c>
      <c r="M301" s="97">
        <f t="shared" si="45"/>
        <v>0</v>
      </c>
      <c r="N301" s="112">
        <f t="shared" si="52"/>
        <v>0</v>
      </c>
    </row>
    <row r="302" spans="1:14" customFormat="1" ht="25.5" customHeight="1" x14ac:dyDescent="0.25">
      <c r="A302" s="109">
        <v>591</v>
      </c>
      <c r="B302" s="105" t="s">
        <v>631</v>
      </c>
      <c r="C302" s="100">
        <v>0</v>
      </c>
      <c r="D302" s="100">
        <v>0</v>
      </c>
      <c r="E302" s="100">
        <v>0</v>
      </c>
      <c r="F302" s="100">
        <v>0</v>
      </c>
      <c r="G302" s="100">
        <v>0</v>
      </c>
      <c r="H302" s="100">
        <v>0</v>
      </c>
      <c r="I302" s="100">
        <v>0</v>
      </c>
      <c r="J302" s="100">
        <v>0</v>
      </c>
      <c r="K302" s="100">
        <v>0</v>
      </c>
      <c r="L302" s="100">
        <v>0</v>
      </c>
      <c r="M302" s="98">
        <f t="shared" si="45"/>
        <v>0</v>
      </c>
      <c r="N302" s="108"/>
    </row>
    <row r="303" spans="1:14" customFormat="1" ht="25.5" customHeight="1" x14ac:dyDescent="0.25">
      <c r="A303" s="109">
        <v>592</v>
      </c>
      <c r="B303" s="105" t="s">
        <v>632</v>
      </c>
      <c r="C303" s="100">
        <v>0</v>
      </c>
      <c r="D303" s="100">
        <v>0</v>
      </c>
      <c r="E303" s="100">
        <v>0</v>
      </c>
      <c r="F303" s="100">
        <v>0</v>
      </c>
      <c r="G303" s="100">
        <v>0</v>
      </c>
      <c r="H303" s="100">
        <v>0</v>
      </c>
      <c r="I303" s="100">
        <v>0</v>
      </c>
      <c r="J303" s="100">
        <v>0</v>
      </c>
      <c r="K303" s="100">
        <v>0</v>
      </c>
      <c r="L303" s="100">
        <v>0</v>
      </c>
      <c r="M303" s="98">
        <f t="shared" si="45"/>
        <v>0</v>
      </c>
      <c r="N303" s="108"/>
    </row>
    <row r="304" spans="1:14" customFormat="1" ht="25.5" customHeight="1" x14ac:dyDescent="0.25">
      <c r="A304" s="109">
        <v>593</v>
      </c>
      <c r="B304" s="105" t="s">
        <v>633</v>
      </c>
      <c r="C304" s="100">
        <v>0</v>
      </c>
      <c r="D304" s="100">
        <v>0</v>
      </c>
      <c r="E304" s="100">
        <v>0</v>
      </c>
      <c r="F304" s="100">
        <v>0</v>
      </c>
      <c r="G304" s="100">
        <v>0</v>
      </c>
      <c r="H304" s="100">
        <v>0</v>
      </c>
      <c r="I304" s="100">
        <v>0</v>
      </c>
      <c r="J304" s="100">
        <v>0</v>
      </c>
      <c r="K304" s="100">
        <v>0</v>
      </c>
      <c r="L304" s="100">
        <v>0</v>
      </c>
      <c r="M304" s="98">
        <f t="shared" si="45"/>
        <v>0</v>
      </c>
      <c r="N304" s="108"/>
    </row>
    <row r="305" spans="1:14" customFormat="1" ht="25.5" customHeight="1" x14ac:dyDescent="0.25">
      <c r="A305" s="109">
        <v>594</v>
      </c>
      <c r="B305" s="105" t="s">
        <v>0</v>
      </c>
      <c r="C305" s="100">
        <v>0</v>
      </c>
      <c r="D305" s="100">
        <v>0</v>
      </c>
      <c r="E305" s="100">
        <v>0</v>
      </c>
      <c r="F305" s="100">
        <v>0</v>
      </c>
      <c r="G305" s="100">
        <v>0</v>
      </c>
      <c r="H305" s="100">
        <v>0</v>
      </c>
      <c r="I305" s="100">
        <v>0</v>
      </c>
      <c r="J305" s="100">
        <v>0</v>
      </c>
      <c r="K305" s="100">
        <v>0</v>
      </c>
      <c r="L305" s="100">
        <v>0</v>
      </c>
      <c r="M305" s="98">
        <f t="shared" si="45"/>
        <v>0</v>
      </c>
      <c r="N305" s="108"/>
    </row>
    <row r="306" spans="1:14" customFormat="1" ht="25.5" customHeight="1" x14ac:dyDescent="0.25">
      <c r="A306" s="109">
        <v>595</v>
      </c>
      <c r="B306" s="105" t="s">
        <v>634</v>
      </c>
      <c r="C306" s="100">
        <v>0</v>
      </c>
      <c r="D306" s="100">
        <v>0</v>
      </c>
      <c r="E306" s="100">
        <v>0</v>
      </c>
      <c r="F306" s="100">
        <v>0</v>
      </c>
      <c r="G306" s="100">
        <v>0</v>
      </c>
      <c r="H306" s="100">
        <v>0</v>
      </c>
      <c r="I306" s="100">
        <v>0</v>
      </c>
      <c r="J306" s="100">
        <v>0</v>
      </c>
      <c r="K306" s="100">
        <v>0</v>
      </c>
      <c r="L306" s="100">
        <v>0</v>
      </c>
      <c r="M306" s="98">
        <f t="shared" si="45"/>
        <v>0</v>
      </c>
      <c r="N306" s="108"/>
    </row>
    <row r="307" spans="1:14" customFormat="1" ht="25.5" customHeight="1" x14ac:dyDescent="0.25">
      <c r="A307" s="109">
        <v>596</v>
      </c>
      <c r="B307" s="105" t="s">
        <v>635</v>
      </c>
      <c r="C307" s="100">
        <v>0</v>
      </c>
      <c r="D307" s="100">
        <v>0</v>
      </c>
      <c r="E307" s="100">
        <v>0</v>
      </c>
      <c r="F307" s="100">
        <v>0</v>
      </c>
      <c r="G307" s="100">
        <v>0</v>
      </c>
      <c r="H307" s="100">
        <v>0</v>
      </c>
      <c r="I307" s="100">
        <v>0</v>
      </c>
      <c r="J307" s="100">
        <v>0</v>
      </c>
      <c r="K307" s="100">
        <v>0</v>
      </c>
      <c r="L307" s="100">
        <v>0</v>
      </c>
      <c r="M307" s="98">
        <f t="shared" si="45"/>
        <v>0</v>
      </c>
      <c r="N307" s="108"/>
    </row>
    <row r="308" spans="1:14" customFormat="1" ht="25.5" customHeight="1" x14ac:dyDescent="0.25">
      <c r="A308" s="109">
        <v>597</v>
      </c>
      <c r="B308" s="105" t="s">
        <v>636</v>
      </c>
      <c r="C308" s="100">
        <v>0</v>
      </c>
      <c r="D308" s="100">
        <v>0</v>
      </c>
      <c r="E308" s="100">
        <v>0</v>
      </c>
      <c r="F308" s="100">
        <v>0</v>
      </c>
      <c r="G308" s="100">
        <v>0</v>
      </c>
      <c r="H308" s="100">
        <v>0</v>
      </c>
      <c r="I308" s="100">
        <v>0</v>
      </c>
      <c r="J308" s="100">
        <v>0</v>
      </c>
      <c r="K308" s="100">
        <v>0</v>
      </c>
      <c r="L308" s="100">
        <v>0</v>
      </c>
      <c r="M308" s="98">
        <f t="shared" si="45"/>
        <v>0</v>
      </c>
      <c r="N308" s="108"/>
    </row>
    <row r="309" spans="1:14" customFormat="1" ht="25.5" customHeight="1" x14ac:dyDescent="0.25">
      <c r="A309" s="109">
        <v>598</v>
      </c>
      <c r="B309" s="105" t="s">
        <v>637</v>
      </c>
      <c r="C309" s="100">
        <v>0</v>
      </c>
      <c r="D309" s="100">
        <v>0</v>
      </c>
      <c r="E309" s="100">
        <v>0</v>
      </c>
      <c r="F309" s="100">
        <v>0</v>
      </c>
      <c r="G309" s="100">
        <v>0</v>
      </c>
      <c r="H309" s="100">
        <v>0</v>
      </c>
      <c r="I309" s="100">
        <v>0</v>
      </c>
      <c r="J309" s="100">
        <v>0</v>
      </c>
      <c r="K309" s="100">
        <v>0</v>
      </c>
      <c r="L309" s="100">
        <v>0</v>
      </c>
      <c r="M309" s="98">
        <f t="shared" si="45"/>
        <v>0</v>
      </c>
      <c r="N309" s="108"/>
    </row>
    <row r="310" spans="1:14" customFormat="1" ht="25.5" customHeight="1" x14ac:dyDescent="0.25">
      <c r="A310" s="109">
        <v>599</v>
      </c>
      <c r="B310" s="105" t="s">
        <v>638</v>
      </c>
      <c r="C310" s="100">
        <v>0</v>
      </c>
      <c r="D310" s="100">
        <v>0</v>
      </c>
      <c r="E310" s="100">
        <v>0</v>
      </c>
      <c r="F310" s="100">
        <v>0</v>
      </c>
      <c r="G310" s="100">
        <v>0</v>
      </c>
      <c r="H310" s="100">
        <v>0</v>
      </c>
      <c r="I310" s="100">
        <v>0</v>
      </c>
      <c r="J310" s="100">
        <v>0</v>
      </c>
      <c r="K310" s="100">
        <v>0</v>
      </c>
      <c r="L310" s="100">
        <v>0</v>
      </c>
      <c r="M310" s="98">
        <f t="shared" si="45"/>
        <v>0</v>
      </c>
      <c r="N310" s="108"/>
    </row>
    <row r="311" spans="1:14" s="45" customFormat="1" ht="25.5" customHeight="1" x14ac:dyDescent="0.25">
      <c r="A311" s="245">
        <v>6000</v>
      </c>
      <c r="B311" s="246" t="s">
        <v>89</v>
      </c>
      <c r="C311" s="244">
        <f t="shared" ref="C311:N311" si="53">C312+C321+C330</f>
        <v>0</v>
      </c>
      <c r="D311" s="244">
        <f>D312+D321+D330</f>
        <v>0</v>
      </c>
      <c r="E311" s="244">
        <f t="shared" si="53"/>
        <v>1923213</v>
      </c>
      <c r="F311" s="244">
        <f t="shared" si="53"/>
        <v>0</v>
      </c>
      <c r="G311" s="244">
        <f t="shared" si="53"/>
        <v>0</v>
      </c>
      <c r="H311" s="244">
        <f t="shared" si="53"/>
        <v>0</v>
      </c>
      <c r="I311" s="244">
        <f t="shared" si="53"/>
        <v>0</v>
      </c>
      <c r="J311" s="244">
        <f t="shared" si="53"/>
        <v>0</v>
      </c>
      <c r="K311" s="244">
        <f t="shared" si="53"/>
        <v>0</v>
      </c>
      <c r="L311" s="244">
        <f t="shared" si="53"/>
        <v>0</v>
      </c>
      <c r="M311" s="244">
        <f t="shared" si="45"/>
        <v>1923213</v>
      </c>
      <c r="N311" s="115">
        <f t="shared" si="53"/>
        <v>0</v>
      </c>
    </row>
    <row r="312" spans="1:14" customFormat="1" ht="25.5" customHeight="1" x14ac:dyDescent="0.25">
      <c r="A312" s="102">
        <v>6100</v>
      </c>
      <c r="B312" s="103" t="s">
        <v>639</v>
      </c>
      <c r="C312" s="97">
        <f>SUM(C313:C320)</f>
        <v>0</v>
      </c>
      <c r="D312" s="97">
        <f>SUM(D313:D320)</f>
        <v>0</v>
      </c>
      <c r="E312" s="97">
        <f t="shared" ref="E312:N312" si="54">SUM(E313:E320)</f>
        <v>1923213</v>
      </c>
      <c r="F312" s="97">
        <f t="shared" si="54"/>
        <v>0</v>
      </c>
      <c r="G312" s="97">
        <f t="shared" si="54"/>
        <v>0</v>
      </c>
      <c r="H312" s="97">
        <f t="shared" si="54"/>
        <v>0</v>
      </c>
      <c r="I312" s="97">
        <f t="shared" si="54"/>
        <v>0</v>
      </c>
      <c r="J312" s="97">
        <f t="shared" si="54"/>
        <v>0</v>
      </c>
      <c r="K312" s="97">
        <f t="shared" si="54"/>
        <v>0</v>
      </c>
      <c r="L312" s="97">
        <f t="shared" si="54"/>
        <v>0</v>
      </c>
      <c r="M312" s="97">
        <f t="shared" si="45"/>
        <v>1923213</v>
      </c>
      <c r="N312" s="112">
        <f t="shared" si="54"/>
        <v>0</v>
      </c>
    </row>
    <row r="313" spans="1:14" customFormat="1" ht="25.5" customHeight="1" x14ac:dyDescent="0.25">
      <c r="A313" s="109">
        <v>611</v>
      </c>
      <c r="B313" s="105" t="s">
        <v>640</v>
      </c>
      <c r="C313" s="100">
        <v>0</v>
      </c>
      <c r="D313" s="100">
        <v>0</v>
      </c>
      <c r="E313" s="100">
        <v>0</v>
      </c>
      <c r="F313" s="100">
        <v>0</v>
      </c>
      <c r="G313" s="100">
        <v>0</v>
      </c>
      <c r="H313" s="100">
        <v>0</v>
      </c>
      <c r="I313" s="100">
        <v>0</v>
      </c>
      <c r="J313" s="100">
        <v>0</v>
      </c>
      <c r="K313" s="100">
        <v>0</v>
      </c>
      <c r="L313" s="100">
        <v>0</v>
      </c>
      <c r="M313" s="98">
        <f t="shared" si="45"/>
        <v>0</v>
      </c>
      <c r="N313" s="108"/>
    </row>
    <row r="314" spans="1:14" customFormat="1" ht="25.5" customHeight="1" x14ac:dyDescent="0.25">
      <c r="A314" s="109">
        <v>612</v>
      </c>
      <c r="B314" s="105" t="s">
        <v>641</v>
      </c>
      <c r="C314" s="100">
        <v>0</v>
      </c>
      <c r="D314" s="100">
        <v>0</v>
      </c>
      <c r="E314" s="256">
        <v>1923213</v>
      </c>
      <c r="F314" s="100">
        <v>0</v>
      </c>
      <c r="G314" s="100">
        <v>0</v>
      </c>
      <c r="H314" s="100">
        <v>0</v>
      </c>
      <c r="I314" s="100">
        <v>0</v>
      </c>
      <c r="J314" s="100">
        <v>0</v>
      </c>
      <c r="K314" s="100">
        <v>0</v>
      </c>
      <c r="L314" s="100">
        <v>0</v>
      </c>
      <c r="M314" s="98">
        <f>SUM(C314:L314)</f>
        <v>1923213</v>
      </c>
      <c r="N314" s="108"/>
    </row>
    <row r="315" spans="1:14" customFormat="1" ht="31.5" customHeight="1" x14ac:dyDescent="0.25">
      <c r="A315" s="109">
        <v>613</v>
      </c>
      <c r="B315" s="105" t="s">
        <v>642</v>
      </c>
      <c r="C315" s="100">
        <v>0</v>
      </c>
      <c r="D315" s="100">
        <v>0</v>
      </c>
      <c r="E315" s="100">
        <v>0</v>
      </c>
      <c r="F315" s="100">
        <v>0</v>
      </c>
      <c r="G315" s="100">
        <v>0</v>
      </c>
      <c r="H315" s="100">
        <v>0</v>
      </c>
      <c r="I315" s="100">
        <v>0</v>
      </c>
      <c r="J315" s="100">
        <v>0</v>
      </c>
      <c r="K315" s="100">
        <v>0</v>
      </c>
      <c r="L315" s="100">
        <v>0</v>
      </c>
      <c r="M315" s="98">
        <f t="shared" si="45"/>
        <v>0</v>
      </c>
      <c r="N315" s="108"/>
    </row>
    <row r="316" spans="1:14" customFormat="1" ht="25.5" customHeight="1" x14ac:dyDescent="0.25">
      <c r="A316" s="109">
        <v>614</v>
      </c>
      <c r="B316" s="105" t="s">
        <v>643</v>
      </c>
      <c r="C316" s="100">
        <v>0</v>
      </c>
      <c r="D316" s="100">
        <v>0</v>
      </c>
      <c r="E316" s="100">
        <v>0</v>
      </c>
      <c r="F316" s="100">
        <v>0</v>
      </c>
      <c r="G316" s="100">
        <v>0</v>
      </c>
      <c r="H316" s="100">
        <v>0</v>
      </c>
      <c r="I316" s="100">
        <v>0</v>
      </c>
      <c r="J316" s="100">
        <v>0</v>
      </c>
      <c r="K316" s="100">
        <v>0</v>
      </c>
      <c r="L316" s="100">
        <v>0</v>
      </c>
      <c r="M316" s="98">
        <f>SUM(C316:L316)</f>
        <v>0</v>
      </c>
      <c r="N316" s="108"/>
    </row>
    <row r="317" spans="1:14" customFormat="1" ht="25.5" customHeight="1" x14ac:dyDescent="0.25">
      <c r="A317" s="109">
        <v>615</v>
      </c>
      <c r="B317" s="105" t="s">
        <v>644</v>
      </c>
      <c r="C317" s="100">
        <v>0</v>
      </c>
      <c r="D317" s="100">
        <v>0</v>
      </c>
      <c r="E317" s="100">
        <v>0</v>
      </c>
      <c r="F317" s="100">
        <v>0</v>
      </c>
      <c r="G317" s="100">
        <v>0</v>
      </c>
      <c r="H317" s="100">
        <v>0</v>
      </c>
      <c r="I317" s="100">
        <v>0</v>
      </c>
      <c r="J317" s="100">
        <v>0</v>
      </c>
      <c r="K317" s="100">
        <v>0</v>
      </c>
      <c r="L317" s="100">
        <v>0</v>
      </c>
      <c r="M317" s="98">
        <f t="shared" si="45"/>
        <v>0</v>
      </c>
      <c r="N317" s="108"/>
    </row>
    <row r="318" spans="1:14" customFormat="1" ht="25.5" customHeight="1" x14ac:dyDescent="0.25">
      <c r="A318" s="109">
        <v>616</v>
      </c>
      <c r="B318" s="105" t="s">
        <v>645</v>
      </c>
      <c r="C318" s="100">
        <v>0</v>
      </c>
      <c r="D318" s="100">
        <v>0</v>
      </c>
      <c r="E318" s="100">
        <v>0</v>
      </c>
      <c r="F318" s="100">
        <v>0</v>
      </c>
      <c r="G318" s="100">
        <v>0</v>
      </c>
      <c r="H318" s="100">
        <v>0</v>
      </c>
      <c r="I318" s="100">
        <v>0</v>
      </c>
      <c r="J318" s="100">
        <v>0</v>
      </c>
      <c r="K318" s="100">
        <v>0</v>
      </c>
      <c r="L318" s="100">
        <v>0</v>
      </c>
      <c r="M318" s="98">
        <f t="shared" si="45"/>
        <v>0</v>
      </c>
      <c r="N318" s="108"/>
    </row>
    <row r="319" spans="1:14" customFormat="1" ht="25.5" customHeight="1" x14ac:dyDescent="0.25">
      <c r="A319" s="109">
        <v>617</v>
      </c>
      <c r="B319" s="105" t="s">
        <v>646</v>
      </c>
      <c r="C319" s="100">
        <v>0</v>
      </c>
      <c r="D319" s="100">
        <v>0</v>
      </c>
      <c r="E319" s="100">
        <v>0</v>
      </c>
      <c r="F319" s="100">
        <v>0</v>
      </c>
      <c r="G319" s="100">
        <v>0</v>
      </c>
      <c r="H319" s="100">
        <v>0</v>
      </c>
      <c r="I319" s="100">
        <v>0</v>
      </c>
      <c r="J319" s="100">
        <v>0</v>
      </c>
      <c r="K319" s="100">
        <v>0</v>
      </c>
      <c r="L319" s="100">
        <v>0</v>
      </c>
      <c r="M319" s="98">
        <f t="shared" si="45"/>
        <v>0</v>
      </c>
      <c r="N319" s="108"/>
    </row>
    <row r="320" spans="1:14" customFormat="1" ht="36.75" customHeight="1" x14ac:dyDescent="0.25">
      <c r="A320" s="109">
        <v>619</v>
      </c>
      <c r="B320" s="105" t="s">
        <v>647</v>
      </c>
      <c r="C320" s="100">
        <v>0</v>
      </c>
      <c r="D320" s="100">
        <v>0</v>
      </c>
      <c r="E320" s="100">
        <v>0</v>
      </c>
      <c r="F320" s="100">
        <v>0</v>
      </c>
      <c r="G320" s="100">
        <v>0</v>
      </c>
      <c r="H320" s="100">
        <v>0</v>
      </c>
      <c r="I320" s="100">
        <v>0</v>
      </c>
      <c r="J320" s="100">
        <v>0</v>
      </c>
      <c r="K320" s="100">
        <v>0</v>
      </c>
      <c r="L320" s="100">
        <v>0</v>
      </c>
      <c r="M320" s="98">
        <f t="shared" si="45"/>
        <v>0</v>
      </c>
      <c r="N320" s="108"/>
    </row>
    <row r="321" spans="1:14" customFormat="1" ht="25.5" customHeight="1" x14ac:dyDescent="0.25">
      <c r="A321" s="102">
        <v>6200</v>
      </c>
      <c r="B321" s="103" t="s">
        <v>648</v>
      </c>
      <c r="C321" s="97">
        <f t="shared" ref="C321:N321" si="55">SUM(C322:C329)</f>
        <v>0</v>
      </c>
      <c r="D321" s="97">
        <f>SUM(D322:D329)</f>
        <v>0</v>
      </c>
      <c r="E321" s="97">
        <f t="shared" si="55"/>
        <v>0</v>
      </c>
      <c r="F321" s="97">
        <f t="shared" si="55"/>
        <v>0</v>
      </c>
      <c r="G321" s="97">
        <f t="shared" si="55"/>
        <v>0</v>
      </c>
      <c r="H321" s="97">
        <f t="shared" si="55"/>
        <v>0</v>
      </c>
      <c r="I321" s="97">
        <f t="shared" si="55"/>
        <v>0</v>
      </c>
      <c r="J321" s="97">
        <f t="shared" si="55"/>
        <v>0</v>
      </c>
      <c r="K321" s="97">
        <f t="shared" si="55"/>
        <v>0</v>
      </c>
      <c r="L321" s="97">
        <f t="shared" si="55"/>
        <v>0</v>
      </c>
      <c r="M321" s="97">
        <f t="shared" si="45"/>
        <v>0</v>
      </c>
      <c r="N321" s="112">
        <f t="shared" si="55"/>
        <v>0</v>
      </c>
    </row>
    <row r="322" spans="1:14" customFormat="1" ht="25.5" customHeight="1" x14ac:dyDescent="0.25">
      <c r="A322" s="109">
        <v>621</v>
      </c>
      <c r="B322" s="105" t="s">
        <v>640</v>
      </c>
      <c r="C322" s="100">
        <v>0</v>
      </c>
      <c r="D322" s="100">
        <v>0</v>
      </c>
      <c r="E322" s="100">
        <v>0</v>
      </c>
      <c r="F322" s="100">
        <v>0</v>
      </c>
      <c r="G322" s="100">
        <v>0</v>
      </c>
      <c r="H322" s="100">
        <v>0</v>
      </c>
      <c r="I322" s="100">
        <v>0</v>
      </c>
      <c r="J322" s="100">
        <v>0</v>
      </c>
      <c r="K322" s="100">
        <v>0</v>
      </c>
      <c r="L322" s="100">
        <v>0</v>
      </c>
      <c r="M322" s="98">
        <f t="shared" si="45"/>
        <v>0</v>
      </c>
      <c r="N322" s="108"/>
    </row>
    <row r="323" spans="1:14" customFormat="1" ht="25.5" customHeight="1" x14ac:dyDescent="0.25">
      <c r="A323" s="109">
        <v>622</v>
      </c>
      <c r="B323" s="105" t="s">
        <v>649</v>
      </c>
      <c r="C323" s="100">
        <v>0</v>
      </c>
      <c r="D323" s="100">
        <v>0</v>
      </c>
      <c r="E323" s="100">
        <v>0</v>
      </c>
      <c r="F323" s="100">
        <v>0</v>
      </c>
      <c r="G323" s="100">
        <v>0</v>
      </c>
      <c r="H323" s="100">
        <v>0</v>
      </c>
      <c r="I323" s="100">
        <v>0</v>
      </c>
      <c r="J323" s="100">
        <v>0</v>
      </c>
      <c r="K323" s="100">
        <v>0</v>
      </c>
      <c r="L323" s="100">
        <v>0</v>
      </c>
      <c r="M323" s="98">
        <f t="shared" si="45"/>
        <v>0</v>
      </c>
      <c r="N323" s="108"/>
    </row>
    <row r="324" spans="1:14" customFormat="1" ht="25.5" x14ac:dyDescent="0.25">
      <c r="A324" s="109">
        <v>623</v>
      </c>
      <c r="B324" s="105" t="s">
        <v>650</v>
      </c>
      <c r="C324" s="100">
        <v>0</v>
      </c>
      <c r="D324" s="100">
        <v>0</v>
      </c>
      <c r="E324" s="100">
        <v>0</v>
      </c>
      <c r="F324" s="100">
        <v>0</v>
      </c>
      <c r="G324" s="100">
        <v>0</v>
      </c>
      <c r="H324" s="100">
        <v>0</v>
      </c>
      <c r="I324" s="100">
        <v>0</v>
      </c>
      <c r="J324" s="100">
        <v>0</v>
      </c>
      <c r="K324" s="100">
        <v>0</v>
      </c>
      <c r="L324" s="100">
        <v>0</v>
      </c>
      <c r="M324" s="98">
        <f t="shared" si="45"/>
        <v>0</v>
      </c>
      <c r="N324" s="108"/>
    </row>
    <row r="325" spans="1:14" customFormat="1" ht="25.5" customHeight="1" x14ac:dyDescent="0.25">
      <c r="A325" s="109">
        <v>624</v>
      </c>
      <c r="B325" s="105" t="s">
        <v>643</v>
      </c>
      <c r="C325" s="100">
        <v>0</v>
      </c>
      <c r="D325" s="100">
        <v>0</v>
      </c>
      <c r="E325" s="100">
        <v>0</v>
      </c>
      <c r="F325" s="100">
        <v>0</v>
      </c>
      <c r="G325" s="100">
        <v>0</v>
      </c>
      <c r="H325" s="100">
        <v>0</v>
      </c>
      <c r="I325" s="100">
        <v>0</v>
      </c>
      <c r="J325" s="100">
        <v>0</v>
      </c>
      <c r="K325" s="100">
        <v>0</v>
      </c>
      <c r="L325" s="100">
        <v>0</v>
      </c>
      <c r="M325" s="98">
        <f t="shared" si="45"/>
        <v>0</v>
      </c>
      <c r="N325" s="108"/>
    </row>
    <row r="326" spans="1:14" customFormat="1" ht="25.5" customHeight="1" x14ac:dyDescent="0.25">
      <c r="A326" s="109">
        <v>625</v>
      </c>
      <c r="B326" s="105" t="s">
        <v>644</v>
      </c>
      <c r="C326" s="100">
        <v>0</v>
      </c>
      <c r="D326" s="100">
        <v>0</v>
      </c>
      <c r="E326" s="100">
        <v>0</v>
      </c>
      <c r="F326" s="100">
        <v>0</v>
      </c>
      <c r="G326" s="100">
        <v>0</v>
      </c>
      <c r="H326" s="100">
        <v>0</v>
      </c>
      <c r="I326" s="100">
        <v>0</v>
      </c>
      <c r="J326" s="100">
        <v>0</v>
      </c>
      <c r="K326" s="100">
        <v>0</v>
      </c>
      <c r="L326" s="100">
        <v>0</v>
      </c>
      <c r="M326" s="98">
        <f t="shared" si="45"/>
        <v>0</v>
      </c>
      <c r="N326" s="108"/>
    </row>
    <row r="327" spans="1:14" customFormat="1" ht="25.5" customHeight="1" x14ac:dyDescent="0.25">
      <c r="A327" s="109">
        <v>626</v>
      </c>
      <c r="B327" s="105" t="s">
        <v>645</v>
      </c>
      <c r="C327" s="100">
        <v>0</v>
      </c>
      <c r="D327" s="100">
        <v>0</v>
      </c>
      <c r="E327" s="100">
        <v>0</v>
      </c>
      <c r="F327" s="100">
        <v>0</v>
      </c>
      <c r="G327" s="100">
        <v>0</v>
      </c>
      <c r="H327" s="100">
        <v>0</v>
      </c>
      <c r="I327" s="100">
        <v>0</v>
      </c>
      <c r="J327" s="100">
        <v>0</v>
      </c>
      <c r="K327" s="100">
        <v>0</v>
      </c>
      <c r="L327" s="100">
        <v>0</v>
      </c>
      <c r="M327" s="98">
        <f t="shared" ref="M327:M390" si="56">SUM(C327:L327)</f>
        <v>0</v>
      </c>
      <c r="N327" s="108"/>
    </row>
    <row r="328" spans="1:14" customFormat="1" ht="25.5" customHeight="1" x14ac:dyDescent="0.25">
      <c r="A328" s="109">
        <v>627</v>
      </c>
      <c r="B328" s="105" t="s">
        <v>646</v>
      </c>
      <c r="C328" s="100">
        <v>0</v>
      </c>
      <c r="D328" s="100">
        <v>0</v>
      </c>
      <c r="E328" s="100">
        <v>0</v>
      </c>
      <c r="F328" s="100">
        <v>0</v>
      </c>
      <c r="G328" s="100">
        <v>0</v>
      </c>
      <c r="H328" s="100">
        <v>0</v>
      </c>
      <c r="I328" s="100">
        <v>0</v>
      </c>
      <c r="J328" s="100">
        <v>0</v>
      </c>
      <c r="K328" s="100">
        <v>0</v>
      </c>
      <c r="L328" s="100">
        <v>0</v>
      </c>
      <c r="M328" s="98">
        <f t="shared" si="56"/>
        <v>0</v>
      </c>
      <c r="N328" s="108"/>
    </row>
    <row r="329" spans="1:14" customFormat="1" ht="25.5" x14ac:dyDescent="0.25">
      <c r="A329" s="109">
        <v>629</v>
      </c>
      <c r="B329" s="105" t="s">
        <v>651</v>
      </c>
      <c r="C329" s="100">
        <v>0</v>
      </c>
      <c r="D329" s="100">
        <v>0</v>
      </c>
      <c r="E329" s="100">
        <v>0</v>
      </c>
      <c r="F329" s="100">
        <v>0</v>
      </c>
      <c r="G329" s="100">
        <v>0</v>
      </c>
      <c r="H329" s="100">
        <v>0</v>
      </c>
      <c r="I329" s="100">
        <v>0</v>
      </c>
      <c r="J329" s="100">
        <v>0</v>
      </c>
      <c r="K329" s="100">
        <v>0</v>
      </c>
      <c r="L329" s="100">
        <v>0</v>
      </c>
      <c r="M329" s="98">
        <f t="shared" si="56"/>
        <v>0</v>
      </c>
      <c r="N329" s="108"/>
    </row>
    <row r="330" spans="1:14" customFormat="1" ht="25.5" customHeight="1" x14ac:dyDescent="0.25">
      <c r="A330" s="102">
        <v>6300</v>
      </c>
      <c r="B330" s="103" t="s">
        <v>652</v>
      </c>
      <c r="C330" s="97">
        <f t="shared" ref="C330:N330" si="57">SUM(C331:C332)</f>
        <v>0</v>
      </c>
      <c r="D330" s="97">
        <f>SUM(D331:D332)</f>
        <v>0</v>
      </c>
      <c r="E330" s="97">
        <f t="shared" si="57"/>
        <v>0</v>
      </c>
      <c r="F330" s="97">
        <f t="shared" si="57"/>
        <v>0</v>
      </c>
      <c r="G330" s="97">
        <f t="shared" si="57"/>
        <v>0</v>
      </c>
      <c r="H330" s="97">
        <f t="shared" si="57"/>
        <v>0</v>
      </c>
      <c r="I330" s="97">
        <f t="shared" si="57"/>
        <v>0</v>
      </c>
      <c r="J330" s="97">
        <f t="shared" si="57"/>
        <v>0</v>
      </c>
      <c r="K330" s="97">
        <f t="shared" si="57"/>
        <v>0</v>
      </c>
      <c r="L330" s="97">
        <f t="shared" si="57"/>
        <v>0</v>
      </c>
      <c r="M330" s="97">
        <f t="shared" si="56"/>
        <v>0</v>
      </c>
      <c r="N330" s="112">
        <f t="shared" si="57"/>
        <v>0</v>
      </c>
    </row>
    <row r="331" spans="1:14" customFormat="1" ht="35.25" customHeight="1" x14ac:dyDescent="0.25">
      <c r="A331" s="109">
        <v>631</v>
      </c>
      <c r="B331" s="105" t="s">
        <v>653</v>
      </c>
      <c r="C331" s="100">
        <v>0</v>
      </c>
      <c r="D331" s="100">
        <v>0</v>
      </c>
      <c r="E331" s="100">
        <v>0</v>
      </c>
      <c r="F331" s="100">
        <v>0</v>
      </c>
      <c r="G331" s="100">
        <v>0</v>
      </c>
      <c r="H331" s="100">
        <v>0</v>
      </c>
      <c r="I331" s="100">
        <v>0</v>
      </c>
      <c r="J331" s="100">
        <v>0</v>
      </c>
      <c r="K331" s="100">
        <v>0</v>
      </c>
      <c r="L331" s="100">
        <v>0</v>
      </c>
      <c r="M331" s="98">
        <f t="shared" si="56"/>
        <v>0</v>
      </c>
      <c r="N331" s="108"/>
    </row>
    <row r="332" spans="1:14" customFormat="1" ht="33" customHeight="1" x14ac:dyDescent="0.25">
      <c r="A332" s="109">
        <v>632</v>
      </c>
      <c r="B332" s="105" t="s">
        <v>654</v>
      </c>
      <c r="C332" s="100">
        <v>0</v>
      </c>
      <c r="D332" s="100">
        <v>0</v>
      </c>
      <c r="E332" s="100">
        <v>0</v>
      </c>
      <c r="F332" s="100">
        <v>0</v>
      </c>
      <c r="G332" s="100">
        <v>0</v>
      </c>
      <c r="H332" s="100">
        <v>0</v>
      </c>
      <c r="I332" s="100">
        <v>0</v>
      </c>
      <c r="J332" s="100">
        <v>0</v>
      </c>
      <c r="K332" s="100">
        <v>0</v>
      </c>
      <c r="L332" s="100">
        <v>0</v>
      </c>
      <c r="M332" s="98">
        <f t="shared" si="56"/>
        <v>0</v>
      </c>
      <c r="N332" s="108"/>
    </row>
    <row r="333" spans="1:14" s="45" customFormat="1" ht="25.5" customHeight="1" x14ac:dyDescent="0.25">
      <c r="A333" s="245">
        <v>7000</v>
      </c>
      <c r="B333" s="246" t="s">
        <v>93</v>
      </c>
      <c r="C333" s="244">
        <f t="shared" ref="C333:N333" si="58">C334+C337+C347+C354+C364+C374+C377</f>
        <v>0</v>
      </c>
      <c r="D333" s="244">
        <f>D334+D337+D347+D354+D364+D374+D377</f>
        <v>0</v>
      </c>
      <c r="E333" s="244">
        <f t="shared" si="58"/>
        <v>0</v>
      </c>
      <c r="F333" s="244">
        <f t="shared" si="58"/>
        <v>0</v>
      </c>
      <c r="G333" s="244">
        <f t="shared" si="58"/>
        <v>0</v>
      </c>
      <c r="H333" s="244">
        <f t="shared" si="58"/>
        <v>0</v>
      </c>
      <c r="I333" s="244">
        <f t="shared" si="58"/>
        <v>0</v>
      </c>
      <c r="J333" s="244">
        <f t="shared" si="58"/>
        <v>0</v>
      </c>
      <c r="K333" s="244">
        <f>K334+K337+K347+K354+K364+K374+K377</f>
        <v>0</v>
      </c>
      <c r="L333" s="244">
        <f>L334+L337+L347+L354+L364+L374+L377</f>
        <v>0</v>
      </c>
      <c r="M333" s="244">
        <f t="shared" si="56"/>
        <v>0</v>
      </c>
      <c r="N333" s="115">
        <f t="shared" si="58"/>
        <v>0</v>
      </c>
    </row>
    <row r="334" spans="1:14" customFormat="1" ht="30" x14ac:dyDescent="0.25">
      <c r="A334" s="120">
        <v>7100</v>
      </c>
      <c r="B334" s="103" t="s">
        <v>655</v>
      </c>
      <c r="C334" s="97">
        <f>SUM(C335:C336)</f>
        <v>0</v>
      </c>
      <c r="D334" s="97">
        <f>SUM(D335:D336)</f>
        <v>0</v>
      </c>
      <c r="E334" s="97">
        <f t="shared" ref="E334:N334" si="59">SUM(E335:E336)</f>
        <v>0</v>
      </c>
      <c r="F334" s="97">
        <f t="shared" si="59"/>
        <v>0</v>
      </c>
      <c r="G334" s="97">
        <f t="shared" si="59"/>
        <v>0</v>
      </c>
      <c r="H334" s="97">
        <f t="shared" si="59"/>
        <v>0</v>
      </c>
      <c r="I334" s="97">
        <f t="shared" si="59"/>
        <v>0</v>
      </c>
      <c r="J334" s="97">
        <f t="shared" si="59"/>
        <v>0</v>
      </c>
      <c r="K334" s="97">
        <f t="shared" si="59"/>
        <v>0</v>
      </c>
      <c r="L334" s="97">
        <f t="shared" si="59"/>
        <v>0</v>
      </c>
      <c r="M334" s="97">
        <f t="shared" si="56"/>
        <v>0</v>
      </c>
      <c r="N334" s="112">
        <f t="shared" si="59"/>
        <v>0</v>
      </c>
    </row>
    <row r="335" spans="1:14" customFormat="1" ht="43.5" customHeight="1" x14ac:dyDescent="0.25">
      <c r="A335" s="109">
        <v>711</v>
      </c>
      <c r="B335" s="105" t="s">
        <v>656</v>
      </c>
      <c r="C335" s="100">
        <v>0</v>
      </c>
      <c r="D335" s="100">
        <v>0</v>
      </c>
      <c r="E335" s="100">
        <v>0</v>
      </c>
      <c r="F335" s="100">
        <v>0</v>
      </c>
      <c r="G335" s="100">
        <v>0</v>
      </c>
      <c r="H335" s="100">
        <v>0</v>
      </c>
      <c r="I335" s="100">
        <v>0</v>
      </c>
      <c r="J335" s="100">
        <v>0</v>
      </c>
      <c r="K335" s="100">
        <v>0</v>
      </c>
      <c r="L335" s="100">
        <v>0</v>
      </c>
      <c r="M335" s="98">
        <f t="shared" si="56"/>
        <v>0</v>
      </c>
      <c r="N335" s="108"/>
    </row>
    <row r="336" spans="1:14" customFormat="1" ht="35.25" customHeight="1" x14ac:dyDescent="0.25">
      <c r="A336" s="109">
        <v>712</v>
      </c>
      <c r="B336" s="105" t="s">
        <v>657</v>
      </c>
      <c r="C336" s="100">
        <v>0</v>
      </c>
      <c r="D336" s="100">
        <v>0</v>
      </c>
      <c r="E336" s="100">
        <v>0</v>
      </c>
      <c r="F336" s="100">
        <v>0</v>
      </c>
      <c r="G336" s="100">
        <v>0</v>
      </c>
      <c r="H336" s="100">
        <v>0</v>
      </c>
      <c r="I336" s="100">
        <v>0</v>
      </c>
      <c r="J336" s="100">
        <v>0</v>
      </c>
      <c r="K336" s="100">
        <v>0</v>
      </c>
      <c r="L336" s="100">
        <v>0</v>
      </c>
      <c r="M336" s="98">
        <f t="shared" si="56"/>
        <v>0</v>
      </c>
      <c r="N336" s="108"/>
    </row>
    <row r="337" spans="1:14" customFormat="1" ht="25.5" customHeight="1" x14ac:dyDescent="0.25">
      <c r="A337" s="102">
        <v>7200</v>
      </c>
      <c r="B337" s="103" t="s">
        <v>658</v>
      </c>
      <c r="C337" s="97">
        <f t="shared" ref="C337:N337" si="60">SUM(C338:C346)</f>
        <v>0</v>
      </c>
      <c r="D337" s="97">
        <f>SUM(D338:D346)</f>
        <v>0</v>
      </c>
      <c r="E337" s="97">
        <f t="shared" si="60"/>
        <v>0</v>
      </c>
      <c r="F337" s="97">
        <f t="shared" si="60"/>
        <v>0</v>
      </c>
      <c r="G337" s="97">
        <f t="shared" si="60"/>
        <v>0</v>
      </c>
      <c r="H337" s="97">
        <f t="shared" si="60"/>
        <v>0</v>
      </c>
      <c r="I337" s="97">
        <f t="shared" si="60"/>
        <v>0</v>
      </c>
      <c r="J337" s="97">
        <f t="shared" si="60"/>
        <v>0</v>
      </c>
      <c r="K337" s="97">
        <f t="shared" si="60"/>
        <v>0</v>
      </c>
      <c r="L337" s="97">
        <f t="shared" si="60"/>
        <v>0</v>
      </c>
      <c r="M337" s="97">
        <f t="shared" si="56"/>
        <v>0</v>
      </c>
      <c r="N337" s="112">
        <f t="shared" si="60"/>
        <v>0</v>
      </c>
    </row>
    <row r="338" spans="1:14" customFormat="1" ht="42" customHeight="1" x14ac:dyDescent="0.25">
      <c r="A338" s="109">
        <v>721</v>
      </c>
      <c r="B338" s="105" t="s">
        <v>659</v>
      </c>
      <c r="C338" s="100">
        <v>0</v>
      </c>
      <c r="D338" s="100">
        <v>0</v>
      </c>
      <c r="E338" s="100">
        <v>0</v>
      </c>
      <c r="F338" s="100">
        <v>0</v>
      </c>
      <c r="G338" s="100">
        <v>0</v>
      </c>
      <c r="H338" s="100">
        <v>0</v>
      </c>
      <c r="I338" s="100">
        <v>0</v>
      </c>
      <c r="J338" s="100">
        <v>0</v>
      </c>
      <c r="K338" s="100">
        <v>0</v>
      </c>
      <c r="L338" s="100">
        <v>0</v>
      </c>
      <c r="M338" s="98">
        <f t="shared" si="56"/>
        <v>0</v>
      </c>
      <c r="N338" s="108"/>
    </row>
    <row r="339" spans="1:14" customFormat="1" ht="41.25" customHeight="1" x14ac:dyDescent="0.25">
      <c r="A339" s="109">
        <v>722</v>
      </c>
      <c r="B339" s="105" t="s">
        <v>660</v>
      </c>
      <c r="C339" s="100">
        <v>0</v>
      </c>
      <c r="D339" s="100">
        <v>0</v>
      </c>
      <c r="E339" s="100">
        <v>0</v>
      </c>
      <c r="F339" s="100">
        <v>0</v>
      </c>
      <c r="G339" s="100">
        <v>0</v>
      </c>
      <c r="H339" s="100">
        <v>0</v>
      </c>
      <c r="I339" s="100">
        <v>0</v>
      </c>
      <c r="J339" s="100">
        <v>0</v>
      </c>
      <c r="K339" s="100">
        <v>0</v>
      </c>
      <c r="L339" s="100">
        <v>0</v>
      </c>
      <c r="M339" s="98">
        <f t="shared" si="56"/>
        <v>0</v>
      </c>
      <c r="N339" s="108"/>
    </row>
    <row r="340" spans="1:14" customFormat="1" ht="42" customHeight="1" x14ac:dyDescent="0.25">
      <c r="A340" s="109">
        <v>723</v>
      </c>
      <c r="B340" s="105" t="s">
        <v>661</v>
      </c>
      <c r="C340" s="100">
        <v>0</v>
      </c>
      <c r="D340" s="100">
        <v>0</v>
      </c>
      <c r="E340" s="100">
        <v>0</v>
      </c>
      <c r="F340" s="100">
        <v>0</v>
      </c>
      <c r="G340" s="100">
        <v>0</v>
      </c>
      <c r="H340" s="100">
        <v>0</v>
      </c>
      <c r="I340" s="100">
        <v>0</v>
      </c>
      <c r="J340" s="100">
        <v>0</v>
      </c>
      <c r="K340" s="100">
        <v>0</v>
      </c>
      <c r="L340" s="100">
        <v>0</v>
      </c>
      <c r="M340" s="98">
        <f t="shared" si="56"/>
        <v>0</v>
      </c>
      <c r="N340" s="108"/>
    </row>
    <row r="341" spans="1:14" customFormat="1" ht="30.75" customHeight="1" x14ac:dyDescent="0.25">
      <c r="A341" s="109">
        <v>724</v>
      </c>
      <c r="B341" s="105" t="s">
        <v>662</v>
      </c>
      <c r="C341" s="100">
        <v>0</v>
      </c>
      <c r="D341" s="100">
        <v>0</v>
      </c>
      <c r="E341" s="100">
        <v>0</v>
      </c>
      <c r="F341" s="100">
        <v>0</v>
      </c>
      <c r="G341" s="100">
        <v>0</v>
      </c>
      <c r="H341" s="100">
        <v>0</v>
      </c>
      <c r="I341" s="100">
        <v>0</v>
      </c>
      <c r="J341" s="100">
        <v>0</v>
      </c>
      <c r="K341" s="100">
        <v>0</v>
      </c>
      <c r="L341" s="100">
        <v>0</v>
      </c>
      <c r="M341" s="98">
        <f t="shared" si="56"/>
        <v>0</v>
      </c>
      <c r="N341" s="108"/>
    </row>
    <row r="342" spans="1:14" customFormat="1" ht="31.5" customHeight="1" x14ac:dyDescent="0.25">
      <c r="A342" s="109">
        <v>725</v>
      </c>
      <c r="B342" s="105" t="s">
        <v>663</v>
      </c>
      <c r="C342" s="100">
        <v>0</v>
      </c>
      <c r="D342" s="100">
        <v>0</v>
      </c>
      <c r="E342" s="100">
        <v>0</v>
      </c>
      <c r="F342" s="100">
        <v>0</v>
      </c>
      <c r="G342" s="100">
        <v>0</v>
      </c>
      <c r="H342" s="100">
        <v>0</v>
      </c>
      <c r="I342" s="100">
        <v>0</v>
      </c>
      <c r="J342" s="100">
        <v>0</v>
      </c>
      <c r="K342" s="100">
        <v>0</v>
      </c>
      <c r="L342" s="100">
        <v>0</v>
      </c>
      <c r="M342" s="98">
        <f t="shared" si="56"/>
        <v>0</v>
      </c>
      <c r="N342" s="108"/>
    </row>
    <row r="343" spans="1:14" customFormat="1" ht="25.5" x14ac:dyDescent="0.25">
      <c r="A343" s="109">
        <v>726</v>
      </c>
      <c r="B343" s="105" t="s">
        <v>664</v>
      </c>
      <c r="C343" s="100">
        <v>0</v>
      </c>
      <c r="D343" s="100">
        <v>0</v>
      </c>
      <c r="E343" s="100">
        <v>0</v>
      </c>
      <c r="F343" s="100">
        <v>0</v>
      </c>
      <c r="G343" s="100">
        <v>0</v>
      </c>
      <c r="H343" s="100">
        <v>0</v>
      </c>
      <c r="I343" s="100">
        <v>0</v>
      </c>
      <c r="J343" s="100">
        <v>0</v>
      </c>
      <c r="K343" s="100">
        <v>0</v>
      </c>
      <c r="L343" s="100">
        <v>0</v>
      </c>
      <c r="M343" s="98">
        <f t="shared" si="56"/>
        <v>0</v>
      </c>
      <c r="N343" s="108"/>
    </row>
    <row r="344" spans="1:14" customFormat="1" ht="31.5" customHeight="1" x14ac:dyDescent="0.25">
      <c r="A344" s="109">
        <v>727</v>
      </c>
      <c r="B344" s="105" t="s">
        <v>665</v>
      </c>
      <c r="C344" s="100">
        <v>0</v>
      </c>
      <c r="D344" s="100">
        <v>0</v>
      </c>
      <c r="E344" s="100">
        <v>0</v>
      </c>
      <c r="F344" s="100">
        <v>0</v>
      </c>
      <c r="G344" s="100">
        <v>0</v>
      </c>
      <c r="H344" s="100">
        <v>0</v>
      </c>
      <c r="I344" s="100">
        <v>0</v>
      </c>
      <c r="J344" s="100">
        <v>0</v>
      </c>
      <c r="K344" s="100">
        <v>0</v>
      </c>
      <c r="L344" s="100">
        <v>0</v>
      </c>
      <c r="M344" s="98">
        <f t="shared" si="56"/>
        <v>0</v>
      </c>
      <c r="N344" s="108"/>
    </row>
    <row r="345" spans="1:14" customFormat="1" ht="29.25" customHeight="1" x14ac:dyDescent="0.25">
      <c r="A345" s="109">
        <v>728</v>
      </c>
      <c r="B345" s="105" t="s">
        <v>666</v>
      </c>
      <c r="C345" s="100">
        <v>0</v>
      </c>
      <c r="D345" s="100">
        <v>0</v>
      </c>
      <c r="E345" s="100">
        <v>0</v>
      </c>
      <c r="F345" s="100">
        <v>0</v>
      </c>
      <c r="G345" s="100">
        <v>0</v>
      </c>
      <c r="H345" s="100">
        <v>0</v>
      </c>
      <c r="I345" s="100">
        <v>0</v>
      </c>
      <c r="J345" s="100">
        <v>0</v>
      </c>
      <c r="K345" s="100">
        <v>0</v>
      </c>
      <c r="L345" s="100">
        <v>0</v>
      </c>
      <c r="M345" s="98">
        <f t="shared" si="56"/>
        <v>0</v>
      </c>
      <c r="N345" s="108"/>
    </row>
    <row r="346" spans="1:14" customFormat="1" ht="25.5" x14ac:dyDescent="0.25">
      <c r="A346" s="109">
        <v>729</v>
      </c>
      <c r="B346" s="105" t="s">
        <v>667</v>
      </c>
      <c r="C346" s="100">
        <v>0</v>
      </c>
      <c r="D346" s="100">
        <v>0</v>
      </c>
      <c r="E346" s="100">
        <v>0</v>
      </c>
      <c r="F346" s="100">
        <v>0</v>
      </c>
      <c r="G346" s="100">
        <v>0</v>
      </c>
      <c r="H346" s="100">
        <v>0</v>
      </c>
      <c r="I346" s="100">
        <v>0</v>
      </c>
      <c r="J346" s="100">
        <v>0</v>
      </c>
      <c r="K346" s="100">
        <v>0</v>
      </c>
      <c r="L346" s="100">
        <v>0</v>
      </c>
      <c r="M346" s="98">
        <f t="shared" si="56"/>
        <v>0</v>
      </c>
      <c r="N346" s="108"/>
    </row>
    <row r="347" spans="1:14" customFormat="1" ht="25.5" customHeight="1" x14ac:dyDescent="0.25">
      <c r="A347" s="102">
        <v>7300</v>
      </c>
      <c r="B347" s="103" t="s">
        <v>668</v>
      </c>
      <c r="C347" s="97">
        <f t="shared" ref="C347:N347" si="61">SUM(C348:C353)</f>
        <v>0</v>
      </c>
      <c r="D347" s="97">
        <f>SUM(D348:D353)</f>
        <v>0</v>
      </c>
      <c r="E347" s="97">
        <f t="shared" si="61"/>
        <v>0</v>
      </c>
      <c r="F347" s="97">
        <f t="shared" si="61"/>
        <v>0</v>
      </c>
      <c r="G347" s="97">
        <f t="shared" si="61"/>
        <v>0</v>
      </c>
      <c r="H347" s="97">
        <f t="shared" si="61"/>
        <v>0</v>
      </c>
      <c r="I347" s="97">
        <f t="shared" si="61"/>
        <v>0</v>
      </c>
      <c r="J347" s="97">
        <f t="shared" si="61"/>
        <v>0</v>
      </c>
      <c r="K347" s="97">
        <f t="shared" si="61"/>
        <v>0</v>
      </c>
      <c r="L347" s="97">
        <f t="shared" si="61"/>
        <v>0</v>
      </c>
      <c r="M347" s="97">
        <f t="shared" si="56"/>
        <v>0</v>
      </c>
      <c r="N347" s="112">
        <f t="shared" si="61"/>
        <v>0</v>
      </c>
    </row>
    <row r="348" spans="1:14" customFormat="1" ht="25.5" customHeight="1" x14ac:dyDescent="0.25">
      <c r="A348" s="109">
        <v>731</v>
      </c>
      <c r="B348" s="107" t="s">
        <v>669</v>
      </c>
      <c r="C348" s="100">
        <v>0</v>
      </c>
      <c r="D348" s="100">
        <v>0</v>
      </c>
      <c r="E348" s="100">
        <v>0</v>
      </c>
      <c r="F348" s="100">
        <v>0</v>
      </c>
      <c r="G348" s="100">
        <v>0</v>
      </c>
      <c r="H348" s="100">
        <v>0</v>
      </c>
      <c r="I348" s="100">
        <v>0</v>
      </c>
      <c r="J348" s="100">
        <v>0</v>
      </c>
      <c r="K348" s="100">
        <v>0</v>
      </c>
      <c r="L348" s="100">
        <v>0</v>
      </c>
      <c r="M348" s="98">
        <f t="shared" si="56"/>
        <v>0</v>
      </c>
      <c r="N348" s="108"/>
    </row>
    <row r="349" spans="1:14" customFormat="1" ht="30" x14ac:dyDescent="0.25">
      <c r="A349" s="109">
        <v>732</v>
      </c>
      <c r="B349" s="107" t="s">
        <v>670</v>
      </c>
      <c r="C349" s="100">
        <v>0</v>
      </c>
      <c r="D349" s="100">
        <v>0</v>
      </c>
      <c r="E349" s="100">
        <v>0</v>
      </c>
      <c r="F349" s="100">
        <v>0</v>
      </c>
      <c r="G349" s="100">
        <v>0</v>
      </c>
      <c r="H349" s="100">
        <v>0</v>
      </c>
      <c r="I349" s="100">
        <v>0</v>
      </c>
      <c r="J349" s="100">
        <v>0</v>
      </c>
      <c r="K349" s="100">
        <v>0</v>
      </c>
      <c r="L349" s="100">
        <v>0</v>
      </c>
      <c r="M349" s="98">
        <f t="shared" si="56"/>
        <v>0</v>
      </c>
      <c r="N349" s="108"/>
    </row>
    <row r="350" spans="1:14" customFormat="1" ht="30" x14ac:dyDescent="0.25">
      <c r="A350" s="109">
        <v>733</v>
      </c>
      <c r="B350" s="107" t="s">
        <v>671</v>
      </c>
      <c r="C350" s="100">
        <v>0</v>
      </c>
      <c r="D350" s="100">
        <v>0</v>
      </c>
      <c r="E350" s="100">
        <v>0</v>
      </c>
      <c r="F350" s="100">
        <v>0</v>
      </c>
      <c r="G350" s="100">
        <v>0</v>
      </c>
      <c r="H350" s="100">
        <v>0</v>
      </c>
      <c r="I350" s="100">
        <v>0</v>
      </c>
      <c r="J350" s="100">
        <v>0</v>
      </c>
      <c r="K350" s="100">
        <v>0</v>
      </c>
      <c r="L350" s="100">
        <v>0</v>
      </c>
      <c r="M350" s="98">
        <f t="shared" si="56"/>
        <v>0</v>
      </c>
      <c r="N350" s="108"/>
    </row>
    <row r="351" spans="1:14" customFormat="1" ht="30" x14ac:dyDescent="0.25">
      <c r="A351" s="109">
        <v>734</v>
      </c>
      <c r="B351" s="107" t="s">
        <v>672</v>
      </c>
      <c r="C351" s="100">
        <v>0</v>
      </c>
      <c r="D351" s="100">
        <v>0</v>
      </c>
      <c r="E351" s="100">
        <v>0</v>
      </c>
      <c r="F351" s="100">
        <v>0</v>
      </c>
      <c r="G351" s="100">
        <v>0</v>
      </c>
      <c r="H351" s="100">
        <v>0</v>
      </c>
      <c r="I351" s="100">
        <v>0</v>
      </c>
      <c r="J351" s="100">
        <v>0</v>
      </c>
      <c r="K351" s="100">
        <v>0</v>
      </c>
      <c r="L351" s="100">
        <v>0</v>
      </c>
      <c r="M351" s="98">
        <f t="shared" si="56"/>
        <v>0</v>
      </c>
      <c r="N351" s="108"/>
    </row>
    <row r="352" spans="1:14" customFormat="1" ht="30" x14ac:dyDescent="0.25">
      <c r="A352" s="109">
        <v>735</v>
      </c>
      <c r="B352" s="107" t="s">
        <v>673</v>
      </c>
      <c r="C352" s="100">
        <v>0</v>
      </c>
      <c r="D352" s="100">
        <v>0</v>
      </c>
      <c r="E352" s="100">
        <v>0</v>
      </c>
      <c r="F352" s="100">
        <v>0</v>
      </c>
      <c r="G352" s="100">
        <v>0</v>
      </c>
      <c r="H352" s="100">
        <v>0</v>
      </c>
      <c r="I352" s="100">
        <v>0</v>
      </c>
      <c r="J352" s="100">
        <v>0</v>
      </c>
      <c r="K352" s="100">
        <v>0</v>
      </c>
      <c r="L352" s="100">
        <v>0</v>
      </c>
      <c r="M352" s="98">
        <f t="shared" si="56"/>
        <v>0</v>
      </c>
      <c r="N352" s="108"/>
    </row>
    <row r="353" spans="1:14" customFormat="1" ht="25.5" customHeight="1" x14ac:dyDescent="0.25">
      <c r="A353" s="109">
        <v>739</v>
      </c>
      <c r="B353" s="107" t="s">
        <v>674</v>
      </c>
      <c r="C353" s="100">
        <v>0</v>
      </c>
      <c r="D353" s="100">
        <v>0</v>
      </c>
      <c r="E353" s="100">
        <v>0</v>
      </c>
      <c r="F353" s="100">
        <v>0</v>
      </c>
      <c r="G353" s="100">
        <v>0</v>
      </c>
      <c r="H353" s="100">
        <v>0</v>
      </c>
      <c r="I353" s="100">
        <v>0</v>
      </c>
      <c r="J353" s="100">
        <v>0</v>
      </c>
      <c r="K353" s="100">
        <v>0</v>
      </c>
      <c r="L353" s="100">
        <v>0</v>
      </c>
      <c r="M353" s="98">
        <f t="shared" si="56"/>
        <v>0</v>
      </c>
      <c r="N353" s="108"/>
    </row>
    <row r="354" spans="1:14" customFormat="1" ht="25.5" customHeight="1" x14ac:dyDescent="0.25">
      <c r="A354" s="102">
        <v>7400</v>
      </c>
      <c r="B354" s="103" t="s">
        <v>675</v>
      </c>
      <c r="C354" s="97">
        <f t="shared" ref="C354:N354" si="62">SUM(C355:C363)</f>
        <v>0</v>
      </c>
      <c r="D354" s="97">
        <f>SUM(D355:D363)</f>
        <v>0</v>
      </c>
      <c r="E354" s="97">
        <f t="shared" si="62"/>
        <v>0</v>
      </c>
      <c r="F354" s="97">
        <f t="shared" si="62"/>
        <v>0</v>
      </c>
      <c r="G354" s="97">
        <f t="shared" si="62"/>
        <v>0</v>
      </c>
      <c r="H354" s="97">
        <f t="shared" si="62"/>
        <v>0</v>
      </c>
      <c r="I354" s="97">
        <f t="shared" si="62"/>
        <v>0</v>
      </c>
      <c r="J354" s="97">
        <f t="shared" si="62"/>
        <v>0</v>
      </c>
      <c r="K354" s="97">
        <f t="shared" si="62"/>
        <v>0</v>
      </c>
      <c r="L354" s="97">
        <f t="shared" si="62"/>
        <v>0</v>
      </c>
      <c r="M354" s="97">
        <f t="shared" si="56"/>
        <v>0</v>
      </c>
      <c r="N354" s="112">
        <f t="shared" si="62"/>
        <v>0</v>
      </c>
    </row>
    <row r="355" spans="1:14" customFormat="1" ht="25.5" x14ac:dyDescent="0.25">
      <c r="A355" s="109">
        <v>741</v>
      </c>
      <c r="B355" s="105" t="s">
        <v>676</v>
      </c>
      <c r="C355" s="99">
        <v>0</v>
      </c>
      <c r="D355" s="99">
        <v>0</v>
      </c>
      <c r="E355" s="99">
        <v>0</v>
      </c>
      <c r="F355" s="99">
        <v>0</v>
      </c>
      <c r="G355" s="99">
        <v>0</v>
      </c>
      <c r="H355" s="99">
        <v>0</v>
      </c>
      <c r="I355" s="99">
        <v>0</v>
      </c>
      <c r="J355" s="99">
        <v>0</v>
      </c>
      <c r="K355" s="99">
        <v>0</v>
      </c>
      <c r="L355" s="99">
        <v>0</v>
      </c>
      <c r="M355" s="98">
        <f t="shared" si="56"/>
        <v>0</v>
      </c>
      <c r="N355" s="108"/>
    </row>
    <row r="356" spans="1:14" customFormat="1" ht="25.5" x14ac:dyDescent="0.25">
      <c r="A356" s="109">
        <v>742</v>
      </c>
      <c r="B356" s="105" t="s">
        <v>677</v>
      </c>
      <c r="C356" s="99">
        <v>0</v>
      </c>
      <c r="D356" s="99">
        <v>0</v>
      </c>
      <c r="E356" s="99">
        <v>0</v>
      </c>
      <c r="F356" s="99">
        <v>0</v>
      </c>
      <c r="G356" s="99">
        <v>0</v>
      </c>
      <c r="H356" s="99">
        <v>0</v>
      </c>
      <c r="I356" s="99">
        <v>0</v>
      </c>
      <c r="J356" s="99">
        <v>0</v>
      </c>
      <c r="K356" s="99">
        <v>0</v>
      </c>
      <c r="L356" s="99">
        <v>0</v>
      </c>
      <c r="M356" s="98">
        <f t="shared" si="56"/>
        <v>0</v>
      </c>
      <c r="N356" s="108"/>
    </row>
    <row r="357" spans="1:14" customFormat="1" ht="25.5" x14ac:dyDescent="0.25">
      <c r="A357" s="109">
        <v>743</v>
      </c>
      <c r="B357" s="105" t="s">
        <v>678</v>
      </c>
      <c r="C357" s="99">
        <v>0</v>
      </c>
      <c r="D357" s="99">
        <v>0</v>
      </c>
      <c r="E357" s="99">
        <v>0</v>
      </c>
      <c r="F357" s="99">
        <v>0</v>
      </c>
      <c r="G357" s="99">
        <v>0</v>
      </c>
      <c r="H357" s="99">
        <v>0</v>
      </c>
      <c r="I357" s="99">
        <v>0</v>
      </c>
      <c r="J357" s="99">
        <v>0</v>
      </c>
      <c r="K357" s="99">
        <v>0</v>
      </c>
      <c r="L357" s="99">
        <v>0</v>
      </c>
      <c r="M357" s="98">
        <f t="shared" si="56"/>
        <v>0</v>
      </c>
      <c r="N357" s="108"/>
    </row>
    <row r="358" spans="1:14" customFormat="1" ht="25.5" x14ac:dyDescent="0.25">
      <c r="A358" s="109">
        <v>744</v>
      </c>
      <c r="B358" s="105" t="s">
        <v>679</v>
      </c>
      <c r="C358" s="99">
        <v>0</v>
      </c>
      <c r="D358" s="99">
        <v>0</v>
      </c>
      <c r="E358" s="99">
        <v>0</v>
      </c>
      <c r="F358" s="99">
        <v>0</v>
      </c>
      <c r="G358" s="99">
        <v>0</v>
      </c>
      <c r="H358" s="99">
        <v>0</v>
      </c>
      <c r="I358" s="99">
        <v>0</v>
      </c>
      <c r="J358" s="99">
        <v>0</v>
      </c>
      <c r="K358" s="99">
        <v>0</v>
      </c>
      <c r="L358" s="99">
        <v>0</v>
      </c>
      <c r="M358" s="98">
        <f t="shared" si="56"/>
        <v>0</v>
      </c>
      <c r="N358" s="108"/>
    </row>
    <row r="359" spans="1:14" customFormat="1" ht="25.5" x14ac:dyDescent="0.25">
      <c r="A359" s="109">
        <v>745</v>
      </c>
      <c r="B359" s="105" t="s">
        <v>680</v>
      </c>
      <c r="C359" s="99">
        <v>0</v>
      </c>
      <c r="D359" s="99">
        <v>0</v>
      </c>
      <c r="E359" s="99">
        <v>0</v>
      </c>
      <c r="F359" s="99">
        <v>0</v>
      </c>
      <c r="G359" s="99">
        <v>0</v>
      </c>
      <c r="H359" s="99">
        <v>0</v>
      </c>
      <c r="I359" s="99">
        <v>0</v>
      </c>
      <c r="J359" s="99">
        <v>0</v>
      </c>
      <c r="K359" s="99">
        <v>0</v>
      </c>
      <c r="L359" s="99">
        <v>0</v>
      </c>
      <c r="M359" s="98">
        <f t="shared" si="56"/>
        <v>0</v>
      </c>
      <c r="N359" s="108"/>
    </row>
    <row r="360" spans="1:14" customFormat="1" ht="25.5" x14ac:dyDescent="0.25">
      <c r="A360" s="109">
        <v>746</v>
      </c>
      <c r="B360" s="105" t="s">
        <v>681</v>
      </c>
      <c r="C360" s="99">
        <v>0</v>
      </c>
      <c r="D360" s="99">
        <v>0</v>
      </c>
      <c r="E360" s="99">
        <v>0</v>
      </c>
      <c r="F360" s="99">
        <v>0</v>
      </c>
      <c r="G360" s="99">
        <v>0</v>
      </c>
      <c r="H360" s="99">
        <v>0</v>
      </c>
      <c r="I360" s="99">
        <v>0</v>
      </c>
      <c r="J360" s="99">
        <v>0</v>
      </c>
      <c r="K360" s="99">
        <v>0</v>
      </c>
      <c r="L360" s="99">
        <v>0</v>
      </c>
      <c r="M360" s="98">
        <f t="shared" si="56"/>
        <v>0</v>
      </c>
      <c r="N360" s="108"/>
    </row>
    <row r="361" spans="1:14" customFormat="1" ht="25.5" x14ac:dyDescent="0.25">
      <c r="A361" s="109">
        <v>747</v>
      </c>
      <c r="B361" s="105" t="s">
        <v>682</v>
      </c>
      <c r="C361" s="99">
        <v>0</v>
      </c>
      <c r="D361" s="99">
        <v>0</v>
      </c>
      <c r="E361" s="99">
        <v>0</v>
      </c>
      <c r="F361" s="99">
        <v>0</v>
      </c>
      <c r="G361" s="99">
        <v>0</v>
      </c>
      <c r="H361" s="99">
        <v>0</v>
      </c>
      <c r="I361" s="99">
        <v>0</v>
      </c>
      <c r="J361" s="99">
        <v>0</v>
      </c>
      <c r="K361" s="99">
        <v>0</v>
      </c>
      <c r="L361" s="99">
        <v>0</v>
      </c>
      <c r="M361" s="98">
        <f t="shared" si="56"/>
        <v>0</v>
      </c>
      <c r="N361" s="108"/>
    </row>
    <row r="362" spans="1:14" customFormat="1" ht="25.5" x14ac:dyDescent="0.25">
      <c r="A362" s="109">
        <v>748</v>
      </c>
      <c r="B362" s="105" t="s">
        <v>683</v>
      </c>
      <c r="C362" s="99">
        <v>0</v>
      </c>
      <c r="D362" s="99">
        <v>0</v>
      </c>
      <c r="E362" s="99">
        <v>0</v>
      </c>
      <c r="F362" s="99">
        <v>0</v>
      </c>
      <c r="G362" s="99">
        <v>0</v>
      </c>
      <c r="H362" s="99">
        <v>0</v>
      </c>
      <c r="I362" s="99">
        <v>0</v>
      </c>
      <c r="J362" s="99">
        <v>0</v>
      </c>
      <c r="K362" s="99">
        <v>0</v>
      </c>
      <c r="L362" s="99">
        <v>0</v>
      </c>
      <c r="M362" s="98">
        <f t="shared" si="56"/>
        <v>0</v>
      </c>
      <c r="N362" s="108"/>
    </row>
    <row r="363" spans="1:14" customFormat="1" ht="25.5" x14ac:dyDescent="0.25">
      <c r="A363" s="109">
        <v>749</v>
      </c>
      <c r="B363" s="105" t="s">
        <v>684</v>
      </c>
      <c r="C363" s="99">
        <v>0</v>
      </c>
      <c r="D363" s="99">
        <v>0</v>
      </c>
      <c r="E363" s="99">
        <v>0</v>
      </c>
      <c r="F363" s="99">
        <v>0</v>
      </c>
      <c r="G363" s="99">
        <v>0</v>
      </c>
      <c r="H363" s="99">
        <v>0</v>
      </c>
      <c r="I363" s="99">
        <v>0</v>
      </c>
      <c r="J363" s="99">
        <v>0</v>
      </c>
      <c r="K363" s="99">
        <v>0</v>
      </c>
      <c r="L363" s="99">
        <v>0</v>
      </c>
      <c r="M363" s="98">
        <f t="shared" si="56"/>
        <v>0</v>
      </c>
      <c r="N363" s="108"/>
    </row>
    <row r="364" spans="1:14" customFormat="1" ht="30" x14ac:dyDescent="0.25">
      <c r="A364" s="102">
        <v>7500</v>
      </c>
      <c r="B364" s="103" t="s">
        <v>685</v>
      </c>
      <c r="C364" s="97">
        <f t="shared" ref="C364:N364" si="63">SUM(C365:C373)</f>
        <v>0</v>
      </c>
      <c r="D364" s="97">
        <f>SUM(D365:D373)</f>
        <v>0</v>
      </c>
      <c r="E364" s="97">
        <f t="shared" si="63"/>
        <v>0</v>
      </c>
      <c r="F364" s="97">
        <f t="shared" si="63"/>
        <v>0</v>
      </c>
      <c r="G364" s="97">
        <f t="shared" si="63"/>
        <v>0</v>
      </c>
      <c r="H364" s="97">
        <f t="shared" si="63"/>
        <v>0</v>
      </c>
      <c r="I364" s="97">
        <f t="shared" si="63"/>
        <v>0</v>
      </c>
      <c r="J364" s="97">
        <f t="shared" si="63"/>
        <v>0</v>
      </c>
      <c r="K364" s="97">
        <f t="shared" si="63"/>
        <v>0</v>
      </c>
      <c r="L364" s="97">
        <f t="shared" si="63"/>
        <v>0</v>
      </c>
      <c r="M364" s="97">
        <f t="shared" si="56"/>
        <v>0</v>
      </c>
      <c r="N364" s="112">
        <f t="shared" si="63"/>
        <v>0</v>
      </c>
    </row>
    <row r="365" spans="1:14" customFormat="1" ht="25.5" customHeight="1" x14ac:dyDescent="0.25">
      <c r="A365" s="109">
        <v>751</v>
      </c>
      <c r="B365" s="105" t="s">
        <v>686</v>
      </c>
      <c r="C365" s="99">
        <v>0</v>
      </c>
      <c r="D365" s="99">
        <v>0</v>
      </c>
      <c r="E365" s="99">
        <v>0</v>
      </c>
      <c r="F365" s="99">
        <v>0</v>
      </c>
      <c r="G365" s="99">
        <v>0</v>
      </c>
      <c r="H365" s="99">
        <v>0</v>
      </c>
      <c r="I365" s="99">
        <v>0</v>
      </c>
      <c r="J365" s="99">
        <v>0</v>
      </c>
      <c r="K365" s="99">
        <v>0</v>
      </c>
      <c r="L365" s="99">
        <v>0</v>
      </c>
      <c r="M365" s="98">
        <f t="shared" si="56"/>
        <v>0</v>
      </c>
      <c r="N365" s="108"/>
    </row>
    <row r="366" spans="1:14" customFormat="1" ht="25.5" customHeight="1" x14ac:dyDescent="0.25">
      <c r="A366" s="109">
        <v>752</v>
      </c>
      <c r="B366" s="105" t="s">
        <v>687</v>
      </c>
      <c r="C366" s="99">
        <v>0</v>
      </c>
      <c r="D366" s="99">
        <v>0</v>
      </c>
      <c r="E366" s="99">
        <v>0</v>
      </c>
      <c r="F366" s="99">
        <v>0</v>
      </c>
      <c r="G366" s="99">
        <v>0</v>
      </c>
      <c r="H366" s="99">
        <v>0</v>
      </c>
      <c r="I366" s="99">
        <v>0</v>
      </c>
      <c r="J366" s="99">
        <v>0</v>
      </c>
      <c r="K366" s="99">
        <v>0</v>
      </c>
      <c r="L366" s="99">
        <v>0</v>
      </c>
      <c r="M366" s="98">
        <f t="shared" si="56"/>
        <v>0</v>
      </c>
      <c r="N366" s="108"/>
    </row>
    <row r="367" spans="1:14" customFormat="1" ht="25.5" customHeight="1" x14ac:dyDescent="0.25">
      <c r="A367" s="109">
        <v>753</v>
      </c>
      <c r="B367" s="105" t="s">
        <v>688</v>
      </c>
      <c r="C367" s="99">
        <v>0</v>
      </c>
      <c r="D367" s="99">
        <v>0</v>
      </c>
      <c r="E367" s="99">
        <v>0</v>
      </c>
      <c r="F367" s="99">
        <v>0</v>
      </c>
      <c r="G367" s="99">
        <v>0</v>
      </c>
      <c r="H367" s="99">
        <v>0</v>
      </c>
      <c r="I367" s="99">
        <v>0</v>
      </c>
      <c r="J367" s="99">
        <v>0</v>
      </c>
      <c r="K367" s="99">
        <v>0</v>
      </c>
      <c r="L367" s="99">
        <v>0</v>
      </c>
      <c r="M367" s="98">
        <f t="shared" si="56"/>
        <v>0</v>
      </c>
      <c r="N367" s="108"/>
    </row>
    <row r="368" spans="1:14" customFormat="1" ht="25.5" x14ac:dyDescent="0.25">
      <c r="A368" s="109">
        <v>754</v>
      </c>
      <c r="B368" s="105" t="s">
        <v>689</v>
      </c>
      <c r="C368" s="99">
        <v>0</v>
      </c>
      <c r="D368" s="99">
        <v>0</v>
      </c>
      <c r="E368" s="99">
        <v>0</v>
      </c>
      <c r="F368" s="99">
        <v>0</v>
      </c>
      <c r="G368" s="99">
        <v>0</v>
      </c>
      <c r="H368" s="99">
        <v>0</v>
      </c>
      <c r="I368" s="99">
        <v>0</v>
      </c>
      <c r="J368" s="99">
        <v>0</v>
      </c>
      <c r="K368" s="99">
        <v>0</v>
      </c>
      <c r="L368" s="99">
        <v>0</v>
      </c>
      <c r="M368" s="98">
        <f t="shared" si="56"/>
        <v>0</v>
      </c>
      <c r="N368" s="108"/>
    </row>
    <row r="369" spans="1:14" customFormat="1" ht="25.5" x14ac:dyDescent="0.25">
      <c r="A369" s="109">
        <v>755</v>
      </c>
      <c r="B369" s="105" t="s">
        <v>690</v>
      </c>
      <c r="C369" s="99">
        <v>0</v>
      </c>
      <c r="D369" s="99">
        <v>0</v>
      </c>
      <c r="E369" s="99">
        <v>0</v>
      </c>
      <c r="F369" s="99">
        <v>0</v>
      </c>
      <c r="G369" s="99">
        <v>0</v>
      </c>
      <c r="H369" s="99">
        <v>0</v>
      </c>
      <c r="I369" s="99">
        <v>0</v>
      </c>
      <c r="J369" s="99">
        <v>0</v>
      </c>
      <c r="K369" s="99">
        <v>0</v>
      </c>
      <c r="L369" s="99">
        <v>0</v>
      </c>
      <c r="M369" s="98">
        <f t="shared" si="56"/>
        <v>0</v>
      </c>
      <c r="N369" s="108"/>
    </row>
    <row r="370" spans="1:14" customFormat="1" ht="25.5" customHeight="1" x14ac:dyDescent="0.25">
      <c r="A370" s="109">
        <v>756</v>
      </c>
      <c r="B370" s="105" t="s">
        <v>691</v>
      </c>
      <c r="C370" s="99">
        <v>0</v>
      </c>
      <c r="D370" s="99">
        <v>0</v>
      </c>
      <c r="E370" s="99">
        <v>0</v>
      </c>
      <c r="F370" s="99">
        <v>0</v>
      </c>
      <c r="G370" s="99">
        <v>0</v>
      </c>
      <c r="H370" s="99">
        <v>0</v>
      </c>
      <c r="I370" s="99">
        <v>0</v>
      </c>
      <c r="J370" s="99">
        <v>0</v>
      </c>
      <c r="K370" s="99">
        <v>0</v>
      </c>
      <c r="L370" s="99">
        <v>0</v>
      </c>
      <c r="M370" s="98">
        <f t="shared" si="56"/>
        <v>0</v>
      </c>
      <c r="N370" s="108"/>
    </row>
    <row r="371" spans="1:14" customFormat="1" ht="25.5" customHeight="1" x14ac:dyDescent="0.25">
      <c r="A371" s="109">
        <v>757</v>
      </c>
      <c r="B371" s="105" t="s">
        <v>692</v>
      </c>
      <c r="C371" s="99">
        <v>0</v>
      </c>
      <c r="D371" s="99">
        <v>0</v>
      </c>
      <c r="E371" s="99">
        <v>0</v>
      </c>
      <c r="F371" s="99">
        <v>0</v>
      </c>
      <c r="G371" s="99">
        <v>0</v>
      </c>
      <c r="H371" s="99">
        <v>0</v>
      </c>
      <c r="I371" s="99">
        <v>0</v>
      </c>
      <c r="J371" s="99">
        <v>0</v>
      </c>
      <c r="K371" s="99">
        <v>0</v>
      </c>
      <c r="L371" s="99">
        <v>0</v>
      </c>
      <c r="M371" s="98">
        <f t="shared" si="56"/>
        <v>0</v>
      </c>
      <c r="N371" s="108"/>
    </row>
    <row r="372" spans="1:14" customFormat="1" ht="25.5" customHeight="1" x14ac:dyDescent="0.25">
      <c r="A372" s="109">
        <v>758</v>
      </c>
      <c r="B372" s="105" t="s">
        <v>693</v>
      </c>
      <c r="C372" s="99">
        <v>0</v>
      </c>
      <c r="D372" s="99">
        <v>0</v>
      </c>
      <c r="E372" s="99">
        <v>0</v>
      </c>
      <c r="F372" s="99">
        <v>0</v>
      </c>
      <c r="G372" s="99">
        <v>0</v>
      </c>
      <c r="H372" s="99">
        <v>0</v>
      </c>
      <c r="I372" s="99">
        <v>0</v>
      </c>
      <c r="J372" s="99">
        <v>0</v>
      </c>
      <c r="K372" s="99">
        <v>0</v>
      </c>
      <c r="L372" s="99">
        <v>0</v>
      </c>
      <c r="M372" s="98">
        <f t="shared" si="56"/>
        <v>0</v>
      </c>
      <c r="N372" s="108"/>
    </row>
    <row r="373" spans="1:14" customFormat="1" ht="25.5" customHeight="1" x14ac:dyDescent="0.25">
      <c r="A373" s="109">
        <v>759</v>
      </c>
      <c r="B373" s="105" t="s">
        <v>694</v>
      </c>
      <c r="C373" s="99">
        <v>0</v>
      </c>
      <c r="D373" s="99">
        <v>0</v>
      </c>
      <c r="E373" s="99">
        <v>0</v>
      </c>
      <c r="F373" s="99">
        <v>0</v>
      </c>
      <c r="G373" s="99">
        <v>0</v>
      </c>
      <c r="H373" s="99">
        <v>0</v>
      </c>
      <c r="I373" s="99">
        <v>0</v>
      </c>
      <c r="J373" s="99">
        <v>0</v>
      </c>
      <c r="K373" s="99">
        <v>0</v>
      </c>
      <c r="L373" s="99">
        <v>0</v>
      </c>
      <c r="M373" s="98">
        <f t="shared" si="56"/>
        <v>0</v>
      </c>
      <c r="N373" s="108"/>
    </row>
    <row r="374" spans="1:14" customFormat="1" ht="25.5" customHeight="1" x14ac:dyDescent="0.25">
      <c r="A374" s="102">
        <v>7600</v>
      </c>
      <c r="B374" s="103" t="s">
        <v>695</v>
      </c>
      <c r="C374" s="97">
        <f t="shared" ref="C374:N374" si="64">SUM(C375:C376)</f>
        <v>0</v>
      </c>
      <c r="D374" s="97">
        <f>SUM(D375:D376)</f>
        <v>0</v>
      </c>
      <c r="E374" s="97">
        <f t="shared" si="64"/>
        <v>0</v>
      </c>
      <c r="F374" s="97">
        <f t="shared" si="64"/>
        <v>0</v>
      </c>
      <c r="G374" s="97">
        <f t="shared" si="64"/>
        <v>0</v>
      </c>
      <c r="H374" s="97">
        <f t="shared" si="64"/>
        <v>0</v>
      </c>
      <c r="I374" s="97">
        <f t="shared" si="64"/>
        <v>0</v>
      </c>
      <c r="J374" s="97">
        <f t="shared" si="64"/>
        <v>0</v>
      </c>
      <c r="K374" s="97">
        <f t="shared" si="64"/>
        <v>0</v>
      </c>
      <c r="L374" s="97">
        <f t="shared" si="64"/>
        <v>0</v>
      </c>
      <c r="M374" s="97">
        <f t="shared" si="56"/>
        <v>0</v>
      </c>
      <c r="N374" s="112">
        <f t="shared" si="64"/>
        <v>0</v>
      </c>
    </row>
    <row r="375" spans="1:14" customFormat="1" ht="25.5" customHeight="1" x14ac:dyDescent="0.25">
      <c r="A375" s="109">
        <v>761</v>
      </c>
      <c r="B375" s="105" t="s">
        <v>696</v>
      </c>
      <c r="C375" s="99">
        <v>0</v>
      </c>
      <c r="D375" s="99">
        <v>0</v>
      </c>
      <c r="E375" s="99">
        <v>0</v>
      </c>
      <c r="F375" s="99">
        <v>0</v>
      </c>
      <c r="G375" s="99">
        <v>0</v>
      </c>
      <c r="H375" s="99">
        <v>0</v>
      </c>
      <c r="I375" s="99">
        <v>0</v>
      </c>
      <c r="J375" s="99">
        <v>0</v>
      </c>
      <c r="K375" s="99">
        <v>0</v>
      </c>
      <c r="L375" s="99">
        <v>0</v>
      </c>
      <c r="M375" s="98">
        <f t="shared" si="56"/>
        <v>0</v>
      </c>
      <c r="N375" s="108"/>
    </row>
    <row r="376" spans="1:14" customFormat="1" ht="25.5" customHeight="1" x14ac:dyDescent="0.25">
      <c r="A376" s="109">
        <v>762</v>
      </c>
      <c r="B376" s="105" t="s">
        <v>697</v>
      </c>
      <c r="C376" s="99">
        <v>0</v>
      </c>
      <c r="D376" s="99">
        <v>0</v>
      </c>
      <c r="E376" s="99">
        <v>0</v>
      </c>
      <c r="F376" s="99">
        <v>0</v>
      </c>
      <c r="G376" s="99">
        <v>0</v>
      </c>
      <c r="H376" s="99">
        <v>0</v>
      </c>
      <c r="I376" s="99">
        <v>0</v>
      </c>
      <c r="J376" s="99">
        <v>0</v>
      </c>
      <c r="K376" s="99">
        <v>0</v>
      </c>
      <c r="L376" s="99">
        <v>0</v>
      </c>
      <c r="M376" s="98">
        <f t="shared" si="56"/>
        <v>0</v>
      </c>
      <c r="N376" s="108"/>
    </row>
    <row r="377" spans="1:14" customFormat="1" ht="30" x14ac:dyDescent="0.25">
      <c r="A377" s="102">
        <v>7900</v>
      </c>
      <c r="B377" s="103" t="s">
        <v>698</v>
      </c>
      <c r="C377" s="97">
        <f t="shared" ref="C377:N377" si="65">SUM(C378:C380)</f>
        <v>0</v>
      </c>
      <c r="D377" s="97">
        <f>SUM(D378:D380)</f>
        <v>0</v>
      </c>
      <c r="E377" s="97">
        <f t="shared" si="65"/>
        <v>0</v>
      </c>
      <c r="F377" s="97">
        <f t="shared" si="65"/>
        <v>0</v>
      </c>
      <c r="G377" s="97">
        <f t="shared" si="65"/>
        <v>0</v>
      </c>
      <c r="H377" s="97">
        <f t="shared" si="65"/>
        <v>0</v>
      </c>
      <c r="I377" s="97">
        <f t="shared" si="65"/>
        <v>0</v>
      </c>
      <c r="J377" s="97">
        <f t="shared" si="65"/>
        <v>0</v>
      </c>
      <c r="K377" s="97">
        <f t="shared" si="65"/>
        <v>0</v>
      </c>
      <c r="L377" s="97">
        <f t="shared" si="65"/>
        <v>0</v>
      </c>
      <c r="M377" s="97">
        <f t="shared" si="56"/>
        <v>0</v>
      </c>
      <c r="N377" s="112">
        <f t="shared" si="65"/>
        <v>0</v>
      </c>
    </row>
    <row r="378" spans="1:14" customFormat="1" ht="25.5" customHeight="1" x14ac:dyDescent="0.25">
      <c r="A378" s="109">
        <v>791</v>
      </c>
      <c r="B378" s="105" t="s">
        <v>699</v>
      </c>
      <c r="C378" s="100">
        <v>0</v>
      </c>
      <c r="D378" s="100">
        <v>0</v>
      </c>
      <c r="E378" s="100">
        <v>0</v>
      </c>
      <c r="F378" s="100">
        <v>0</v>
      </c>
      <c r="G378" s="100">
        <v>0</v>
      </c>
      <c r="H378" s="100">
        <v>0</v>
      </c>
      <c r="I378" s="100">
        <v>0</v>
      </c>
      <c r="J378" s="100">
        <v>0</v>
      </c>
      <c r="K378" s="100">
        <v>0</v>
      </c>
      <c r="L378" s="100">
        <v>0</v>
      </c>
      <c r="M378" s="98">
        <f t="shared" si="56"/>
        <v>0</v>
      </c>
      <c r="N378" s="108"/>
    </row>
    <row r="379" spans="1:14" customFormat="1" ht="25.5" customHeight="1" x14ac:dyDescent="0.25">
      <c r="A379" s="109">
        <v>792</v>
      </c>
      <c r="B379" s="105" t="s">
        <v>700</v>
      </c>
      <c r="C379" s="100">
        <v>0</v>
      </c>
      <c r="D379" s="100">
        <v>0</v>
      </c>
      <c r="E379" s="100">
        <v>0</v>
      </c>
      <c r="F379" s="100">
        <v>0</v>
      </c>
      <c r="G379" s="100">
        <v>0</v>
      </c>
      <c r="H379" s="100">
        <v>0</v>
      </c>
      <c r="I379" s="100">
        <v>0</v>
      </c>
      <c r="J379" s="100">
        <v>0</v>
      </c>
      <c r="K379" s="100">
        <v>0</v>
      </c>
      <c r="L379" s="100">
        <v>0</v>
      </c>
      <c r="M379" s="98">
        <f t="shared" si="56"/>
        <v>0</v>
      </c>
      <c r="N379" s="108"/>
    </row>
    <row r="380" spans="1:14" customFormat="1" ht="25.5" customHeight="1" x14ac:dyDescent="0.25">
      <c r="A380" s="109">
        <v>799</v>
      </c>
      <c r="B380" s="105" t="s">
        <v>701</v>
      </c>
      <c r="C380" s="100">
        <v>0</v>
      </c>
      <c r="D380" s="100">
        <v>0</v>
      </c>
      <c r="E380" s="100">
        <v>0</v>
      </c>
      <c r="F380" s="100">
        <v>0</v>
      </c>
      <c r="G380" s="100">
        <v>0</v>
      </c>
      <c r="H380" s="100">
        <v>0</v>
      </c>
      <c r="I380" s="100">
        <v>0</v>
      </c>
      <c r="J380" s="100">
        <v>0</v>
      </c>
      <c r="K380" s="100">
        <v>0</v>
      </c>
      <c r="L380" s="100">
        <v>0</v>
      </c>
      <c r="M380" s="98">
        <f t="shared" si="56"/>
        <v>0</v>
      </c>
      <c r="N380" s="108"/>
    </row>
    <row r="381" spans="1:14" s="45" customFormat="1" ht="25.5" customHeight="1" x14ac:dyDescent="0.25">
      <c r="A381" s="245">
        <v>8000</v>
      </c>
      <c r="B381" s="246" t="s">
        <v>23</v>
      </c>
      <c r="C381" s="244">
        <f t="shared" ref="C381:N381" si="66">C382+C389+C395</f>
        <v>0</v>
      </c>
      <c r="D381" s="244">
        <f>D382+D389+D395</f>
        <v>0</v>
      </c>
      <c r="E381" s="244">
        <f t="shared" si="66"/>
        <v>0</v>
      </c>
      <c r="F381" s="244">
        <f t="shared" si="66"/>
        <v>0</v>
      </c>
      <c r="G381" s="244">
        <f t="shared" si="66"/>
        <v>0</v>
      </c>
      <c r="H381" s="244">
        <f t="shared" si="66"/>
        <v>0</v>
      </c>
      <c r="I381" s="244">
        <f t="shared" si="66"/>
        <v>0</v>
      </c>
      <c r="J381" s="244">
        <f t="shared" si="66"/>
        <v>0</v>
      </c>
      <c r="K381" s="244">
        <f t="shared" si="66"/>
        <v>0</v>
      </c>
      <c r="L381" s="244">
        <f t="shared" si="66"/>
        <v>0</v>
      </c>
      <c r="M381" s="244">
        <f t="shared" si="56"/>
        <v>0</v>
      </c>
      <c r="N381" s="115">
        <f t="shared" si="66"/>
        <v>0</v>
      </c>
    </row>
    <row r="382" spans="1:14" customFormat="1" ht="25.5" customHeight="1" x14ac:dyDescent="0.25">
      <c r="A382" s="102">
        <v>8100</v>
      </c>
      <c r="B382" s="103" t="s">
        <v>301</v>
      </c>
      <c r="C382" s="97">
        <f>SUM(C383:C388)</f>
        <v>0</v>
      </c>
      <c r="D382" s="97">
        <f>SUM(D383:D388)</f>
        <v>0</v>
      </c>
      <c r="E382" s="97">
        <f t="shared" ref="E382:N382" si="67">SUM(E383:E388)</f>
        <v>0</v>
      </c>
      <c r="F382" s="97">
        <f t="shared" si="67"/>
        <v>0</v>
      </c>
      <c r="G382" s="97">
        <f t="shared" si="67"/>
        <v>0</v>
      </c>
      <c r="H382" s="97">
        <f t="shared" si="67"/>
        <v>0</v>
      </c>
      <c r="I382" s="97">
        <f t="shared" si="67"/>
        <v>0</v>
      </c>
      <c r="J382" s="97">
        <f t="shared" si="67"/>
        <v>0</v>
      </c>
      <c r="K382" s="97">
        <f t="shared" si="67"/>
        <v>0</v>
      </c>
      <c r="L382" s="97">
        <f t="shared" si="67"/>
        <v>0</v>
      </c>
      <c r="M382" s="97">
        <f t="shared" si="56"/>
        <v>0</v>
      </c>
      <c r="N382" s="112">
        <f t="shared" si="67"/>
        <v>0</v>
      </c>
    </row>
    <row r="383" spans="1:14" customFormat="1" ht="25.5" customHeight="1" x14ac:dyDescent="0.25">
      <c r="A383" s="109">
        <v>811</v>
      </c>
      <c r="B383" s="105" t="s">
        <v>702</v>
      </c>
      <c r="C383" s="99">
        <v>0</v>
      </c>
      <c r="D383" s="99">
        <v>0</v>
      </c>
      <c r="E383" s="99">
        <v>0</v>
      </c>
      <c r="F383" s="99">
        <v>0</v>
      </c>
      <c r="G383" s="99">
        <v>0</v>
      </c>
      <c r="H383" s="99">
        <v>0</v>
      </c>
      <c r="I383" s="99">
        <v>0</v>
      </c>
      <c r="J383" s="99">
        <v>0</v>
      </c>
      <c r="K383" s="99">
        <v>0</v>
      </c>
      <c r="L383" s="99">
        <v>0</v>
      </c>
      <c r="M383" s="98">
        <f t="shared" si="56"/>
        <v>0</v>
      </c>
      <c r="N383" s="108"/>
    </row>
    <row r="384" spans="1:14" customFormat="1" ht="25.5" customHeight="1" x14ac:dyDescent="0.25">
      <c r="A384" s="109">
        <v>812</v>
      </c>
      <c r="B384" s="105" t="s">
        <v>703</v>
      </c>
      <c r="C384" s="99">
        <v>0</v>
      </c>
      <c r="D384" s="99">
        <v>0</v>
      </c>
      <c r="E384" s="99">
        <v>0</v>
      </c>
      <c r="F384" s="99">
        <v>0</v>
      </c>
      <c r="G384" s="99">
        <v>0</v>
      </c>
      <c r="H384" s="99">
        <v>0</v>
      </c>
      <c r="I384" s="99">
        <v>0</v>
      </c>
      <c r="J384" s="99">
        <v>0</v>
      </c>
      <c r="K384" s="99">
        <v>0</v>
      </c>
      <c r="L384" s="99">
        <v>0</v>
      </c>
      <c r="M384" s="98">
        <f t="shared" si="56"/>
        <v>0</v>
      </c>
      <c r="N384" s="108"/>
    </row>
    <row r="385" spans="1:14" customFormat="1" ht="25.5" customHeight="1" x14ac:dyDescent="0.25">
      <c r="A385" s="109">
        <v>813</v>
      </c>
      <c r="B385" s="105" t="s">
        <v>704</v>
      </c>
      <c r="C385" s="99">
        <v>0</v>
      </c>
      <c r="D385" s="99">
        <v>0</v>
      </c>
      <c r="E385" s="99">
        <v>0</v>
      </c>
      <c r="F385" s="99">
        <v>0</v>
      </c>
      <c r="G385" s="99">
        <v>0</v>
      </c>
      <c r="H385" s="99">
        <v>0</v>
      </c>
      <c r="I385" s="99">
        <v>0</v>
      </c>
      <c r="J385" s="99">
        <v>0</v>
      </c>
      <c r="K385" s="99">
        <v>0</v>
      </c>
      <c r="L385" s="99">
        <v>0</v>
      </c>
      <c r="M385" s="98">
        <f t="shared" si="56"/>
        <v>0</v>
      </c>
      <c r="N385" s="108"/>
    </row>
    <row r="386" spans="1:14" customFormat="1" ht="25.5" x14ac:dyDescent="0.25">
      <c r="A386" s="109">
        <v>814</v>
      </c>
      <c r="B386" s="105" t="s">
        <v>705</v>
      </c>
      <c r="C386" s="99">
        <v>0</v>
      </c>
      <c r="D386" s="99">
        <v>0</v>
      </c>
      <c r="E386" s="99">
        <v>0</v>
      </c>
      <c r="F386" s="99">
        <v>0</v>
      </c>
      <c r="G386" s="99">
        <v>0</v>
      </c>
      <c r="H386" s="99">
        <v>0</v>
      </c>
      <c r="I386" s="99">
        <v>0</v>
      </c>
      <c r="J386" s="99">
        <v>0</v>
      </c>
      <c r="K386" s="99">
        <v>0</v>
      </c>
      <c r="L386" s="99">
        <v>0</v>
      </c>
      <c r="M386" s="98">
        <f t="shared" si="56"/>
        <v>0</v>
      </c>
      <c r="N386" s="108"/>
    </row>
    <row r="387" spans="1:14" customFormat="1" ht="25.5" customHeight="1" x14ac:dyDescent="0.25">
      <c r="A387" s="109">
        <v>815</v>
      </c>
      <c r="B387" s="105" t="s">
        <v>706</v>
      </c>
      <c r="C387" s="99">
        <v>0</v>
      </c>
      <c r="D387" s="99">
        <v>0</v>
      </c>
      <c r="E387" s="99">
        <v>0</v>
      </c>
      <c r="F387" s="99">
        <v>0</v>
      </c>
      <c r="G387" s="99">
        <v>0</v>
      </c>
      <c r="H387" s="99">
        <v>0</v>
      </c>
      <c r="I387" s="99">
        <v>0</v>
      </c>
      <c r="J387" s="99">
        <v>0</v>
      </c>
      <c r="K387" s="99">
        <v>0</v>
      </c>
      <c r="L387" s="99">
        <v>0</v>
      </c>
      <c r="M387" s="98">
        <f t="shared" si="56"/>
        <v>0</v>
      </c>
      <c r="N387" s="108"/>
    </row>
    <row r="388" spans="1:14" customFormat="1" ht="25.5" customHeight="1" x14ac:dyDescent="0.25">
      <c r="A388" s="109">
        <v>816</v>
      </c>
      <c r="B388" s="105" t="s">
        <v>707</v>
      </c>
      <c r="C388" s="99">
        <v>0</v>
      </c>
      <c r="D388" s="99">
        <v>0</v>
      </c>
      <c r="E388" s="99">
        <v>0</v>
      </c>
      <c r="F388" s="99">
        <v>0</v>
      </c>
      <c r="G388" s="99">
        <v>0</v>
      </c>
      <c r="H388" s="99">
        <v>0</v>
      </c>
      <c r="I388" s="99">
        <v>0</v>
      </c>
      <c r="J388" s="99">
        <v>0</v>
      </c>
      <c r="K388" s="99">
        <v>0</v>
      </c>
      <c r="L388" s="99">
        <v>0</v>
      </c>
      <c r="M388" s="98">
        <f t="shared" si="56"/>
        <v>0</v>
      </c>
      <c r="N388" s="108"/>
    </row>
    <row r="389" spans="1:14" customFormat="1" ht="25.5" customHeight="1" x14ac:dyDescent="0.25">
      <c r="A389" s="102">
        <v>8300</v>
      </c>
      <c r="B389" s="103" t="s">
        <v>304</v>
      </c>
      <c r="C389" s="97">
        <f t="shared" ref="C389:N389" si="68">SUM(C390:C394)</f>
        <v>0</v>
      </c>
      <c r="D389" s="97">
        <f>SUM(D390:D394)</f>
        <v>0</v>
      </c>
      <c r="E389" s="97">
        <f t="shared" si="68"/>
        <v>0</v>
      </c>
      <c r="F389" s="97">
        <f t="shared" si="68"/>
        <v>0</v>
      </c>
      <c r="G389" s="97">
        <f t="shared" si="68"/>
        <v>0</v>
      </c>
      <c r="H389" s="97">
        <f t="shared" si="68"/>
        <v>0</v>
      </c>
      <c r="I389" s="97">
        <f t="shared" si="68"/>
        <v>0</v>
      </c>
      <c r="J389" s="97">
        <f t="shared" si="68"/>
        <v>0</v>
      </c>
      <c r="K389" s="97">
        <f t="shared" si="68"/>
        <v>0</v>
      </c>
      <c r="L389" s="97">
        <f t="shared" si="68"/>
        <v>0</v>
      </c>
      <c r="M389" s="97">
        <f t="shared" si="56"/>
        <v>0</v>
      </c>
      <c r="N389" s="112">
        <f t="shared" si="68"/>
        <v>0</v>
      </c>
    </row>
    <row r="390" spans="1:14" customFormat="1" ht="25.5" customHeight="1" x14ac:dyDescent="0.25">
      <c r="A390" s="109">
        <v>831</v>
      </c>
      <c r="B390" s="105" t="s">
        <v>708</v>
      </c>
      <c r="C390" s="99">
        <v>0</v>
      </c>
      <c r="D390" s="99">
        <v>0</v>
      </c>
      <c r="E390" s="99">
        <v>0</v>
      </c>
      <c r="F390" s="99">
        <v>0</v>
      </c>
      <c r="G390" s="99">
        <v>0</v>
      </c>
      <c r="H390" s="99">
        <v>0</v>
      </c>
      <c r="I390" s="99">
        <v>0</v>
      </c>
      <c r="J390" s="99">
        <v>0</v>
      </c>
      <c r="K390" s="99">
        <v>0</v>
      </c>
      <c r="L390" s="99">
        <v>0</v>
      </c>
      <c r="M390" s="98">
        <f t="shared" si="56"/>
        <v>0</v>
      </c>
      <c r="N390" s="108"/>
    </row>
    <row r="391" spans="1:14" customFormat="1" ht="25.5" customHeight="1" x14ac:dyDescent="0.25">
      <c r="A391" s="109">
        <v>832</v>
      </c>
      <c r="B391" s="105" t="s">
        <v>709</v>
      </c>
      <c r="C391" s="99">
        <v>0</v>
      </c>
      <c r="D391" s="99">
        <v>0</v>
      </c>
      <c r="E391" s="99">
        <v>0</v>
      </c>
      <c r="F391" s="99">
        <v>0</v>
      </c>
      <c r="G391" s="99">
        <v>0</v>
      </c>
      <c r="H391" s="99">
        <v>0</v>
      </c>
      <c r="I391" s="99">
        <v>0</v>
      </c>
      <c r="J391" s="99">
        <v>0</v>
      </c>
      <c r="K391" s="99">
        <v>0</v>
      </c>
      <c r="L391" s="99">
        <v>0</v>
      </c>
      <c r="M391" s="98">
        <f t="shared" ref="M391:M430" si="69">SUM(C391:L391)</f>
        <v>0</v>
      </c>
      <c r="N391" s="108"/>
    </row>
    <row r="392" spans="1:14" customFormat="1" ht="25.5" customHeight="1" x14ac:dyDescent="0.25">
      <c r="A392" s="109">
        <v>833</v>
      </c>
      <c r="B392" s="105" t="s">
        <v>710</v>
      </c>
      <c r="C392" s="99">
        <v>0</v>
      </c>
      <c r="D392" s="99">
        <v>0</v>
      </c>
      <c r="E392" s="99">
        <v>0</v>
      </c>
      <c r="F392" s="99">
        <v>0</v>
      </c>
      <c r="G392" s="99">
        <v>0</v>
      </c>
      <c r="H392" s="99">
        <v>0</v>
      </c>
      <c r="I392" s="99">
        <v>0</v>
      </c>
      <c r="J392" s="99">
        <v>0</v>
      </c>
      <c r="K392" s="99">
        <v>0</v>
      </c>
      <c r="L392" s="99">
        <v>0</v>
      </c>
      <c r="M392" s="98">
        <f t="shared" si="69"/>
        <v>0</v>
      </c>
      <c r="N392" s="108"/>
    </row>
    <row r="393" spans="1:14" customFormat="1" ht="34.5" customHeight="1" x14ac:dyDescent="0.25">
      <c r="A393" s="109">
        <v>834</v>
      </c>
      <c r="B393" s="105" t="s">
        <v>711</v>
      </c>
      <c r="C393" s="99">
        <v>0</v>
      </c>
      <c r="D393" s="99">
        <v>0</v>
      </c>
      <c r="E393" s="99">
        <v>0</v>
      </c>
      <c r="F393" s="99">
        <v>0</v>
      </c>
      <c r="G393" s="99">
        <v>0</v>
      </c>
      <c r="H393" s="99">
        <v>0</v>
      </c>
      <c r="I393" s="99">
        <v>0</v>
      </c>
      <c r="J393" s="99">
        <v>0</v>
      </c>
      <c r="K393" s="99">
        <v>0</v>
      </c>
      <c r="L393" s="99">
        <v>0</v>
      </c>
      <c r="M393" s="98">
        <f t="shared" si="69"/>
        <v>0</v>
      </c>
      <c r="N393" s="108"/>
    </row>
    <row r="394" spans="1:14" customFormat="1" ht="33" customHeight="1" x14ac:dyDescent="0.25">
      <c r="A394" s="109">
        <v>835</v>
      </c>
      <c r="B394" s="105" t="s">
        <v>712</v>
      </c>
      <c r="C394" s="99">
        <v>0</v>
      </c>
      <c r="D394" s="99">
        <v>0</v>
      </c>
      <c r="E394" s="99">
        <v>0</v>
      </c>
      <c r="F394" s="99">
        <v>0</v>
      </c>
      <c r="G394" s="99">
        <v>0</v>
      </c>
      <c r="H394" s="99">
        <v>0</v>
      </c>
      <c r="I394" s="99">
        <v>0</v>
      </c>
      <c r="J394" s="99">
        <v>0</v>
      </c>
      <c r="K394" s="99">
        <v>0</v>
      </c>
      <c r="L394" s="99">
        <v>0</v>
      </c>
      <c r="M394" s="98">
        <f t="shared" si="69"/>
        <v>0</v>
      </c>
      <c r="N394" s="108"/>
    </row>
    <row r="395" spans="1:14" customFormat="1" ht="25.5" customHeight="1" x14ac:dyDescent="0.25">
      <c r="A395" s="102">
        <v>8500</v>
      </c>
      <c r="B395" s="103" t="s">
        <v>310</v>
      </c>
      <c r="C395" s="97">
        <f t="shared" ref="C395:N395" si="70">SUM(C396:C398)</f>
        <v>0</v>
      </c>
      <c r="D395" s="97">
        <f>SUM(D396:D398)</f>
        <v>0</v>
      </c>
      <c r="E395" s="97">
        <f t="shared" si="70"/>
        <v>0</v>
      </c>
      <c r="F395" s="97">
        <f t="shared" si="70"/>
        <v>0</v>
      </c>
      <c r="G395" s="97">
        <f t="shared" si="70"/>
        <v>0</v>
      </c>
      <c r="H395" s="97">
        <f t="shared" si="70"/>
        <v>0</v>
      </c>
      <c r="I395" s="97">
        <f t="shared" si="70"/>
        <v>0</v>
      </c>
      <c r="J395" s="97">
        <f t="shared" si="70"/>
        <v>0</v>
      </c>
      <c r="K395" s="97">
        <f t="shared" si="70"/>
        <v>0</v>
      </c>
      <c r="L395" s="97">
        <f t="shared" si="70"/>
        <v>0</v>
      </c>
      <c r="M395" s="97">
        <f t="shared" si="69"/>
        <v>0</v>
      </c>
      <c r="N395" s="112">
        <f t="shared" si="70"/>
        <v>0</v>
      </c>
    </row>
    <row r="396" spans="1:14" customFormat="1" ht="25.5" customHeight="1" x14ac:dyDescent="0.25">
      <c r="A396" s="109">
        <v>851</v>
      </c>
      <c r="B396" s="105" t="s">
        <v>713</v>
      </c>
      <c r="C396" s="99">
        <v>0</v>
      </c>
      <c r="D396" s="99">
        <v>0</v>
      </c>
      <c r="E396" s="99">
        <v>0</v>
      </c>
      <c r="F396" s="99">
        <v>0</v>
      </c>
      <c r="G396" s="99">
        <v>0</v>
      </c>
      <c r="H396" s="99">
        <v>0</v>
      </c>
      <c r="I396" s="99">
        <v>0</v>
      </c>
      <c r="J396" s="99">
        <v>0</v>
      </c>
      <c r="K396" s="99">
        <v>0</v>
      </c>
      <c r="L396" s="99">
        <v>0</v>
      </c>
      <c r="M396" s="98">
        <f t="shared" si="69"/>
        <v>0</v>
      </c>
      <c r="N396" s="108"/>
    </row>
    <row r="397" spans="1:14" customFormat="1" ht="25.5" customHeight="1" x14ac:dyDescent="0.25">
      <c r="A397" s="109">
        <v>852</v>
      </c>
      <c r="B397" s="105" t="s">
        <v>714</v>
      </c>
      <c r="C397" s="99">
        <v>0</v>
      </c>
      <c r="D397" s="99">
        <v>0</v>
      </c>
      <c r="E397" s="99">
        <v>0</v>
      </c>
      <c r="F397" s="99">
        <v>0</v>
      </c>
      <c r="G397" s="99">
        <v>0</v>
      </c>
      <c r="H397" s="99">
        <v>0</v>
      </c>
      <c r="I397" s="99">
        <v>0</v>
      </c>
      <c r="J397" s="99">
        <v>0</v>
      </c>
      <c r="K397" s="99">
        <v>0</v>
      </c>
      <c r="L397" s="99">
        <v>0</v>
      </c>
      <c r="M397" s="98">
        <f t="shared" si="69"/>
        <v>0</v>
      </c>
      <c r="N397" s="108"/>
    </row>
    <row r="398" spans="1:14" customFormat="1" ht="25.5" customHeight="1" x14ac:dyDescent="0.25">
      <c r="A398" s="109">
        <v>853</v>
      </c>
      <c r="B398" s="105" t="s">
        <v>715</v>
      </c>
      <c r="C398" s="99">
        <v>0</v>
      </c>
      <c r="D398" s="99">
        <v>0</v>
      </c>
      <c r="E398" s="99">
        <v>0</v>
      </c>
      <c r="F398" s="99">
        <v>0</v>
      </c>
      <c r="G398" s="99">
        <v>0</v>
      </c>
      <c r="H398" s="99">
        <v>0</v>
      </c>
      <c r="I398" s="99">
        <v>0</v>
      </c>
      <c r="J398" s="99">
        <v>0</v>
      </c>
      <c r="K398" s="99">
        <v>0</v>
      </c>
      <c r="L398" s="99">
        <v>0</v>
      </c>
      <c r="M398" s="98">
        <f t="shared" si="69"/>
        <v>0</v>
      </c>
      <c r="N398" s="108"/>
    </row>
    <row r="399" spans="1:14" customFormat="1" ht="25.5" customHeight="1" x14ac:dyDescent="0.25">
      <c r="A399" s="245">
        <v>9000</v>
      </c>
      <c r="B399" s="246" t="s">
        <v>716</v>
      </c>
      <c r="C399" s="244">
        <f t="shared" ref="C399:N399" si="71">C400+C409+C418+C421+C424+C426+C429</f>
        <v>0</v>
      </c>
      <c r="D399" s="244">
        <f>D400+D409+D418+D421+D424+D426+D429</f>
        <v>0</v>
      </c>
      <c r="E399" s="244">
        <f t="shared" si="71"/>
        <v>0</v>
      </c>
      <c r="F399" s="244">
        <f t="shared" si="71"/>
        <v>0</v>
      </c>
      <c r="G399" s="244">
        <f t="shared" si="71"/>
        <v>5860481</v>
      </c>
      <c r="H399" s="244">
        <f t="shared" si="71"/>
        <v>0</v>
      </c>
      <c r="I399" s="244">
        <f t="shared" si="71"/>
        <v>0</v>
      </c>
      <c r="J399" s="244">
        <f t="shared" si="71"/>
        <v>0</v>
      </c>
      <c r="K399" s="244">
        <f t="shared" si="71"/>
        <v>0</v>
      </c>
      <c r="L399" s="244">
        <f t="shared" si="71"/>
        <v>0</v>
      </c>
      <c r="M399" s="244">
        <f t="shared" si="69"/>
        <v>5860481</v>
      </c>
      <c r="N399" s="114">
        <f t="shared" si="71"/>
        <v>0</v>
      </c>
    </row>
    <row r="400" spans="1:14" customFormat="1" ht="25.5" customHeight="1" x14ac:dyDescent="0.25">
      <c r="A400" s="113">
        <v>9100</v>
      </c>
      <c r="B400" s="82" t="s">
        <v>717</v>
      </c>
      <c r="C400" s="97">
        <f>SUM(C401:C408)</f>
        <v>0</v>
      </c>
      <c r="D400" s="97">
        <f>SUM(D401:D408)</f>
        <v>0</v>
      </c>
      <c r="E400" s="97">
        <f t="shared" ref="E400:N400" si="72">SUM(E401:E408)</f>
        <v>0</v>
      </c>
      <c r="F400" s="97">
        <f t="shared" si="72"/>
        <v>0</v>
      </c>
      <c r="G400" s="97">
        <f t="shared" si="72"/>
        <v>4724859</v>
      </c>
      <c r="H400" s="97">
        <f t="shared" si="72"/>
        <v>0</v>
      </c>
      <c r="I400" s="97">
        <f t="shared" si="72"/>
        <v>0</v>
      </c>
      <c r="J400" s="97">
        <f t="shared" si="72"/>
        <v>0</v>
      </c>
      <c r="K400" s="97">
        <f t="shared" si="72"/>
        <v>0</v>
      </c>
      <c r="L400" s="97">
        <f t="shared" si="72"/>
        <v>0</v>
      </c>
      <c r="M400" s="97">
        <f t="shared" si="69"/>
        <v>4724859</v>
      </c>
      <c r="N400" s="112">
        <f t="shared" si="72"/>
        <v>0</v>
      </c>
    </row>
    <row r="401" spans="1:14" customFormat="1" ht="25.5" customHeight="1" x14ac:dyDescent="0.25">
      <c r="A401" s="109">
        <v>911</v>
      </c>
      <c r="B401" s="105" t="s">
        <v>718</v>
      </c>
      <c r="C401" s="100">
        <v>0</v>
      </c>
      <c r="D401" s="100">
        <v>0</v>
      </c>
      <c r="E401" s="100">
        <v>0</v>
      </c>
      <c r="F401" s="100">
        <v>0</v>
      </c>
      <c r="G401" s="100">
        <f>1219859+2080000+1425000</f>
        <v>4724859</v>
      </c>
      <c r="H401" s="100">
        <v>0</v>
      </c>
      <c r="I401" s="100">
        <v>0</v>
      </c>
      <c r="J401" s="100">
        <v>0</v>
      </c>
      <c r="K401" s="100">
        <v>0</v>
      </c>
      <c r="L401" s="100">
        <v>0</v>
      </c>
      <c r="M401" s="98">
        <f t="shared" si="69"/>
        <v>4724859</v>
      </c>
      <c r="N401" s="108"/>
    </row>
    <row r="402" spans="1:14" customFormat="1" ht="30" customHeight="1" x14ac:dyDescent="0.25">
      <c r="A402" s="109">
        <v>912</v>
      </c>
      <c r="B402" s="105" t="s">
        <v>719</v>
      </c>
      <c r="C402" s="100">
        <v>0</v>
      </c>
      <c r="D402" s="100">
        <v>0</v>
      </c>
      <c r="E402" s="100">
        <v>0</v>
      </c>
      <c r="F402" s="100">
        <v>0</v>
      </c>
      <c r="G402" s="100">
        <v>0</v>
      </c>
      <c r="H402" s="100">
        <v>0</v>
      </c>
      <c r="I402" s="100">
        <v>0</v>
      </c>
      <c r="J402" s="100">
        <v>0</v>
      </c>
      <c r="K402" s="100">
        <v>0</v>
      </c>
      <c r="L402" s="100">
        <v>0</v>
      </c>
      <c r="M402" s="98">
        <f t="shared" si="69"/>
        <v>0</v>
      </c>
      <c r="N402" s="108"/>
    </row>
    <row r="403" spans="1:14" customFormat="1" ht="25.5" customHeight="1" x14ac:dyDescent="0.25">
      <c r="A403" s="109">
        <v>913</v>
      </c>
      <c r="B403" s="105" t="s">
        <v>720</v>
      </c>
      <c r="C403" s="100">
        <v>0</v>
      </c>
      <c r="D403" s="100">
        <v>0</v>
      </c>
      <c r="E403" s="100">
        <v>0</v>
      </c>
      <c r="F403" s="100">
        <v>0</v>
      </c>
      <c r="G403" s="100">
        <v>0</v>
      </c>
      <c r="H403" s="100">
        <v>0</v>
      </c>
      <c r="I403" s="100">
        <v>0</v>
      </c>
      <c r="J403" s="100">
        <v>0</v>
      </c>
      <c r="K403" s="100">
        <v>0</v>
      </c>
      <c r="L403" s="100">
        <v>0</v>
      </c>
      <c r="M403" s="98">
        <f t="shared" si="69"/>
        <v>0</v>
      </c>
      <c r="N403" s="108"/>
    </row>
    <row r="404" spans="1:14" customFormat="1" ht="25.5" customHeight="1" x14ac:dyDescent="0.25">
      <c r="A404" s="109">
        <v>914</v>
      </c>
      <c r="B404" s="105" t="s">
        <v>721</v>
      </c>
      <c r="C404" s="100">
        <v>0</v>
      </c>
      <c r="D404" s="100">
        <v>0</v>
      </c>
      <c r="E404" s="100">
        <v>0</v>
      </c>
      <c r="F404" s="100">
        <v>0</v>
      </c>
      <c r="G404" s="100">
        <v>0</v>
      </c>
      <c r="H404" s="100">
        <v>0</v>
      </c>
      <c r="I404" s="100">
        <v>0</v>
      </c>
      <c r="J404" s="100">
        <v>0</v>
      </c>
      <c r="K404" s="100">
        <v>0</v>
      </c>
      <c r="L404" s="100">
        <v>0</v>
      </c>
      <c r="M404" s="98">
        <f t="shared" si="69"/>
        <v>0</v>
      </c>
      <c r="N404" s="108"/>
    </row>
    <row r="405" spans="1:14" customFormat="1" ht="38.25" customHeight="1" x14ac:dyDescent="0.25">
      <c r="A405" s="109">
        <v>915</v>
      </c>
      <c r="B405" s="105" t="s">
        <v>722</v>
      </c>
      <c r="C405" s="100">
        <v>0</v>
      </c>
      <c r="D405" s="100">
        <v>0</v>
      </c>
      <c r="E405" s="100">
        <v>0</v>
      </c>
      <c r="F405" s="100">
        <v>0</v>
      </c>
      <c r="G405" s="100">
        <v>0</v>
      </c>
      <c r="H405" s="100">
        <v>0</v>
      </c>
      <c r="I405" s="100">
        <v>0</v>
      </c>
      <c r="J405" s="100">
        <v>0</v>
      </c>
      <c r="K405" s="100">
        <v>0</v>
      </c>
      <c r="L405" s="100">
        <v>0</v>
      </c>
      <c r="M405" s="98">
        <f t="shared" si="69"/>
        <v>0</v>
      </c>
      <c r="N405" s="108"/>
    </row>
    <row r="406" spans="1:14" customFormat="1" ht="25.5" customHeight="1" x14ac:dyDescent="0.25">
      <c r="A406" s="109">
        <v>916</v>
      </c>
      <c r="B406" s="105" t="s">
        <v>723</v>
      </c>
      <c r="C406" s="100">
        <v>0</v>
      </c>
      <c r="D406" s="100">
        <v>0</v>
      </c>
      <c r="E406" s="100">
        <v>0</v>
      </c>
      <c r="F406" s="100">
        <v>0</v>
      </c>
      <c r="G406" s="100">
        <v>0</v>
      </c>
      <c r="H406" s="100">
        <v>0</v>
      </c>
      <c r="I406" s="100">
        <v>0</v>
      </c>
      <c r="J406" s="100">
        <v>0</v>
      </c>
      <c r="K406" s="100">
        <v>0</v>
      </c>
      <c r="L406" s="100">
        <v>0</v>
      </c>
      <c r="M406" s="98">
        <f t="shared" si="69"/>
        <v>0</v>
      </c>
      <c r="N406" s="108"/>
    </row>
    <row r="407" spans="1:14" customFormat="1" ht="27.75" customHeight="1" x14ac:dyDescent="0.25">
      <c r="A407" s="109">
        <v>917</v>
      </c>
      <c r="B407" s="105" t="s">
        <v>724</v>
      </c>
      <c r="C407" s="100">
        <v>0</v>
      </c>
      <c r="D407" s="100">
        <v>0</v>
      </c>
      <c r="E407" s="100">
        <v>0</v>
      </c>
      <c r="F407" s="100">
        <v>0</v>
      </c>
      <c r="G407" s="100">
        <v>0</v>
      </c>
      <c r="H407" s="100">
        <v>0</v>
      </c>
      <c r="I407" s="100">
        <v>0</v>
      </c>
      <c r="J407" s="100">
        <v>0</v>
      </c>
      <c r="K407" s="100">
        <v>0</v>
      </c>
      <c r="L407" s="100">
        <v>0</v>
      </c>
      <c r="M407" s="98">
        <f t="shared" si="69"/>
        <v>0</v>
      </c>
      <c r="N407" s="108"/>
    </row>
    <row r="408" spans="1:14" customFormat="1" ht="25.5" customHeight="1" x14ac:dyDescent="0.25">
      <c r="A408" s="109">
        <v>918</v>
      </c>
      <c r="B408" s="105" t="s">
        <v>725</v>
      </c>
      <c r="C408" s="100">
        <v>0</v>
      </c>
      <c r="D408" s="100">
        <v>0</v>
      </c>
      <c r="E408" s="100">
        <v>0</v>
      </c>
      <c r="F408" s="100">
        <v>0</v>
      </c>
      <c r="G408" s="100">
        <v>0</v>
      </c>
      <c r="H408" s="100">
        <v>0</v>
      </c>
      <c r="I408" s="100">
        <v>0</v>
      </c>
      <c r="J408" s="100">
        <v>0</v>
      </c>
      <c r="K408" s="100">
        <v>0</v>
      </c>
      <c r="L408" s="100">
        <v>0</v>
      </c>
      <c r="M408" s="98">
        <f t="shared" si="69"/>
        <v>0</v>
      </c>
      <c r="N408" s="108"/>
    </row>
    <row r="409" spans="1:14" customFormat="1" ht="25.5" customHeight="1" x14ac:dyDescent="0.25">
      <c r="A409" s="102">
        <v>9200</v>
      </c>
      <c r="B409" s="103" t="s">
        <v>726</v>
      </c>
      <c r="C409" s="97">
        <f t="shared" ref="C409:N409" si="73">SUM(C410:C417)</f>
        <v>0</v>
      </c>
      <c r="D409" s="97">
        <f>SUM(D410:D417)</f>
        <v>0</v>
      </c>
      <c r="E409" s="97">
        <f t="shared" si="73"/>
        <v>0</v>
      </c>
      <c r="F409" s="97">
        <f t="shared" si="73"/>
        <v>0</v>
      </c>
      <c r="G409" s="97">
        <f t="shared" si="73"/>
        <v>1135622</v>
      </c>
      <c r="H409" s="97">
        <f t="shared" si="73"/>
        <v>0</v>
      </c>
      <c r="I409" s="97">
        <f t="shared" si="73"/>
        <v>0</v>
      </c>
      <c r="J409" s="97">
        <f t="shared" si="73"/>
        <v>0</v>
      </c>
      <c r="K409" s="97">
        <f t="shared" si="73"/>
        <v>0</v>
      </c>
      <c r="L409" s="97">
        <f t="shared" si="73"/>
        <v>0</v>
      </c>
      <c r="M409" s="97">
        <f t="shared" si="69"/>
        <v>1135622</v>
      </c>
      <c r="N409" s="112">
        <f t="shared" si="73"/>
        <v>0</v>
      </c>
    </row>
    <row r="410" spans="1:14" customFormat="1" ht="25.5" customHeight="1" x14ac:dyDescent="0.25">
      <c r="A410" s="109">
        <v>921</v>
      </c>
      <c r="B410" s="105" t="s">
        <v>727</v>
      </c>
      <c r="C410" s="100">
        <v>0</v>
      </c>
      <c r="D410" s="100">
        <v>0</v>
      </c>
      <c r="E410" s="100">
        <v>0</v>
      </c>
      <c r="F410" s="100">
        <v>0</v>
      </c>
      <c r="G410" s="100">
        <f>66000+85622+984000</f>
        <v>1135622</v>
      </c>
      <c r="H410" s="100">
        <v>0</v>
      </c>
      <c r="I410" s="100">
        <v>0</v>
      </c>
      <c r="J410" s="100">
        <v>0</v>
      </c>
      <c r="K410" s="100">
        <v>0</v>
      </c>
      <c r="L410" s="100">
        <v>0</v>
      </c>
      <c r="M410" s="98">
        <f t="shared" si="69"/>
        <v>1135622</v>
      </c>
      <c r="N410" s="108"/>
    </row>
    <row r="411" spans="1:14" customFormat="1" ht="25.5" customHeight="1" x14ac:dyDescent="0.25">
      <c r="A411" s="109">
        <v>922</v>
      </c>
      <c r="B411" s="105" t="s">
        <v>728</v>
      </c>
      <c r="C411" s="100">
        <v>0</v>
      </c>
      <c r="D411" s="100">
        <v>0</v>
      </c>
      <c r="E411" s="100">
        <v>0</v>
      </c>
      <c r="F411" s="100">
        <v>0</v>
      </c>
      <c r="G411" s="100">
        <v>0</v>
      </c>
      <c r="H411" s="100">
        <v>0</v>
      </c>
      <c r="I411" s="100">
        <v>0</v>
      </c>
      <c r="J411" s="100">
        <v>0</v>
      </c>
      <c r="K411" s="100">
        <v>0</v>
      </c>
      <c r="L411" s="100">
        <v>0</v>
      </c>
      <c r="M411" s="98">
        <f t="shared" si="69"/>
        <v>0</v>
      </c>
      <c r="N411" s="108"/>
    </row>
    <row r="412" spans="1:14" customFormat="1" ht="25.5" customHeight="1" x14ac:dyDescent="0.25">
      <c r="A412" s="109">
        <v>923</v>
      </c>
      <c r="B412" s="105" t="s">
        <v>729</v>
      </c>
      <c r="C412" s="100">
        <v>0</v>
      </c>
      <c r="D412" s="100">
        <v>0</v>
      </c>
      <c r="E412" s="100">
        <v>0</v>
      </c>
      <c r="F412" s="100">
        <v>0</v>
      </c>
      <c r="G412" s="100">
        <v>0</v>
      </c>
      <c r="H412" s="100">
        <v>0</v>
      </c>
      <c r="I412" s="100">
        <v>0</v>
      </c>
      <c r="J412" s="100">
        <v>0</v>
      </c>
      <c r="K412" s="100">
        <v>0</v>
      </c>
      <c r="L412" s="100">
        <v>0</v>
      </c>
      <c r="M412" s="98">
        <f t="shared" si="69"/>
        <v>0</v>
      </c>
      <c r="N412" s="108"/>
    </row>
    <row r="413" spans="1:14" customFormat="1" ht="25.5" customHeight="1" x14ac:dyDescent="0.25">
      <c r="A413" s="109">
        <v>924</v>
      </c>
      <c r="B413" s="105" t="s">
        <v>730</v>
      </c>
      <c r="C413" s="100">
        <v>0</v>
      </c>
      <c r="D413" s="100">
        <v>0</v>
      </c>
      <c r="E413" s="100">
        <v>0</v>
      </c>
      <c r="F413" s="100">
        <v>0</v>
      </c>
      <c r="G413" s="100">
        <v>0</v>
      </c>
      <c r="H413" s="100">
        <v>0</v>
      </c>
      <c r="I413" s="100">
        <v>0</v>
      </c>
      <c r="J413" s="100">
        <v>0</v>
      </c>
      <c r="K413" s="100">
        <v>0</v>
      </c>
      <c r="L413" s="100">
        <v>0</v>
      </c>
      <c r="M413" s="98">
        <f t="shared" si="69"/>
        <v>0</v>
      </c>
      <c r="N413" s="108"/>
    </row>
    <row r="414" spans="1:14" customFormat="1" ht="24" customHeight="1" x14ac:dyDescent="0.25">
      <c r="A414" s="109">
        <v>925</v>
      </c>
      <c r="B414" s="105" t="s">
        <v>731</v>
      </c>
      <c r="C414" s="100">
        <v>0</v>
      </c>
      <c r="D414" s="100">
        <v>0</v>
      </c>
      <c r="E414" s="100">
        <v>0</v>
      </c>
      <c r="F414" s="100">
        <v>0</v>
      </c>
      <c r="G414" s="100">
        <v>0</v>
      </c>
      <c r="H414" s="100">
        <v>0</v>
      </c>
      <c r="I414" s="100">
        <v>0</v>
      </c>
      <c r="J414" s="100">
        <v>0</v>
      </c>
      <c r="K414" s="100">
        <v>0</v>
      </c>
      <c r="L414" s="100">
        <v>0</v>
      </c>
      <c r="M414" s="98">
        <f t="shared" si="69"/>
        <v>0</v>
      </c>
      <c r="N414" s="108"/>
    </row>
    <row r="415" spans="1:14" customFormat="1" ht="25.5" customHeight="1" x14ac:dyDescent="0.25">
      <c r="A415" s="109">
        <v>926</v>
      </c>
      <c r="B415" s="105" t="s">
        <v>732</v>
      </c>
      <c r="C415" s="100">
        <v>0</v>
      </c>
      <c r="D415" s="100">
        <v>0</v>
      </c>
      <c r="E415" s="100">
        <v>0</v>
      </c>
      <c r="F415" s="100">
        <v>0</v>
      </c>
      <c r="G415" s="100">
        <v>0</v>
      </c>
      <c r="H415" s="100">
        <v>0</v>
      </c>
      <c r="I415" s="100">
        <v>0</v>
      </c>
      <c r="J415" s="100">
        <v>0</v>
      </c>
      <c r="K415" s="100">
        <v>0</v>
      </c>
      <c r="L415" s="100">
        <v>0</v>
      </c>
      <c r="M415" s="98">
        <f t="shared" si="69"/>
        <v>0</v>
      </c>
      <c r="N415" s="108"/>
    </row>
    <row r="416" spans="1:14" customFormat="1" ht="25.5" x14ac:dyDescent="0.25">
      <c r="A416" s="109">
        <v>927</v>
      </c>
      <c r="B416" s="105" t="s">
        <v>733</v>
      </c>
      <c r="C416" s="100">
        <v>0</v>
      </c>
      <c r="D416" s="100">
        <v>0</v>
      </c>
      <c r="E416" s="100">
        <v>0</v>
      </c>
      <c r="F416" s="100">
        <v>0</v>
      </c>
      <c r="G416" s="100">
        <v>0</v>
      </c>
      <c r="H416" s="100">
        <v>0</v>
      </c>
      <c r="I416" s="100">
        <v>0</v>
      </c>
      <c r="J416" s="100">
        <v>0</v>
      </c>
      <c r="K416" s="100">
        <v>0</v>
      </c>
      <c r="L416" s="100">
        <v>0</v>
      </c>
      <c r="M416" s="98">
        <f t="shared" si="69"/>
        <v>0</v>
      </c>
      <c r="N416" s="108"/>
    </row>
    <row r="417" spans="1:15" customFormat="1" ht="25.5" customHeight="1" x14ac:dyDescent="0.25">
      <c r="A417" s="109">
        <v>928</v>
      </c>
      <c r="B417" s="105" t="s">
        <v>734</v>
      </c>
      <c r="C417" s="100">
        <v>0</v>
      </c>
      <c r="D417" s="100">
        <v>0</v>
      </c>
      <c r="E417" s="100">
        <v>0</v>
      </c>
      <c r="F417" s="100">
        <v>0</v>
      </c>
      <c r="G417" s="100">
        <v>0</v>
      </c>
      <c r="H417" s="100">
        <v>0</v>
      </c>
      <c r="I417" s="100">
        <v>0</v>
      </c>
      <c r="J417" s="100">
        <v>0</v>
      </c>
      <c r="K417" s="100">
        <v>0</v>
      </c>
      <c r="L417" s="100">
        <v>0</v>
      </c>
      <c r="M417" s="98">
        <f t="shared" si="69"/>
        <v>0</v>
      </c>
      <c r="N417" s="108"/>
    </row>
    <row r="418" spans="1:15" customFormat="1" ht="25.5" customHeight="1" x14ac:dyDescent="0.25">
      <c r="A418" s="102">
        <v>9300</v>
      </c>
      <c r="B418" s="103" t="s">
        <v>735</v>
      </c>
      <c r="C418" s="97">
        <f t="shared" ref="C418:N418" si="74">SUM(C419:C420)</f>
        <v>0</v>
      </c>
      <c r="D418" s="97">
        <f>SUM(D419:D420)</f>
        <v>0</v>
      </c>
      <c r="E418" s="97">
        <f t="shared" si="74"/>
        <v>0</v>
      </c>
      <c r="F418" s="97">
        <f t="shared" si="74"/>
        <v>0</v>
      </c>
      <c r="G418" s="97">
        <f t="shared" si="74"/>
        <v>0</v>
      </c>
      <c r="H418" s="97">
        <f t="shared" si="74"/>
        <v>0</v>
      </c>
      <c r="I418" s="97">
        <f t="shared" si="74"/>
        <v>0</v>
      </c>
      <c r="J418" s="97">
        <f t="shared" si="74"/>
        <v>0</v>
      </c>
      <c r="K418" s="97">
        <f t="shared" si="74"/>
        <v>0</v>
      </c>
      <c r="L418" s="97">
        <f t="shared" si="74"/>
        <v>0</v>
      </c>
      <c r="M418" s="97">
        <f t="shared" si="69"/>
        <v>0</v>
      </c>
      <c r="N418" s="112">
        <f t="shared" si="74"/>
        <v>0</v>
      </c>
    </row>
    <row r="419" spans="1:15" customFormat="1" ht="25.5" customHeight="1" x14ac:dyDescent="0.25">
      <c r="A419" s="109">
        <v>931</v>
      </c>
      <c r="B419" s="105" t="s">
        <v>736</v>
      </c>
      <c r="C419" s="100">
        <v>0</v>
      </c>
      <c r="D419" s="100">
        <v>0</v>
      </c>
      <c r="E419" s="100">
        <v>0</v>
      </c>
      <c r="F419" s="100">
        <v>0</v>
      </c>
      <c r="G419" s="100">
        <v>0</v>
      </c>
      <c r="H419" s="100">
        <v>0</v>
      </c>
      <c r="I419" s="100">
        <v>0</v>
      </c>
      <c r="J419" s="100">
        <v>0</v>
      </c>
      <c r="K419" s="100">
        <v>0</v>
      </c>
      <c r="L419" s="100">
        <v>0</v>
      </c>
      <c r="M419" s="98">
        <f t="shared" si="69"/>
        <v>0</v>
      </c>
      <c r="N419" s="108"/>
    </row>
    <row r="420" spans="1:15" customFormat="1" ht="25.5" customHeight="1" x14ac:dyDescent="0.25">
      <c r="A420" s="109">
        <v>932</v>
      </c>
      <c r="B420" s="105" t="s">
        <v>737</v>
      </c>
      <c r="C420" s="100">
        <v>0</v>
      </c>
      <c r="D420" s="100">
        <v>0</v>
      </c>
      <c r="E420" s="100">
        <v>0</v>
      </c>
      <c r="F420" s="100">
        <v>0</v>
      </c>
      <c r="G420" s="100">
        <v>0</v>
      </c>
      <c r="H420" s="100">
        <v>0</v>
      </c>
      <c r="I420" s="100">
        <v>0</v>
      </c>
      <c r="J420" s="100">
        <v>0</v>
      </c>
      <c r="K420" s="100">
        <v>0</v>
      </c>
      <c r="L420" s="100">
        <v>0</v>
      </c>
      <c r="M420" s="98">
        <f t="shared" si="69"/>
        <v>0</v>
      </c>
      <c r="N420" s="108"/>
    </row>
    <row r="421" spans="1:15" customFormat="1" ht="25.5" customHeight="1" x14ac:dyDescent="0.25">
      <c r="A421" s="102">
        <v>9400</v>
      </c>
      <c r="B421" s="103" t="s">
        <v>738</v>
      </c>
      <c r="C421" s="97">
        <f t="shared" ref="C421:N421" si="75">SUM(C422:C423)</f>
        <v>0</v>
      </c>
      <c r="D421" s="97">
        <f>SUM(D422:D423)</f>
        <v>0</v>
      </c>
      <c r="E421" s="97">
        <f t="shared" si="75"/>
        <v>0</v>
      </c>
      <c r="F421" s="97">
        <f t="shared" si="75"/>
        <v>0</v>
      </c>
      <c r="G421" s="97">
        <f t="shared" si="75"/>
        <v>0</v>
      </c>
      <c r="H421" s="97">
        <f t="shared" si="75"/>
        <v>0</v>
      </c>
      <c r="I421" s="97">
        <f t="shared" si="75"/>
        <v>0</v>
      </c>
      <c r="J421" s="97">
        <f t="shared" si="75"/>
        <v>0</v>
      </c>
      <c r="K421" s="97">
        <f t="shared" si="75"/>
        <v>0</v>
      </c>
      <c r="L421" s="97">
        <f t="shared" si="75"/>
        <v>0</v>
      </c>
      <c r="M421" s="97">
        <f t="shared" si="69"/>
        <v>0</v>
      </c>
      <c r="N421" s="112">
        <f t="shared" si="75"/>
        <v>0</v>
      </c>
    </row>
    <row r="422" spans="1:15" customFormat="1" ht="25.5" customHeight="1" x14ac:dyDescent="0.25">
      <c r="A422" s="109">
        <v>941</v>
      </c>
      <c r="B422" s="105" t="s">
        <v>739</v>
      </c>
      <c r="C422" s="100">
        <v>0</v>
      </c>
      <c r="D422" s="100">
        <v>0</v>
      </c>
      <c r="E422" s="100">
        <v>0</v>
      </c>
      <c r="F422" s="100">
        <v>0</v>
      </c>
      <c r="G422" s="100">
        <v>0</v>
      </c>
      <c r="H422" s="100">
        <v>0</v>
      </c>
      <c r="I422" s="100">
        <v>0</v>
      </c>
      <c r="J422" s="100">
        <v>0</v>
      </c>
      <c r="K422" s="100">
        <v>0</v>
      </c>
      <c r="L422" s="100">
        <v>0</v>
      </c>
      <c r="M422" s="98">
        <f t="shared" si="69"/>
        <v>0</v>
      </c>
      <c r="N422" s="108"/>
    </row>
    <row r="423" spans="1:15" customFormat="1" ht="25.5" customHeight="1" x14ac:dyDescent="0.25">
      <c r="A423" s="109">
        <v>942</v>
      </c>
      <c r="B423" s="105" t="s">
        <v>740</v>
      </c>
      <c r="C423" s="100">
        <v>0</v>
      </c>
      <c r="D423" s="100">
        <v>0</v>
      </c>
      <c r="E423" s="100">
        <v>0</v>
      </c>
      <c r="F423" s="100">
        <v>0</v>
      </c>
      <c r="G423" s="100">
        <v>0</v>
      </c>
      <c r="H423" s="100">
        <v>0</v>
      </c>
      <c r="I423" s="100">
        <v>0</v>
      </c>
      <c r="J423" s="100">
        <v>0</v>
      </c>
      <c r="K423" s="100">
        <v>0</v>
      </c>
      <c r="L423" s="100">
        <v>0</v>
      </c>
      <c r="M423" s="98">
        <f t="shared" si="69"/>
        <v>0</v>
      </c>
      <c r="N423" s="108"/>
    </row>
    <row r="424" spans="1:15" customFormat="1" ht="25.5" customHeight="1" x14ac:dyDescent="0.25">
      <c r="A424" s="102">
        <v>9500</v>
      </c>
      <c r="B424" s="103" t="s">
        <v>741</v>
      </c>
      <c r="C424" s="97">
        <f t="shared" ref="C424:L424" si="76">SUM(C425:C425)</f>
        <v>0</v>
      </c>
      <c r="D424" s="97">
        <f t="shared" si="76"/>
        <v>0</v>
      </c>
      <c r="E424" s="97">
        <f t="shared" si="76"/>
        <v>0</v>
      </c>
      <c r="F424" s="97">
        <f t="shared" si="76"/>
        <v>0</v>
      </c>
      <c r="G424" s="97">
        <f t="shared" si="76"/>
        <v>0</v>
      </c>
      <c r="H424" s="97">
        <f t="shared" si="76"/>
        <v>0</v>
      </c>
      <c r="I424" s="97">
        <f t="shared" si="76"/>
        <v>0</v>
      </c>
      <c r="J424" s="97">
        <f t="shared" si="76"/>
        <v>0</v>
      </c>
      <c r="K424" s="97">
        <f t="shared" si="76"/>
        <v>0</v>
      </c>
      <c r="L424" s="97">
        <f t="shared" si="76"/>
        <v>0</v>
      </c>
      <c r="M424" s="97">
        <f t="shared" si="69"/>
        <v>0</v>
      </c>
      <c r="N424" s="111"/>
    </row>
    <row r="425" spans="1:15" customFormat="1" ht="25.5" customHeight="1" x14ac:dyDescent="0.25">
      <c r="A425" s="109">
        <v>951</v>
      </c>
      <c r="B425" s="105" t="s">
        <v>742</v>
      </c>
      <c r="C425" s="100">
        <v>0</v>
      </c>
      <c r="D425" s="100">
        <v>0</v>
      </c>
      <c r="E425" s="100">
        <v>0</v>
      </c>
      <c r="F425" s="100">
        <v>0</v>
      </c>
      <c r="G425" s="100">
        <v>0</v>
      </c>
      <c r="H425" s="100">
        <v>0</v>
      </c>
      <c r="I425" s="100">
        <v>0</v>
      </c>
      <c r="J425" s="100">
        <v>0</v>
      </c>
      <c r="K425" s="100">
        <v>0</v>
      </c>
      <c r="L425" s="100">
        <v>0</v>
      </c>
      <c r="M425" s="98">
        <f t="shared" si="69"/>
        <v>0</v>
      </c>
      <c r="N425" s="108"/>
    </row>
    <row r="426" spans="1:15" customFormat="1" ht="25.5" customHeight="1" x14ac:dyDescent="0.25">
      <c r="A426" s="102">
        <v>9600</v>
      </c>
      <c r="B426" s="103" t="s">
        <v>743</v>
      </c>
      <c r="C426" s="97">
        <f t="shared" ref="C426:N426" si="77">SUM(C427:C428)</f>
        <v>0</v>
      </c>
      <c r="D426" s="97">
        <f>SUM(D427:D428)</f>
        <v>0</v>
      </c>
      <c r="E426" s="97">
        <f t="shared" si="77"/>
        <v>0</v>
      </c>
      <c r="F426" s="97">
        <f t="shared" si="77"/>
        <v>0</v>
      </c>
      <c r="G426" s="97">
        <f t="shared" si="77"/>
        <v>0</v>
      </c>
      <c r="H426" s="97">
        <f t="shared" si="77"/>
        <v>0</v>
      </c>
      <c r="I426" s="97">
        <f t="shared" si="77"/>
        <v>0</v>
      </c>
      <c r="J426" s="97">
        <f t="shared" si="77"/>
        <v>0</v>
      </c>
      <c r="K426" s="97">
        <f t="shared" si="77"/>
        <v>0</v>
      </c>
      <c r="L426" s="97">
        <f t="shared" si="77"/>
        <v>0</v>
      </c>
      <c r="M426" s="97">
        <f t="shared" si="69"/>
        <v>0</v>
      </c>
      <c r="N426" s="112">
        <f t="shared" si="77"/>
        <v>0</v>
      </c>
    </row>
    <row r="427" spans="1:15" customFormat="1" ht="25.5" customHeight="1" x14ac:dyDescent="0.25">
      <c r="A427" s="109">
        <v>961</v>
      </c>
      <c r="B427" s="105" t="s">
        <v>744</v>
      </c>
      <c r="C427" s="99">
        <v>0</v>
      </c>
      <c r="D427" s="99">
        <v>0</v>
      </c>
      <c r="E427" s="99">
        <v>0</v>
      </c>
      <c r="F427" s="99">
        <v>0</v>
      </c>
      <c r="G427" s="99">
        <v>0</v>
      </c>
      <c r="H427" s="99">
        <v>0</v>
      </c>
      <c r="I427" s="99">
        <v>0</v>
      </c>
      <c r="J427" s="99">
        <v>0</v>
      </c>
      <c r="K427" s="99">
        <v>0</v>
      </c>
      <c r="L427" s="99">
        <v>0</v>
      </c>
      <c r="M427" s="98">
        <f t="shared" si="69"/>
        <v>0</v>
      </c>
      <c r="N427" s="108"/>
    </row>
    <row r="428" spans="1:15" customFormat="1" ht="36" customHeight="1" x14ac:dyDescent="0.25">
      <c r="A428" s="109">
        <v>962</v>
      </c>
      <c r="B428" s="105" t="s">
        <v>745</v>
      </c>
      <c r="C428" s="99">
        <v>0</v>
      </c>
      <c r="D428" s="99">
        <v>0</v>
      </c>
      <c r="E428" s="99">
        <v>0</v>
      </c>
      <c r="F428" s="99">
        <v>0</v>
      </c>
      <c r="G428" s="99">
        <v>0</v>
      </c>
      <c r="H428" s="99">
        <v>0</v>
      </c>
      <c r="I428" s="99">
        <v>0</v>
      </c>
      <c r="J428" s="99">
        <v>0</v>
      </c>
      <c r="K428" s="99">
        <v>0</v>
      </c>
      <c r="L428" s="99">
        <v>0</v>
      </c>
      <c r="M428" s="98">
        <f t="shared" si="69"/>
        <v>0</v>
      </c>
      <c r="N428" s="108"/>
    </row>
    <row r="429" spans="1:15" customFormat="1" ht="25.5" customHeight="1" x14ac:dyDescent="0.25">
      <c r="A429" s="113">
        <v>9900</v>
      </c>
      <c r="B429" s="82" t="s">
        <v>746</v>
      </c>
      <c r="C429" s="97">
        <f t="shared" ref="C429:N429" si="78">SUM(C430)</f>
        <v>0</v>
      </c>
      <c r="D429" s="97">
        <f t="shared" si="78"/>
        <v>0</v>
      </c>
      <c r="E429" s="97">
        <f t="shared" si="78"/>
        <v>0</v>
      </c>
      <c r="F429" s="97">
        <f t="shared" si="78"/>
        <v>0</v>
      </c>
      <c r="G429" s="97">
        <f t="shared" si="78"/>
        <v>0</v>
      </c>
      <c r="H429" s="97">
        <f t="shared" si="78"/>
        <v>0</v>
      </c>
      <c r="I429" s="97">
        <f t="shared" si="78"/>
        <v>0</v>
      </c>
      <c r="J429" s="97">
        <f t="shared" si="78"/>
        <v>0</v>
      </c>
      <c r="K429" s="97">
        <f t="shared" si="78"/>
        <v>0</v>
      </c>
      <c r="L429" s="97">
        <f t="shared" si="78"/>
        <v>0</v>
      </c>
      <c r="M429" s="97">
        <f t="shared" si="69"/>
        <v>0</v>
      </c>
      <c r="N429" s="112">
        <f t="shared" si="78"/>
        <v>0</v>
      </c>
    </row>
    <row r="430" spans="1:15" customFormat="1" ht="25.5" customHeight="1" x14ac:dyDescent="0.25">
      <c r="A430" s="109">
        <v>991</v>
      </c>
      <c r="B430" s="105" t="s">
        <v>747</v>
      </c>
      <c r="C430" s="100">
        <v>0</v>
      </c>
      <c r="D430" s="100">
        <v>0</v>
      </c>
      <c r="E430" s="100">
        <v>0</v>
      </c>
      <c r="F430" s="100">
        <v>0</v>
      </c>
      <c r="G430" s="100">
        <v>0</v>
      </c>
      <c r="H430" s="100">
        <v>0</v>
      </c>
      <c r="I430" s="100">
        <v>0</v>
      </c>
      <c r="J430" s="100">
        <v>0</v>
      </c>
      <c r="K430" s="100">
        <v>0</v>
      </c>
      <c r="L430" s="100">
        <v>0</v>
      </c>
      <c r="M430" s="98">
        <f t="shared" si="69"/>
        <v>0</v>
      </c>
      <c r="N430" s="108"/>
    </row>
    <row r="431" spans="1:15" customFormat="1" ht="3" customHeight="1" x14ac:dyDescent="0.25">
      <c r="A431" s="247"/>
      <c r="B431" s="248"/>
      <c r="C431" s="249"/>
      <c r="D431" s="249"/>
      <c r="E431" s="249"/>
      <c r="F431" s="249"/>
      <c r="G431" s="249"/>
      <c r="H431" s="249"/>
      <c r="I431" s="249"/>
      <c r="J431" s="249"/>
      <c r="K431" s="249"/>
      <c r="L431" s="249"/>
      <c r="M431" s="250"/>
      <c r="N431" s="108"/>
    </row>
    <row r="432" spans="1:15" s="47" customFormat="1" ht="25.5" customHeight="1" thickBot="1" x14ac:dyDescent="0.3">
      <c r="A432" s="251"/>
      <c r="B432" s="252" t="s">
        <v>748</v>
      </c>
      <c r="C432" s="253">
        <f>C6+C43+C108+C193+C252+C311+C333+C381+C399</f>
        <v>0</v>
      </c>
      <c r="D432" s="253">
        <f>D6+D43+D108+D193+D252+D311+D333+D381+D399</f>
        <v>22375163.819999997</v>
      </c>
      <c r="E432" s="253">
        <f t="shared" ref="E432:M432" si="79">E6+E43+E108+E193+E252+E311+E333+E381+E399</f>
        <v>1933213</v>
      </c>
      <c r="F432" s="253">
        <f t="shared" si="79"/>
        <v>10123136.98</v>
      </c>
      <c r="G432" s="253">
        <f t="shared" si="79"/>
        <v>25600000</v>
      </c>
      <c r="H432" s="253">
        <f t="shared" si="79"/>
        <v>0</v>
      </c>
      <c r="I432" s="253">
        <f t="shared" si="79"/>
        <v>0</v>
      </c>
      <c r="J432" s="253">
        <f t="shared" si="79"/>
        <v>690000</v>
      </c>
      <c r="K432" s="253">
        <f t="shared" si="79"/>
        <v>0</v>
      </c>
      <c r="L432" s="253">
        <f t="shared" si="79"/>
        <v>0</v>
      </c>
      <c r="M432" s="253">
        <f t="shared" si="79"/>
        <v>60721513.799999997</v>
      </c>
      <c r="N432" s="254">
        <f>N6+N43+N108+N193+N252+N311+N333+N381+N399</f>
        <v>0</v>
      </c>
      <c r="O432" s="31"/>
    </row>
    <row r="433" spans="15:15" ht="15" hidden="1" x14ac:dyDescent="0.25"/>
    <row r="434" spans="15:15" ht="15.75" hidden="1" x14ac:dyDescent="0.25">
      <c r="O434" s="47"/>
    </row>
    <row r="435" spans="15:15" ht="15" hidden="1" customHeight="1" x14ac:dyDescent="0.25"/>
    <row r="436" spans="15:15" ht="15" hidden="1" customHeight="1" x14ac:dyDescent="0.25"/>
    <row r="437" spans="15:15" ht="15" hidden="1" customHeight="1" x14ac:dyDescent="0.25"/>
    <row r="438" spans="15:15" ht="15" hidden="1" customHeight="1" x14ac:dyDescent="0.25"/>
    <row r="439" spans="15:15" ht="15" hidden="1" customHeight="1" x14ac:dyDescent="0.25"/>
    <row r="440" spans="15:15" ht="15" hidden="1" customHeight="1" x14ac:dyDescent="0.25"/>
    <row r="441" spans="15:15" ht="15" hidden="1" customHeight="1" x14ac:dyDescent="0.25"/>
    <row r="442" spans="15:15" ht="15" hidden="1" customHeight="1" x14ac:dyDescent="0.25"/>
    <row r="443" spans="15:15" ht="15" hidden="1" customHeight="1" x14ac:dyDescent="0.25"/>
    <row r="444" spans="15:15" ht="15" hidden="1" customHeight="1" x14ac:dyDescent="0.25"/>
    <row r="445" spans="15:15" ht="15" hidden="1" customHeight="1" x14ac:dyDescent="0.25"/>
    <row r="446" spans="15:15" ht="15" hidden="1" customHeight="1" x14ac:dyDescent="0.25"/>
    <row r="447" spans="15:15" ht="15" hidden="1" customHeight="1" x14ac:dyDescent="0.25"/>
    <row r="448" spans="15:15"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sheetData>
  <mergeCells count="11">
    <mergeCell ref="D3:D4"/>
    <mergeCell ref="A1:N1"/>
    <mergeCell ref="A2:N2"/>
    <mergeCell ref="L3:L4"/>
    <mergeCell ref="M3:M4"/>
    <mergeCell ref="A3:A4"/>
    <mergeCell ref="B3:B4"/>
    <mergeCell ref="C3:C4"/>
    <mergeCell ref="E3:H3"/>
    <mergeCell ref="I3:J3"/>
    <mergeCell ref="K3:K4"/>
  </mergeCells>
  <dataValidations count="5">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 type="whole" operator="greaterThanOrEqual" allowBlank="1" showInputMessage="1" showErrorMessage="1" errorTitle="Valor no valido" error="La información que intenta ingresar es un números negativos o texto, favor de verificarlo." sqref="M10 M331:M332 M263 M269:M274 M254:M255 M322:M329 M313:M320 M258:M259 M284:M285 M13:M14 M280 M140">
      <formula1>0</formula1>
    </dataValidation>
    <dataValidation type="whole" operator="greaterThan" allowBlank="1" showInputMessage="1" showErrorMessage="1" errorTitle="Valor no valido" error="La información que intenta ingresar es un números negativos o texto, favor de verificarlo." sqref="N245:N247 N242:N243 M430:M431 M425 M261:M262 M221:M228 M410:M417 M401:M408 M297:M300 M338:M346 M355:M363 M168:M176 M287:M295 M264 M58:M66 M276 M365:M373 M15:M16 M205:M209 M427:M428 M184:M192 M278:M279 M178:M182 M335:M336 M141:M148 M130:M138 M110:M118 M230:M232 M99:M107 M95:M97 M89:M93 M86:M87 M78:M84 M68:M76 M54:M56 M45:M52 M41:M42 M39 M302:M310 M27:M30 M32:M37 M419:M420 M234:M239 M249:M251 M160:M166 M11 M422:M423 M375:M376 M241:M247 M211:M219 M266:M267 M195:M203 M18:M25 M8:M9 M396:M398 M390:M394 M383:M388 M348:M353 M378:M380 M120:M128 M281:M283 M256:M257 M150:M158 C242:L242 C240:N240">
      <formula1>0</formula1>
    </dataValidation>
    <dataValidation operator="greaterThan" allowBlank="1" showInputMessage="1" showErrorMessage="1" errorTitle="Valor no valido" error="La información que intenta ingresar es un números negativos o texto, favor de verificarlo." sqref="C195:L203 C396:L398 C390:L394 C383:L388 C375:L376 C355:L363 C249:L251 C241:L241 C234:L239 C211:L219 C427:L428 C58:L66"/>
    <dataValidation operator="greaterThanOrEqual" allowBlank="1" showInputMessage="1" showErrorMessage="1" errorTitle="Valor no valido" error="La información que intenta ingresar es un números negativos o texto, favor de verificarlo." sqref="C230:L232 C331:L332 C322:L329 C313:L320"/>
  </dataValidations>
  <printOptions horizontalCentered="1"/>
  <pageMargins left="0.9055118110236221" right="0.23622047244094491" top="0.39370078740157483" bottom="0.47244094488188981" header="0.31496062992125984" footer="0.23622047244094491"/>
  <pageSetup paperSize="5" scale="60" orientation="landscape" r:id="rId1"/>
  <headerFooter>
    <oddFooter>&amp;L&amp;"-,Cursiva"     Ejercicio Fiscal 2018&amp;RPágina &amp;P de &amp;N&amp;K00+000--------</oddFooter>
  </headerFooter>
  <ignoredErrors>
    <ignoredError sqref="D39:F39" unlockedFormula="1"/>
    <ignoredError sqref="M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V191"/>
  <sheetViews>
    <sheetView tabSelected="1" workbookViewId="0">
      <pane xSplit="1" ySplit="10" topLeftCell="L200" activePane="bottomRight" state="frozen"/>
      <selection pane="topRight" activeCell="B1" sqref="B1"/>
      <selection pane="bottomLeft" activeCell="A9" sqref="A9"/>
      <selection pane="bottomRight" activeCell="T211" sqref="T211"/>
    </sheetView>
  </sheetViews>
  <sheetFormatPr baseColWidth="10" defaultRowHeight="15" x14ac:dyDescent="0.25"/>
  <cols>
    <col min="1" max="1" width="11.28515625" style="257" customWidth="1"/>
    <col min="2" max="2" width="18.85546875" style="269" customWidth="1"/>
    <col min="3" max="3" width="23.5703125" style="259" hidden="1" customWidth="1"/>
    <col min="4" max="4" width="12.42578125" style="259" customWidth="1"/>
    <col min="5" max="6" width="14" style="259" customWidth="1"/>
    <col min="7" max="7" width="15.42578125" style="259" customWidth="1"/>
    <col min="8" max="8" width="15.42578125" style="259" hidden="1" customWidth="1"/>
    <col min="9" max="9" width="15.5703125" style="270" bestFit="1" customWidth="1"/>
    <col min="10" max="10" width="13.7109375" style="270" hidden="1" customWidth="1"/>
    <col min="11" max="11" width="17.140625" style="270" customWidth="1"/>
    <col min="12" max="12" width="18.85546875" style="270" customWidth="1"/>
    <col min="13" max="13" width="17.5703125" style="270" customWidth="1"/>
    <col min="14" max="14" width="18.140625" style="270" customWidth="1"/>
    <col min="15" max="15" width="18.5703125" style="270" customWidth="1"/>
    <col min="16" max="16" width="18.28515625" style="270" customWidth="1"/>
    <col min="17" max="17" width="16.85546875" style="270" customWidth="1"/>
    <col min="18" max="18" width="19.7109375" style="270" customWidth="1"/>
    <col min="19" max="19" width="19.85546875" style="282" customWidth="1"/>
    <col min="20" max="20" width="25" style="258" customWidth="1"/>
    <col min="21" max="258" width="11.42578125" style="259"/>
    <col min="259" max="259" width="30.7109375" style="259" customWidth="1"/>
    <col min="260" max="260" width="23.5703125" style="259" customWidth="1"/>
    <col min="261" max="261" width="12.42578125" style="259" customWidth="1"/>
    <col min="262" max="262" width="14" style="259" customWidth="1"/>
    <col min="263" max="264" width="15.42578125" style="259" customWidth="1"/>
    <col min="265" max="265" width="15" style="259" bestFit="1" customWidth="1"/>
    <col min="266" max="266" width="13.7109375" style="259" customWidth="1"/>
    <col min="267" max="267" width="15.85546875" style="259" customWidth="1"/>
    <col min="268" max="268" width="18.85546875" style="259" customWidth="1"/>
    <col min="269" max="269" width="17.5703125" style="259" customWidth="1"/>
    <col min="270" max="270" width="18.140625" style="259" customWidth="1"/>
    <col min="271" max="271" width="18.5703125" style="259" customWidth="1"/>
    <col min="272" max="272" width="18.28515625" style="259" customWidth="1"/>
    <col min="273" max="273" width="16.85546875" style="259" customWidth="1"/>
    <col min="274" max="274" width="19.7109375" style="259" customWidth="1"/>
    <col min="275" max="275" width="19.85546875" style="259" customWidth="1"/>
    <col min="276" max="276" width="25" style="259" customWidth="1"/>
    <col min="277" max="514" width="11.42578125" style="259"/>
    <col min="515" max="515" width="30.7109375" style="259" customWidth="1"/>
    <col min="516" max="516" width="23.5703125" style="259" customWidth="1"/>
    <col min="517" max="517" width="12.42578125" style="259" customWidth="1"/>
    <col min="518" max="518" width="14" style="259" customWidth="1"/>
    <col min="519" max="520" width="15.42578125" style="259" customWidth="1"/>
    <col min="521" max="521" width="15" style="259" bestFit="1" customWidth="1"/>
    <col min="522" max="522" width="13.7109375" style="259" customWidth="1"/>
    <col min="523" max="523" width="15.85546875" style="259" customWidth="1"/>
    <col min="524" max="524" width="18.85546875" style="259" customWidth="1"/>
    <col min="525" max="525" width="17.5703125" style="259" customWidth="1"/>
    <col min="526" max="526" width="18.140625" style="259" customWidth="1"/>
    <col min="527" max="527" width="18.5703125" style="259" customWidth="1"/>
    <col min="528" max="528" width="18.28515625" style="259" customWidth="1"/>
    <col min="529" max="529" width="16.85546875" style="259" customWidth="1"/>
    <col min="530" max="530" width="19.7109375" style="259" customWidth="1"/>
    <col min="531" max="531" width="19.85546875" style="259" customWidth="1"/>
    <col min="532" max="532" width="25" style="259" customWidth="1"/>
    <col min="533" max="770" width="11.42578125" style="259"/>
    <col min="771" max="771" width="30.7109375" style="259" customWidth="1"/>
    <col min="772" max="772" width="23.5703125" style="259" customWidth="1"/>
    <col min="773" max="773" width="12.42578125" style="259" customWidth="1"/>
    <col min="774" max="774" width="14" style="259" customWidth="1"/>
    <col min="775" max="776" width="15.42578125" style="259" customWidth="1"/>
    <col min="777" max="777" width="15" style="259" bestFit="1" customWidth="1"/>
    <col min="778" max="778" width="13.7109375" style="259" customWidth="1"/>
    <col min="779" max="779" width="15.85546875" style="259" customWidth="1"/>
    <col min="780" max="780" width="18.85546875" style="259" customWidth="1"/>
    <col min="781" max="781" width="17.5703125" style="259" customWidth="1"/>
    <col min="782" max="782" width="18.140625" style="259" customWidth="1"/>
    <col min="783" max="783" width="18.5703125" style="259" customWidth="1"/>
    <col min="784" max="784" width="18.28515625" style="259" customWidth="1"/>
    <col min="785" max="785" width="16.85546875" style="259" customWidth="1"/>
    <col min="786" max="786" width="19.7109375" style="259" customWidth="1"/>
    <col min="787" max="787" width="19.85546875" style="259" customWidth="1"/>
    <col min="788" max="788" width="25" style="259" customWidth="1"/>
    <col min="789" max="1026" width="11.42578125" style="259"/>
    <col min="1027" max="1027" width="30.7109375" style="259" customWidth="1"/>
    <col min="1028" max="1028" width="23.5703125" style="259" customWidth="1"/>
    <col min="1029" max="1029" width="12.42578125" style="259" customWidth="1"/>
    <col min="1030" max="1030" width="14" style="259" customWidth="1"/>
    <col min="1031" max="1032" width="15.42578125" style="259" customWidth="1"/>
    <col min="1033" max="1033" width="15" style="259" bestFit="1" customWidth="1"/>
    <col min="1034" max="1034" width="13.7109375" style="259" customWidth="1"/>
    <col min="1035" max="1035" width="15.85546875" style="259" customWidth="1"/>
    <col min="1036" max="1036" width="18.85546875" style="259" customWidth="1"/>
    <col min="1037" max="1037" width="17.5703125" style="259" customWidth="1"/>
    <col min="1038" max="1038" width="18.140625" style="259" customWidth="1"/>
    <col min="1039" max="1039" width="18.5703125" style="259" customWidth="1"/>
    <col min="1040" max="1040" width="18.28515625" style="259" customWidth="1"/>
    <col min="1041" max="1041" width="16.85546875" style="259" customWidth="1"/>
    <col min="1042" max="1042" width="19.7109375" style="259" customWidth="1"/>
    <col min="1043" max="1043" width="19.85546875" style="259" customWidth="1"/>
    <col min="1044" max="1044" width="25" style="259" customWidth="1"/>
    <col min="1045" max="1282" width="11.42578125" style="259"/>
    <col min="1283" max="1283" width="30.7109375" style="259" customWidth="1"/>
    <col min="1284" max="1284" width="23.5703125" style="259" customWidth="1"/>
    <col min="1285" max="1285" width="12.42578125" style="259" customWidth="1"/>
    <col min="1286" max="1286" width="14" style="259" customWidth="1"/>
    <col min="1287" max="1288" width="15.42578125" style="259" customWidth="1"/>
    <col min="1289" max="1289" width="15" style="259" bestFit="1" customWidth="1"/>
    <col min="1290" max="1290" width="13.7109375" style="259" customWidth="1"/>
    <col min="1291" max="1291" width="15.85546875" style="259" customWidth="1"/>
    <col min="1292" max="1292" width="18.85546875" style="259" customWidth="1"/>
    <col min="1293" max="1293" width="17.5703125" style="259" customWidth="1"/>
    <col min="1294" max="1294" width="18.140625" style="259" customWidth="1"/>
    <col min="1295" max="1295" width="18.5703125" style="259" customWidth="1"/>
    <col min="1296" max="1296" width="18.28515625" style="259" customWidth="1"/>
    <col min="1297" max="1297" width="16.85546875" style="259" customWidth="1"/>
    <col min="1298" max="1298" width="19.7109375" style="259" customWidth="1"/>
    <col min="1299" max="1299" width="19.85546875" style="259" customWidth="1"/>
    <col min="1300" max="1300" width="25" style="259" customWidth="1"/>
    <col min="1301" max="1538" width="11.42578125" style="259"/>
    <col min="1539" max="1539" width="30.7109375" style="259" customWidth="1"/>
    <col min="1540" max="1540" width="23.5703125" style="259" customWidth="1"/>
    <col min="1541" max="1541" width="12.42578125" style="259" customWidth="1"/>
    <col min="1542" max="1542" width="14" style="259" customWidth="1"/>
    <col min="1543" max="1544" width="15.42578125" style="259" customWidth="1"/>
    <col min="1545" max="1545" width="15" style="259" bestFit="1" customWidth="1"/>
    <col min="1546" max="1546" width="13.7109375" style="259" customWidth="1"/>
    <col min="1547" max="1547" width="15.85546875" style="259" customWidth="1"/>
    <col min="1548" max="1548" width="18.85546875" style="259" customWidth="1"/>
    <col min="1549" max="1549" width="17.5703125" style="259" customWidth="1"/>
    <col min="1550" max="1550" width="18.140625" style="259" customWidth="1"/>
    <col min="1551" max="1551" width="18.5703125" style="259" customWidth="1"/>
    <col min="1552" max="1552" width="18.28515625" style="259" customWidth="1"/>
    <col min="1553" max="1553" width="16.85546875" style="259" customWidth="1"/>
    <col min="1554" max="1554" width="19.7109375" style="259" customWidth="1"/>
    <col min="1555" max="1555" width="19.85546875" style="259" customWidth="1"/>
    <col min="1556" max="1556" width="25" style="259" customWidth="1"/>
    <col min="1557" max="1794" width="11.42578125" style="259"/>
    <col min="1795" max="1795" width="30.7109375" style="259" customWidth="1"/>
    <col min="1796" max="1796" width="23.5703125" style="259" customWidth="1"/>
    <col min="1797" max="1797" width="12.42578125" style="259" customWidth="1"/>
    <col min="1798" max="1798" width="14" style="259" customWidth="1"/>
    <col min="1799" max="1800" width="15.42578125" style="259" customWidth="1"/>
    <col min="1801" max="1801" width="15" style="259" bestFit="1" customWidth="1"/>
    <col min="1802" max="1802" width="13.7109375" style="259" customWidth="1"/>
    <col min="1803" max="1803" width="15.85546875" style="259" customWidth="1"/>
    <col min="1804" max="1804" width="18.85546875" style="259" customWidth="1"/>
    <col min="1805" max="1805" width="17.5703125" style="259" customWidth="1"/>
    <col min="1806" max="1806" width="18.140625" style="259" customWidth="1"/>
    <col min="1807" max="1807" width="18.5703125" style="259" customWidth="1"/>
    <col min="1808" max="1808" width="18.28515625" style="259" customWidth="1"/>
    <col min="1809" max="1809" width="16.85546875" style="259" customWidth="1"/>
    <col min="1810" max="1810" width="19.7109375" style="259" customWidth="1"/>
    <col min="1811" max="1811" width="19.85546875" style="259" customWidth="1"/>
    <col min="1812" max="1812" width="25" style="259" customWidth="1"/>
    <col min="1813" max="2050" width="11.42578125" style="259"/>
    <col min="2051" max="2051" width="30.7109375" style="259" customWidth="1"/>
    <col min="2052" max="2052" width="23.5703125" style="259" customWidth="1"/>
    <col min="2053" max="2053" width="12.42578125" style="259" customWidth="1"/>
    <col min="2054" max="2054" width="14" style="259" customWidth="1"/>
    <col min="2055" max="2056" width="15.42578125" style="259" customWidth="1"/>
    <col min="2057" max="2057" width="15" style="259" bestFit="1" customWidth="1"/>
    <col min="2058" max="2058" width="13.7109375" style="259" customWidth="1"/>
    <col min="2059" max="2059" width="15.85546875" style="259" customWidth="1"/>
    <col min="2060" max="2060" width="18.85546875" style="259" customWidth="1"/>
    <col min="2061" max="2061" width="17.5703125" style="259" customWidth="1"/>
    <col min="2062" max="2062" width="18.140625" style="259" customWidth="1"/>
    <col min="2063" max="2063" width="18.5703125" style="259" customWidth="1"/>
    <col min="2064" max="2064" width="18.28515625" style="259" customWidth="1"/>
    <col min="2065" max="2065" width="16.85546875" style="259" customWidth="1"/>
    <col min="2066" max="2066" width="19.7109375" style="259" customWidth="1"/>
    <col min="2067" max="2067" width="19.85546875" style="259" customWidth="1"/>
    <col min="2068" max="2068" width="25" style="259" customWidth="1"/>
    <col min="2069" max="2306" width="11.42578125" style="259"/>
    <col min="2307" max="2307" width="30.7109375" style="259" customWidth="1"/>
    <col min="2308" max="2308" width="23.5703125" style="259" customWidth="1"/>
    <col min="2309" max="2309" width="12.42578125" style="259" customWidth="1"/>
    <col min="2310" max="2310" width="14" style="259" customWidth="1"/>
    <col min="2311" max="2312" width="15.42578125" style="259" customWidth="1"/>
    <col min="2313" max="2313" width="15" style="259" bestFit="1" customWidth="1"/>
    <col min="2314" max="2314" width="13.7109375" style="259" customWidth="1"/>
    <col min="2315" max="2315" width="15.85546875" style="259" customWidth="1"/>
    <col min="2316" max="2316" width="18.85546875" style="259" customWidth="1"/>
    <col min="2317" max="2317" width="17.5703125" style="259" customWidth="1"/>
    <col min="2318" max="2318" width="18.140625" style="259" customWidth="1"/>
    <col min="2319" max="2319" width="18.5703125" style="259" customWidth="1"/>
    <col min="2320" max="2320" width="18.28515625" style="259" customWidth="1"/>
    <col min="2321" max="2321" width="16.85546875" style="259" customWidth="1"/>
    <col min="2322" max="2322" width="19.7109375" style="259" customWidth="1"/>
    <col min="2323" max="2323" width="19.85546875" style="259" customWidth="1"/>
    <col min="2324" max="2324" width="25" style="259" customWidth="1"/>
    <col min="2325" max="2562" width="11.42578125" style="259"/>
    <col min="2563" max="2563" width="30.7109375" style="259" customWidth="1"/>
    <col min="2564" max="2564" width="23.5703125" style="259" customWidth="1"/>
    <col min="2565" max="2565" width="12.42578125" style="259" customWidth="1"/>
    <col min="2566" max="2566" width="14" style="259" customWidth="1"/>
    <col min="2567" max="2568" width="15.42578125" style="259" customWidth="1"/>
    <col min="2569" max="2569" width="15" style="259" bestFit="1" customWidth="1"/>
    <col min="2570" max="2570" width="13.7109375" style="259" customWidth="1"/>
    <col min="2571" max="2571" width="15.85546875" style="259" customWidth="1"/>
    <col min="2572" max="2572" width="18.85546875" style="259" customWidth="1"/>
    <col min="2573" max="2573" width="17.5703125" style="259" customWidth="1"/>
    <col min="2574" max="2574" width="18.140625" style="259" customWidth="1"/>
    <col min="2575" max="2575" width="18.5703125" style="259" customWidth="1"/>
    <col min="2576" max="2576" width="18.28515625" style="259" customWidth="1"/>
    <col min="2577" max="2577" width="16.85546875" style="259" customWidth="1"/>
    <col min="2578" max="2578" width="19.7109375" style="259" customWidth="1"/>
    <col min="2579" max="2579" width="19.85546875" style="259" customWidth="1"/>
    <col min="2580" max="2580" width="25" style="259" customWidth="1"/>
    <col min="2581" max="2818" width="11.42578125" style="259"/>
    <col min="2819" max="2819" width="30.7109375" style="259" customWidth="1"/>
    <col min="2820" max="2820" width="23.5703125" style="259" customWidth="1"/>
    <col min="2821" max="2821" width="12.42578125" style="259" customWidth="1"/>
    <col min="2822" max="2822" width="14" style="259" customWidth="1"/>
    <col min="2823" max="2824" width="15.42578125" style="259" customWidth="1"/>
    <col min="2825" max="2825" width="15" style="259" bestFit="1" customWidth="1"/>
    <col min="2826" max="2826" width="13.7109375" style="259" customWidth="1"/>
    <col min="2827" max="2827" width="15.85546875" style="259" customWidth="1"/>
    <col min="2828" max="2828" width="18.85546875" style="259" customWidth="1"/>
    <col min="2829" max="2829" width="17.5703125" style="259" customWidth="1"/>
    <col min="2830" max="2830" width="18.140625" style="259" customWidth="1"/>
    <col min="2831" max="2831" width="18.5703125" style="259" customWidth="1"/>
    <col min="2832" max="2832" width="18.28515625" style="259" customWidth="1"/>
    <col min="2833" max="2833" width="16.85546875" style="259" customWidth="1"/>
    <col min="2834" max="2834" width="19.7109375" style="259" customWidth="1"/>
    <col min="2835" max="2835" width="19.85546875" style="259" customWidth="1"/>
    <col min="2836" max="2836" width="25" style="259" customWidth="1"/>
    <col min="2837" max="3074" width="11.42578125" style="259"/>
    <col min="3075" max="3075" width="30.7109375" style="259" customWidth="1"/>
    <col min="3076" max="3076" width="23.5703125" style="259" customWidth="1"/>
    <col min="3077" max="3077" width="12.42578125" style="259" customWidth="1"/>
    <col min="3078" max="3078" width="14" style="259" customWidth="1"/>
    <col min="3079" max="3080" width="15.42578125" style="259" customWidth="1"/>
    <col min="3081" max="3081" width="15" style="259" bestFit="1" customWidth="1"/>
    <col min="3082" max="3082" width="13.7109375" style="259" customWidth="1"/>
    <col min="3083" max="3083" width="15.85546875" style="259" customWidth="1"/>
    <col min="3084" max="3084" width="18.85546875" style="259" customWidth="1"/>
    <col min="3085" max="3085" width="17.5703125" style="259" customWidth="1"/>
    <col min="3086" max="3086" width="18.140625" style="259" customWidth="1"/>
    <col min="3087" max="3087" width="18.5703125" style="259" customWidth="1"/>
    <col min="3088" max="3088" width="18.28515625" style="259" customWidth="1"/>
    <col min="3089" max="3089" width="16.85546875" style="259" customWidth="1"/>
    <col min="3090" max="3090" width="19.7109375" style="259" customWidth="1"/>
    <col min="3091" max="3091" width="19.85546875" style="259" customWidth="1"/>
    <col min="3092" max="3092" width="25" style="259" customWidth="1"/>
    <col min="3093" max="3330" width="11.42578125" style="259"/>
    <col min="3331" max="3331" width="30.7109375" style="259" customWidth="1"/>
    <col min="3332" max="3332" width="23.5703125" style="259" customWidth="1"/>
    <col min="3333" max="3333" width="12.42578125" style="259" customWidth="1"/>
    <col min="3334" max="3334" width="14" style="259" customWidth="1"/>
    <col min="3335" max="3336" width="15.42578125" style="259" customWidth="1"/>
    <col min="3337" max="3337" width="15" style="259" bestFit="1" customWidth="1"/>
    <col min="3338" max="3338" width="13.7109375" style="259" customWidth="1"/>
    <col min="3339" max="3339" width="15.85546875" style="259" customWidth="1"/>
    <col min="3340" max="3340" width="18.85546875" style="259" customWidth="1"/>
    <col min="3341" max="3341" width="17.5703125" style="259" customWidth="1"/>
    <col min="3342" max="3342" width="18.140625" style="259" customWidth="1"/>
    <col min="3343" max="3343" width="18.5703125" style="259" customWidth="1"/>
    <col min="3344" max="3344" width="18.28515625" style="259" customWidth="1"/>
    <col min="3345" max="3345" width="16.85546875" style="259" customWidth="1"/>
    <col min="3346" max="3346" width="19.7109375" style="259" customWidth="1"/>
    <col min="3347" max="3347" width="19.85546875" style="259" customWidth="1"/>
    <col min="3348" max="3348" width="25" style="259" customWidth="1"/>
    <col min="3349" max="3586" width="11.42578125" style="259"/>
    <col min="3587" max="3587" width="30.7109375" style="259" customWidth="1"/>
    <col min="3588" max="3588" width="23.5703125" style="259" customWidth="1"/>
    <col min="3589" max="3589" width="12.42578125" style="259" customWidth="1"/>
    <col min="3590" max="3590" width="14" style="259" customWidth="1"/>
    <col min="3591" max="3592" width="15.42578125" style="259" customWidth="1"/>
    <col min="3593" max="3593" width="15" style="259" bestFit="1" customWidth="1"/>
    <col min="3594" max="3594" width="13.7109375" style="259" customWidth="1"/>
    <col min="3595" max="3595" width="15.85546875" style="259" customWidth="1"/>
    <col min="3596" max="3596" width="18.85546875" style="259" customWidth="1"/>
    <col min="3597" max="3597" width="17.5703125" style="259" customWidth="1"/>
    <col min="3598" max="3598" width="18.140625" style="259" customWidth="1"/>
    <col min="3599" max="3599" width="18.5703125" style="259" customWidth="1"/>
    <col min="3600" max="3600" width="18.28515625" style="259" customWidth="1"/>
    <col min="3601" max="3601" width="16.85546875" style="259" customWidth="1"/>
    <col min="3602" max="3602" width="19.7109375" style="259" customWidth="1"/>
    <col min="3603" max="3603" width="19.85546875" style="259" customWidth="1"/>
    <col min="3604" max="3604" width="25" style="259" customWidth="1"/>
    <col min="3605" max="3842" width="11.42578125" style="259"/>
    <col min="3843" max="3843" width="30.7109375" style="259" customWidth="1"/>
    <col min="3844" max="3844" width="23.5703125" style="259" customWidth="1"/>
    <col min="3845" max="3845" width="12.42578125" style="259" customWidth="1"/>
    <col min="3846" max="3846" width="14" style="259" customWidth="1"/>
    <col min="3847" max="3848" width="15.42578125" style="259" customWidth="1"/>
    <col min="3849" max="3849" width="15" style="259" bestFit="1" customWidth="1"/>
    <col min="3850" max="3850" width="13.7109375" style="259" customWidth="1"/>
    <col min="3851" max="3851" width="15.85546875" style="259" customWidth="1"/>
    <col min="3852" max="3852" width="18.85546875" style="259" customWidth="1"/>
    <col min="3853" max="3853" width="17.5703125" style="259" customWidth="1"/>
    <col min="3854" max="3854" width="18.140625" style="259" customWidth="1"/>
    <col min="3855" max="3855" width="18.5703125" style="259" customWidth="1"/>
    <col min="3856" max="3856" width="18.28515625" style="259" customWidth="1"/>
    <col min="3857" max="3857" width="16.85546875" style="259" customWidth="1"/>
    <col min="3858" max="3858" width="19.7109375" style="259" customWidth="1"/>
    <col min="3859" max="3859" width="19.85546875" style="259" customWidth="1"/>
    <col min="3860" max="3860" width="25" style="259" customWidth="1"/>
    <col min="3861" max="4098" width="11.42578125" style="259"/>
    <col min="4099" max="4099" width="30.7109375" style="259" customWidth="1"/>
    <col min="4100" max="4100" width="23.5703125" style="259" customWidth="1"/>
    <col min="4101" max="4101" width="12.42578125" style="259" customWidth="1"/>
    <col min="4102" max="4102" width="14" style="259" customWidth="1"/>
    <col min="4103" max="4104" width="15.42578125" style="259" customWidth="1"/>
    <col min="4105" max="4105" width="15" style="259" bestFit="1" customWidth="1"/>
    <col min="4106" max="4106" width="13.7109375" style="259" customWidth="1"/>
    <col min="4107" max="4107" width="15.85546875" style="259" customWidth="1"/>
    <col min="4108" max="4108" width="18.85546875" style="259" customWidth="1"/>
    <col min="4109" max="4109" width="17.5703125" style="259" customWidth="1"/>
    <col min="4110" max="4110" width="18.140625" style="259" customWidth="1"/>
    <col min="4111" max="4111" width="18.5703125" style="259" customWidth="1"/>
    <col min="4112" max="4112" width="18.28515625" style="259" customWidth="1"/>
    <col min="4113" max="4113" width="16.85546875" style="259" customWidth="1"/>
    <col min="4114" max="4114" width="19.7109375" style="259" customWidth="1"/>
    <col min="4115" max="4115" width="19.85546875" style="259" customWidth="1"/>
    <col min="4116" max="4116" width="25" style="259" customWidth="1"/>
    <col min="4117" max="4354" width="11.42578125" style="259"/>
    <col min="4355" max="4355" width="30.7109375" style="259" customWidth="1"/>
    <col min="4356" max="4356" width="23.5703125" style="259" customWidth="1"/>
    <col min="4357" max="4357" width="12.42578125" style="259" customWidth="1"/>
    <col min="4358" max="4358" width="14" style="259" customWidth="1"/>
    <col min="4359" max="4360" width="15.42578125" style="259" customWidth="1"/>
    <col min="4361" max="4361" width="15" style="259" bestFit="1" customWidth="1"/>
    <col min="4362" max="4362" width="13.7109375" style="259" customWidth="1"/>
    <col min="4363" max="4363" width="15.85546875" style="259" customWidth="1"/>
    <col min="4364" max="4364" width="18.85546875" style="259" customWidth="1"/>
    <col min="4365" max="4365" width="17.5703125" style="259" customWidth="1"/>
    <col min="4366" max="4366" width="18.140625" style="259" customWidth="1"/>
    <col min="4367" max="4367" width="18.5703125" style="259" customWidth="1"/>
    <col min="4368" max="4368" width="18.28515625" style="259" customWidth="1"/>
    <col min="4369" max="4369" width="16.85546875" style="259" customWidth="1"/>
    <col min="4370" max="4370" width="19.7109375" style="259" customWidth="1"/>
    <col min="4371" max="4371" width="19.85546875" style="259" customWidth="1"/>
    <col min="4372" max="4372" width="25" style="259" customWidth="1"/>
    <col min="4373" max="4610" width="11.42578125" style="259"/>
    <col min="4611" max="4611" width="30.7109375" style="259" customWidth="1"/>
    <col min="4612" max="4612" width="23.5703125" style="259" customWidth="1"/>
    <col min="4613" max="4613" width="12.42578125" style="259" customWidth="1"/>
    <col min="4614" max="4614" width="14" style="259" customWidth="1"/>
    <col min="4615" max="4616" width="15.42578125" style="259" customWidth="1"/>
    <col min="4617" max="4617" width="15" style="259" bestFit="1" customWidth="1"/>
    <col min="4618" max="4618" width="13.7109375" style="259" customWidth="1"/>
    <col min="4619" max="4619" width="15.85546875" style="259" customWidth="1"/>
    <col min="4620" max="4620" width="18.85546875" style="259" customWidth="1"/>
    <col min="4621" max="4621" width="17.5703125" style="259" customWidth="1"/>
    <col min="4622" max="4622" width="18.140625" style="259" customWidth="1"/>
    <col min="4623" max="4623" width="18.5703125" style="259" customWidth="1"/>
    <col min="4624" max="4624" width="18.28515625" style="259" customWidth="1"/>
    <col min="4625" max="4625" width="16.85546875" style="259" customWidth="1"/>
    <col min="4626" max="4626" width="19.7109375" style="259" customWidth="1"/>
    <col min="4627" max="4627" width="19.85546875" style="259" customWidth="1"/>
    <col min="4628" max="4628" width="25" style="259" customWidth="1"/>
    <col min="4629" max="4866" width="11.42578125" style="259"/>
    <col min="4867" max="4867" width="30.7109375" style="259" customWidth="1"/>
    <col min="4868" max="4868" width="23.5703125" style="259" customWidth="1"/>
    <col min="4869" max="4869" width="12.42578125" style="259" customWidth="1"/>
    <col min="4870" max="4870" width="14" style="259" customWidth="1"/>
    <col min="4871" max="4872" width="15.42578125" style="259" customWidth="1"/>
    <col min="4873" max="4873" width="15" style="259" bestFit="1" customWidth="1"/>
    <col min="4874" max="4874" width="13.7109375" style="259" customWidth="1"/>
    <col min="4875" max="4875" width="15.85546875" style="259" customWidth="1"/>
    <col min="4876" max="4876" width="18.85546875" style="259" customWidth="1"/>
    <col min="4877" max="4877" width="17.5703125" style="259" customWidth="1"/>
    <col min="4878" max="4878" width="18.140625" style="259" customWidth="1"/>
    <col min="4879" max="4879" width="18.5703125" style="259" customWidth="1"/>
    <col min="4880" max="4880" width="18.28515625" style="259" customWidth="1"/>
    <col min="4881" max="4881" width="16.85546875" style="259" customWidth="1"/>
    <col min="4882" max="4882" width="19.7109375" style="259" customWidth="1"/>
    <col min="4883" max="4883" width="19.85546875" style="259" customWidth="1"/>
    <col min="4884" max="4884" width="25" style="259" customWidth="1"/>
    <col min="4885" max="5122" width="11.42578125" style="259"/>
    <col min="5123" max="5123" width="30.7109375" style="259" customWidth="1"/>
    <col min="5124" max="5124" width="23.5703125" style="259" customWidth="1"/>
    <col min="5125" max="5125" width="12.42578125" style="259" customWidth="1"/>
    <col min="5126" max="5126" width="14" style="259" customWidth="1"/>
    <col min="5127" max="5128" width="15.42578125" style="259" customWidth="1"/>
    <col min="5129" max="5129" width="15" style="259" bestFit="1" customWidth="1"/>
    <col min="5130" max="5130" width="13.7109375" style="259" customWidth="1"/>
    <col min="5131" max="5131" width="15.85546875" style="259" customWidth="1"/>
    <col min="5132" max="5132" width="18.85546875" style="259" customWidth="1"/>
    <col min="5133" max="5133" width="17.5703125" style="259" customWidth="1"/>
    <col min="5134" max="5134" width="18.140625" style="259" customWidth="1"/>
    <col min="5135" max="5135" width="18.5703125" style="259" customWidth="1"/>
    <col min="5136" max="5136" width="18.28515625" style="259" customWidth="1"/>
    <col min="5137" max="5137" width="16.85546875" style="259" customWidth="1"/>
    <col min="5138" max="5138" width="19.7109375" style="259" customWidth="1"/>
    <col min="5139" max="5139" width="19.85546875" style="259" customWidth="1"/>
    <col min="5140" max="5140" width="25" style="259" customWidth="1"/>
    <col min="5141" max="5378" width="11.42578125" style="259"/>
    <col min="5379" max="5379" width="30.7109375" style="259" customWidth="1"/>
    <col min="5380" max="5380" width="23.5703125" style="259" customWidth="1"/>
    <col min="5381" max="5381" width="12.42578125" style="259" customWidth="1"/>
    <col min="5382" max="5382" width="14" style="259" customWidth="1"/>
    <col min="5383" max="5384" width="15.42578125" style="259" customWidth="1"/>
    <col min="5385" max="5385" width="15" style="259" bestFit="1" customWidth="1"/>
    <col min="5386" max="5386" width="13.7109375" style="259" customWidth="1"/>
    <col min="5387" max="5387" width="15.85546875" style="259" customWidth="1"/>
    <col min="5388" max="5388" width="18.85546875" style="259" customWidth="1"/>
    <col min="5389" max="5389" width="17.5703125" style="259" customWidth="1"/>
    <col min="5390" max="5390" width="18.140625" style="259" customWidth="1"/>
    <col min="5391" max="5391" width="18.5703125" style="259" customWidth="1"/>
    <col min="5392" max="5392" width="18.28515625" style="259" customWidth="1"/>
    <col min="5393" max="5393" width="16.85546875" style="259" customWidth="1"/>
    <col min="5394" max="5394" width="19.7109375" style="259" customWidth="1"/>
    <col min="5395" max="5395" width="19.85546875" style="259" customWidth="1"/>
    <col min="5396" max="5396" width="25" style="259" customWidth="1"/>
    <col min="5397" max="5634" width="11.42578125" style="259"/>
    <col min="5635" max="5635" width="30.7109375" style="259" customWidth="1"/>
    <col min="5636" max="5636" width="23.5703125" style="259" customWidth="1"/>
    <col min="5637" max="5637" width="12.42578125" style="259" customWidth="1"/>
    <col min="5638" max="5638" width="14" style="259" customWidth="1"/>
    <col min="5639" max="5640" width="15.42578125" style="259" customWidth="1"/>
    <col min="5641" max="5641" width="15" style="259" bestFit="1" customWidth="1"/>
    <col min="5642" max="5642" width="13.7109375" style="259" customWidth="1"/>
    <col min="5643" max="5643" width="15.85546875" style="259" customWidth="1"/>
    <col min="5644" max="5644" width="18.85546875" style="259" customWidth="1"/>
    <col min="5645" max="5645" width="17.5703125" style="259" customWidth="1"/>
    <col min="5646" max="5646" width="18.140625" style="259" customWidth="1"/>
    <col min="5647" max="5647" width="18.5703125" style="259" customWidth="1"/>
    <col min="5648" max="5648" width="18.28515625" style="259" customWidth="1"/>
    <col min="5649" max="5649" width="16.85546875" style="259" customWidth="1"/>
    <col min="5650" max="5650" width="19.7109375" style="259" customWidth="1"/>
    <col min="5651" max="5651" width="19.85546875" style="259" customWidth="1"/>
    <col min="5652" max="5652" width="25" style="259" customWidth="1"/>
    <col min="5653" max="5890" width="11.42578125" style="259"/>
    <col min="5891" max="5891" width="30.7109375" style="259" customWidth="1"/>
    <col min="5892" max="5892" width="23.5703125" style="259" customWidth="1"/>
    <col min="5893" max="5893" width="12.42578125" style="259" customWidth="1"/>
    <col min="5894" max="5894" width="14" style="259" customWidth="1"/>
    <col min="5895" max="5896" width="15.42578125" style="259" customWidth="1"/>
    <col min="5897" max="5897" width="15" style="259" bestFit="1" customWidth="1"/>
    <col min="5898" max="5898" width="13.7109375" style="259" customWidth="1"/>
    <col min="5899" max="5899" width="15.85546875" style="259" customWidth="1"/>
    <col min="5900" max="5900" width="18.85546875" style="259" customWidth="1"/>
    <col min="5901" max="5901" width="17.5703125" style="259" customWidth="1"/>
    <col min="5902" max="5902" width="18.140625" style="259" customWidth="1"/>
    <col min="5903" max="5903" width="18.5703125" style="259" customWidth="1"/>
    <col min="5904" max="5904" width="18.28515625" style="259" customWidth="1"/>
    <col min="5905" max="5905" width="16.85546875" style="259" customWidth="1"/>
    <col min="5906" max="5906" width="19.7109375" style="259" customWidth="1"/>
    <col min="5907" max="5907" width="19.85546875" style="259" customWidth="1"/>
    <col min="5908" max="5908" width="25" style="259" customWidth="1"/>
    <col min="5909" max="6146" width="11.42578125" style="259"/>
    <col min="6147" max="6147" width="30.7109375" style="259" customWidth="1"/>
    <col min="6148" max="6148" width="23.5703125" style="259" customWidth="1"/>
    <col min="6149" max="6149" width="12.42578125" style="259" customWidth="1"/>
    <col min="6150" max="6150" width="14" style="259" customWidth="1"/>
    <col min="6151" max="6152" width="15.42578125" style="259" customWidth="1"/>
    <col min="6153" max="6153" width="15" style="259" bestFit="1" customWidth="1"/>
    <col min="6154" max="6154" width="13.7109375" style="259" customWidth="1"/>
    <col min="6155" max="6155" width="15.85546875" style="259" customWidth="1"/>
    <col min="6156" max="6156" width="18.85546875" style="259" customWidth="1"/>
    <col min="6157" max="6157" width="17.5703125" style="259" customWidth="1"/>
    <col min="6158" max="6158" width="18.140625" style="259" customWidth="1"/>
    <col min="6159" max="6159" width="18.5703125" style="259" customWidth="1"/>
    <col min="6160" max="6160" width="18.28515625" style="259" customWidth="1"/>
    <col min="6161" max="6161" width="16.85546875" style="259" customWidth="1"/>
    <col min="6162" max="6162" width="19.7109375" style="259" customWidth="1"/>
    <col min="6163" max="6163" width="19.85546875" style="259" customWidth="1"/>
    <col min="6164" max="6164" width="25" style="259" customWidth="1"/>
    <col min="6165" max="6402" width="11.42578125" style="259"/>
    <col min="6403" max="6403" width="30.7109375" style="259" customWidth="1"/>
    <col min="6404" max="6404" width="23.5703125" style="259" customWidth="1"/>
    <col min="6405" max="6405" width="12.42578125" style="259" customWidth="1"/>
    <col min="6406" max="6406" width="14" style="259" customWidth="1"/>
    <col min="6407" max="6408" width="15.42578125" style="259" customWidth="1"/>
    <col min="6409" max="6409" width="15" style="259" bestFit="1" customWidth="1"/>
    <col min="6410" max="6410" width="13.7109375" style="259" customWidth="1"/>
    <col min="6411" max="6411" width="15.85546875" style="259" customWidth="1"/>
    <col min="6412" max="6412" width="18.85546875" style="259" customWidth="1"/>
    <col min="6413" max="6413" width="17.5703125" style="259" customWidth="1"/>
    <col min="6414" max="6414" width="18.140625" style="259" customWidth="1"/>
    <col min="6415" max="6415" width="18.5703125" style="259" customWidth="1"/>
    <col min="6416" max="6416" width="18.28515625" style="259" customWidth="1"/>
    <col min="6417" max="6417" width="16.85546875" style="259" customWidth="1"/>
    <col min="6418" max="6418" width="19.7109375" style="259" customWidth="1"/>
    <col min="6419" max="6419" width="19.85546875" style="259" customWidth="1"/>
    <col min="6420" max="6420" width="25" style="259" customWidth="1"/>
    <col min="6421" max="6658" width="11.42578125" style="259"/>
    <col min="6659" max="6659" width="30.7109375" style="259" customWidth="1"/>
    <col min="6660" max="6660" width="23.5703125" style="259" customWidth="1"/>
    <col min="6661" max="6661" width="12.42578125" style="259" customWidth="1"/>
    <col min="6662" max="6662" width="14" style="259" customWidth="1"/>
    <col min="6663" max="6664" width="15.42578125" style="259" customWidth="1"/>
    <col min="6665" max="6665" width="15" style="259" bestFit="1" customWidth="1"/>
    <col min="6666" max="6666" width="13.7109375" style="259" customWidth="1"/>
    <col min="6667" max="6667" width="15.85546875" style="259" customWidth="1"/>
    <col min="6668" max="6668" width="18.85546875" style="259" customWidth="1"/>
    <col min="6669" max="6669" width="17.5703125" style="259" customWidth="1"/>
    <col min="6670" max="6670" width="18.140625" style="259" customWidth="1"/>
    <col min="6671" max="6671" width="18.5703125" style="259" customWidth="1"/>
    <col min="6672" max="6672" width="18.28515625" style="259" customWidth="1"/>
    <col min="6673" max="6673" width="16.85546875" style="259" customWidth="1"/>
    <col min="6674" max="6674" width="19.7109375" style="259" customWidth="1"/>
    <col min="6675" max="6675" width="19.85546875" style="259" customWidth="1"/>
    <col min="6676" max="6676" width="25" style="259" customWidth="1"/>
    <col min="6677" max="6914" width="11.42578125" style="259"/>
    <col min="6915" max="6915" width="30.7109375" style="259" customWidth="1"/>
    <col min="6916" max="6916" width="23.5703125" style="259" customWidth="1"/>
    <col min="6917" max="6917" width="12.42578125" style="259" customWidth="1"/>
    <col min="6918" max="6918" width="14" style="259" customWidth="1"/>
    <col min="6919" max="6920" width="15.42578125" style="259" customWidth="1"/>
    <col min="6921" max="6921" width="15" style="259" bestFit="1" customWidth="1"/>
    <col min="6922" max="6922" width="13.7109375" style="259" customWidth="1"/>
    <col min="6923" max="6923" width="15.85546875" style="259" customWidth="1"/>
    <col min="6924" max="6924" width="18.85546875" style="259" customWidth="1"/>
    <col min="6925" max="6925" width="17.5703125" style="259" customWidth="1"/>
    <col min="6926" max="6926" width="18.140625" style="259" customWidth="1"/>
    <col min="6927" max="6927" width="18.5703125" style="259" customWidth="1"/>
    <col min="6928" max="6928" width="18.28515625" style="259" customWidth="1"/>
    <col min="6929" max="6929" width="16.85546875" style="259" customWidth="1"/>
    <col min="6930" max="6930" width="19.7109375" style="259" customWidth="1"/>
    <col min="6931" max="6931" width="19.85546875" style="259" customWidth="1"/>
    <col min="6932" max="6932" width="25" style="259" customWidth="1"/>
    <col min="6933" max="7170" width="11.42578125" style="259"/>
    <col min="7171" max="7171" width="30.7109375" style="259" customWidth="1"/>
    <col min="7172" max="7172" width="23.5703125" style="259" customWidth="1"/>
    <col min="7173" max="7173" width="12.42578125" style="259" customWidth="1"/>
    <col min="7174" max="7174" width="14" style="259" customWidth="1"/>
    <col min="7175" max="7176" width="15.42578125" style="259" customWidth="1"/>
    <col min="7177" max="7177" width="15" style="259" bestFit="1" customWidth="1"/>
    <col min="7178" max="7178" width="13.7109375" style="259" customWidth="1"/>
    <col min="7179" max="7179" width="15.85546875" style="259" customWidth="1"/>
    <col min="7180" max="7180" width="18.85546875" style="259" customWidth="1"/>
    <col min="7181" max="7181" width="17.5703125" style="259" customWidth="1"/>
    <col min="7182" max="7182" width="18.140625" style="259" customWidth="1"/>
    <col min="7183" max="7183" width="18.5703125" style="259" customWidth="1"/>
    <col min="7184" max="7184" width="18.28515625" style="259" customWidth="1"/>
    <col min="7185" max="7185" width="16.85546875" style="259" customWidth="1"/>
    <col min="7186" max="7186" width="19.7109375" style="259" customWidth="1"/>
    <col min="7187" max="7187" width="19.85546875" style="259" customWidth="1"/>
    <col min="7188" max="7188" width="25" style="259" customWidth="1"/>
    <col min="7189" max="7426" width="11.42578125" style="259"/>
    <col min="7427" max="7427" width="30.7109375" style="259" customWidth="1"/>
    <col min="7428" max="7428" width="23.5703125" style="259" customWidth="1"/>
    <col min="7429" max="7429" width="12.42578125" style="259" customWidth="1"/>
    <col min="7430" max="7430" width="14" style="259" customWidth="1"/>
    <col min="7431" max="7432" width="15.42578125" style="259" customWidth="1"/>
    <col min="7433" max="7433" width="15" style="259" bestFit="1" customWidth="1"/>
    <col min="7434" max="7434" width="13.7109375" style="259" customWidth="1"/>
    <col min="7435" max="7435" width="15.85546875" style="259" customWidth="1"/>
    <col min="7436" max="7436" width="18.85546875" style="259" customWidth="1"/>
    <col min="7437" max="7437" width="17.5703125" style="259" customWidth="1"/>
    <col min="7438" max="7438" width="18.140625" style="259" customWidth="1"/>
    <col min="7439" max="7439" width="18.5703125" style="259" customWidth="1"/>
    <col min="7440" max="7440" width="18.28515625" style="259" customWidth="1"/>
    <col min="7441" max="7441" width="16.85546875" style="259" customWidth="1"/>
    <col min="7442" max="7442" width="19.7109375" style="259" customWidth="1"/>
    <col min="7443" max="7443" width="19.85546875" style="259" customWidth="1"/>
    <col min="7444" max="7444" width="25" style="259" customWidth="1"/>
    <col min="7445" max="7682" width="11.42578125" style="259"/>
    <col min="7683" max="7683" width="30.7109375" style="259" customWidth="1"/>
    <col min="7684" max="7684" width="23.5703125" style="259" customWidth="1"/>
    <col min="7685" max="7685" width="12.42578125" style="259" customWidth="1"/>
    <col min="7686" max="7686" width="14" style="259" customWidth="1"/>
    <col min="7687" max="7688" width="15.42578125" style="259" customWidth="1"/>
    <col min="7689" max="7689" width="15" style="259" bestFit="1" customWidth="1"/>
    <col min="7690" max="7690" width="13.7109375" style="259" customWidth="1"/>
    <col min="7691" max="7691" width="15.85546875" style="259" customWidth="1"/>
    <col min="7692" max="7692" width="18.85546875" style="259" customWidth="1"/>
    <col min="7693" max="7693" width="17.5703125" style="259" customWidth="1"/>
    <col min="7694" max="7694" width="18.140625" style="259" customWidth="1"/>
    <col min="7695" max="7695" width="18.5703125" style="259" customWidth="1"/>
    <col min="7696" max="7696" width="18.28515625" style="259" customWidth="1"/>
    <col min="7697" max="7697" width="16.85546875" style="259" customWidth="1"/>
    <col min="7698" max="7698" width="19.7109375" style="259" customWidth="1"/>
    <col min="7699" max="7699" width="19.85546875" style="259" customWidth="1"/>
    <col min="7700" max="7700" width="25" style="259" customWidth="1"/>
    <col min="7701" max="7938" width="11.42578125" style="259"/>
    <col min="7939" max="7939" width="30.7109375" style="259" customWidth="1"/>
    <col min="7940" max="7940" width="23.5703125" style="259" customWidth="1"/>
    <col min="7941" max="7941" width="12.42578125" style="259" customWidth="1"/>
    <col min="7942" max="7942" width="14" style="259" customWidth="1"/>
    <col min="7943" max="7944" width="15.42578125" style="259" customWidth="1"/>
    <col min="7945" max="7945" width="15" style="259" bestFit="1" customWidth="1"/>
    <col min="7946" max="7946" width="13.7109375" style="259" customWidth="1"/>
    <col min="7947" max="7947" width="15.85546875" style="259" customWidth="1"/>
    <col min="7948" max="7948" width="18.85546875" style="259" customWidth="1"/>
    <col min="7949" max="7949" width="17.5703125" style="259" customWidth="1"/>
    <col min="7950" max="7950" width="18.140625" style="259" customWidth="1"/>
    <col min="7951" max="7951" width="18.5703125" style="259" customWidth="1"/>
    <col min="7952" max="7952" width="18.28515625" style="259" customWidth="1"/>
    <col min="7953" max="7953" width="16.85546875" style="259" customWidth="1"/>
    <col min="7954" max="7954" width="19.7109375" style="259" customWidth="1"/>
    <col min="7955" max="7955" width="19.85546875" style="259" customWidth="1"/>
    <col min="7956" max="7956" width="25" style="259" customWidth="1"/>
    <col min="7957" max="8194" width="11.42578125" style="259"/>
    <col min="8195" max="8195" width="30.7109375" style="259" customWidth="1"/>
    <col min="8196" max="8196" width="23.5703125" style="259" customWidth="1"/>
    <col min="8197" max="8197" width="12.42578125" style="259" customWidth="1"/>
    <col min="8198" max="8198" width="14" style="259" customWidth="1"/>
    <col min="8199" max="8200" width="15.42578125" style="259" customWidth="1"/>
    <col min="8201" max="8201" width="15" style="259" bestFit="1" customWidth="1"/>
    <col min="8202" max="8202" width="13.7109375" style="259" customWidth="1"/>
    <col min="8203" max="8203" width="15.85546875" style="259" customWidth="1"/>
    <col min="8204" max="8204" width="18.85546875" style="259" customWidth="1"/>
    <col min="8205" max="8205" width="17.5703125" style="259" customWidth="1"/>
    <col min="8206" max="8206" width="18.140625" style="259" customWidth="1"/>
    <col min="8207" max="8207" width="18.5703125" style="259" customWidth="1"/>
    <col min="8208" max="8208" width="18.28515625" style="259" customWidth="1"/>
    <col min="8209" max="8209" width="16.85546875" style="259" customWidth="1"/>
    <col min="8210" max="8210" width="19.7109375" style="259" customWidth="1"/>
    <col min="8211" max="8211" width="19.85546875" style="259" customWidth="1"/>
    <col min="8212" max="8212" width="25" style="259" customWidth="1"/>
    <col min="8213" max="8450" width="11.42578125" style="259"/>
    <col min="8451" max="8451" width="30.7109375" style="259" customWidth="1"/>
    <col min="8452" max="8452" width="23.5703125" style="259" customWidth="1"/>
    <col min="8453" max="8453" width="12.42578125" style="259" customWidth="1"/>
    <col min="8454" max="8454" width="14" style="259" customWidth="1"/>
    <col min="8455" max="8456" width="15.42578125" style="259" customWidth="1"/>
    <col min="8457" max="8457" width="15" style="259" bestFit="1" customWidth="1"/>
    <col min="8458" max="8458" width="13.7109375" style="259" customWidth="1"/>
    <col min="8459" max="8459" width="15.85546875" style="259" customWidth="1"/>
    <col min="8460" max="8460" width="18.85546875" style="259" customWidth="1"/>
    <col min="8461" max="8461" width="17.5703125" style="259" customWidth="1"/>
    <col min="8462" max="8462" width="18.140625" style="259" customWidth="1"/>
    <col min="8463" max="8463" width="18.5703125" style="259" customWidth="1"/>
    <col min="8464" max="8464" width="18.28515625" style="259" customWidth="1"/>
    <col min="8465" max="8465" width="16.85546875" style="259" customWidth="1"/>
    <col min="8466" max="8466" width="19.7109375" style="259" customWidth="1"/>
    <col min="8467" max="8467" width="19.85546875" style="259" customWidth="1"/>
    <col min="8468" max="8468" width="25" style="259" customWidth="1"/>
    <col min="8469" max="8706" width="11.42578125" style="259"/>
    <col min="8707" max="8707" width="30.7109375" style="259" customWidth="1"/>
    <col min="8708" max="8708" width="23.5703125" style="259" customWidth="1"/>
    <col min="8709" max="8709" width="12.42578125" style="259" customWidth="1"/>
    <col min="8710" max="8710" width="14" style="259" customWidth="1"/>
    <col min="8711" max="8712" width="15.42578125" style="259" customWidth="1"/>
    <col min="8713" max="8713" width="15" style="259" bestFit="1" customWidth="1"/>
    <col min="8714" max="8714" width="13.7109375" style="259" customWidth="1"/>
    <col min="8715" max="8715" width="15.85546875" style="259" customWidth="1"/>
    <col min="8716" max="8716" width="18.85546875" style="259" customWidth="1"/>
    <col min="8717" max="8717" width="17.5703125" style="259" customWidth="1"/>
    <col min="8718" max="8718" width="18.140625" style="259" customWidth="1"/>
    <col min="8719" max="8719" width="18.5703125" style="259" customWidth="1"/>
    <col min="8720" max="8720" width="18.28515625" style="259" customWidth="1"/>
    <col min="8721" max="8721" width="16.85546875" style="259" customWidth="1"/>
    <col min="8722" max="8722" width="19.7109375" style="259" customWidth="1"/>
    <col min="8723" max="8723" width="19.85546875" style="259" customWidth="1"/>
    <col min="8724" max="8724" width="25" style="259" customWidth="1"/>
    <col min="8725" max="8962" width="11.42578125" style="259"/>
    <col min="8963" max="8963" width="30.7109375" style="259" customWidth="1"/>
    <col min="8964" max="8964" width="23.5703125" style="259" customWidth="1"/>
    <col min="8965" max="8965" width="12.42578125" style="259" customWidth="1"/>
    <col min="8966" max="8966" width="14" style="259" customWidth="1"/>
    <col min="8967" max="8968" width="15.42578125" style="259" customWidth="1"/>
    <col min="8969" max="8969" width="15" style="259" bestFit="1" customWidth="1"/>
    <col min="8970" max="8970" width="13.7109375" style="259" customWidth="1"/>
    <col min="8971" max="8971" width="15.85546875" style="259" customWidth="1"/>
    <col min="8972" max="8972" width="18.85546875" style="259" customWidth="1"/>
    <col min="8973" max="8973" width="17.5703125" style="259" customWidth="1"/>
    <col min="8974" max="8974" width="18.140625" style="259" customWidth="1"/>
    <col min="8975" max="8975" width="18.5703125" style="259" customWidth="1"/>
    <col min="8976" max="8976" width="18.28515625" style="259" customWidth="1"/>
    <col min="8977" max="8977" width="16.85546875" style="259" customWidth="1"/>
    <col min="8978" max="8978" width="19.7109375" style="259" customWidth="1"/>
    <col min="8979" max="8979" width="19.85546875" style="259" customWidth="1"/>
    <col min="8980" max="8980" width="25" style="259" customWidth="1"/>
    <col min="8981" max="9218" width="11.42578125" style="259"/>
    <col min="9219" max="9219" width="30.7109375" style="259" customWidth="1"/>
    <col min="9220" max="9220" width="23.5703125" style="259" customWidth="1"/>
    <col min="9221" max="9221" width="12.42578125" style="259" customWidth="1"/>
    <col min="9222" max="9222" width="14" style="259" customWidth="1"/>
    <col min="9223" max="9224" width="15.42578125" style="259" customWidth="1"/>
    <col min="9225" max="9225" width="15" style="259" bestFit="1" customWidth="1"/>
    <col min="9226" max="9226" width="13.7109375" style="259" customWidth="1"/>
    <col min="9227" max="9227" width="15.85546875" style="259" customWidth="1"/>
    <col min="9228" max="9228" width="18.85546875" style="259" customWidth="1"/>
    <col min="9229" max="9229" width="17.5703125" style="259" customWidth="1"/>
    <col min="9230" max="9230" width="18.140625" style="259" customWidth="1"/>
    <col min="9231" max="9231" width="18.5703125" style="259" customWidth="1"/>
    <col min="9232" max="9232" width="18.28515625" style="259" customWidth="1"/>
    <col min="9233" max="9233" width="16.85546875" style="259" customWidth="1"/>
    <col min="9234" max="9234" width="19.7109375" style="259" customWidth="1"/>
    <col min="9235" max="9235" width="19.85546875" style="259" customWidth="1"/>
    <col min="9236" max="9236" width="25" style="259" customWidth="1"/>
    <col min="9237" max="9474" width="11.42578125" style="259"/>
    <col min="9475" max="9475" width="30.7109375" style="259" customWidth="1"/>
    <col min="9476" max="9476" width="23.5703125" style="259" customWidth="1"/>
    <col min="9477" max="9477" width="12.42578125" style="259" customWidth="1"/>
    <col min="9478" max="9478" width="14" style="259" customWidth="1"/>
    <col min="9479" max="9480" width="15.42578125" style="259" customWidth="1"/>
    <col min="9481" max="9481" width="15" style="259" bestFit="1" customWidth="1"/>
    <col min="9482" max="9482" width="13.7109375" style="259" customWidth="1"/>
    <col min="9483" max="9483" width="15.85546875" style="259" customWidth="1"/>
    <col min="9484" max="9484" width="18.85546875" style="259" customWidth="1"/>
    <col min="9485" max="9485" width="17.5703125" style="259" customWidth="1"/>
    <col min="9486" max="9486" width="18.140625" style="259" customWidth="1"/>
    <col min="9487" max="9487" width="18.5703125" style="259" customWidth="1"/>
    <col min="9488" max="9488" width="18.28515625" style="259" customWidth="1"/>
    <col min="9489" max="9489" width="16.85546875" style="259" customWidth="1"/>
    <col min="9490" max="9490" width="19.7109375" style="259" customWidth="1"/>
    <col min="9491" max="9491" width="19.85546875" style="259" customWidth="1"/>
    <col min="9492" max="9492" width="25" style="259" customWidth="1"/>
    <col min="9493" max="9730" width="11.42578125" style="259"/>
    <col min="9731" max="9731" width="30.7109375" style="259" customWidth="1"/>
    <col min="9732" max="9732" width="23.5703125" style="259" customWidth="1"/>
    <col min="9733" max="9733" width="12.42578125" style="259" customWidth="1"/>
    <col min="9734" max="9734" width="14" style="259" customWidth="1"/>
    <col min="9735" max="9736" width="15.42578125" style="259" customWidth="1"/>
    <col min="9737" max="9737" width="15" style="259" bestFit="1" customWidth="1"/>
    <col min="9738" max="9738" width="13.7109375" style="259" customWidth="1"/>
    <col min="9739" max="9739" width="15.85546875" style="259" customWidth="1"/>
    <col min="9740" max="9740" width="18.85546875" style="259" customWidth="1"/>
    <col min="9741" max="9741" width="17.5703125" style="259" customWidth="1"/>
    <col min="9742" max="9742" width="18.140625" style="259" customWidth="1"/>
    <col min="9743" max="9743" width="18.5703125" style="259" customWidth="1"/>
    <col min="9744" max="9744" width="18.28515625" style="259" customWidth="1"/>
    <col min="9745" max="9745" width="16.85546875" style="259" customWidth="1"/>
    <col min="9746" max="9746" width="19.7109375" style="259" customWidth="1"/>
    <col min="9747" max="9747" width="19.85546875" style="259" customWidth="1"/>
    <col min="9748" max="9748" width="25" style="259" customWidth="1"/>
    <col min="9749" max="9986" width="11.42578125" style="259"/>
    <col min="9987" max="9987" width="30.7109375" style="259" customWidth="1"/>
    <col min="9988" max="9988" width="23.5703125" style="259" customWidth="1"/>
    <col min="9989" max="9989" width="12.42578125" style="259" customWidth="1"/>
    <col min="9990" max="9990" width="14" style="259" customWidth="1"/>
    <col min="9991" max="9992" width="15.42578125" style="259" customWidth="1"/>
    <col min="9993" max="9993" width="15" style="259" bestFit="1" customWidth="1"/>
    <col min="9994" max="9994" width="13.7109375" style="259" customWidth="1"/>
    <col min="9995" max="9995" width="15.85546875" style="259" customWidth="1"/>
    <col min="9996" max="9996" width="18.85546875" style="259" customWidth="1"/>
    <col min="9997" max="9997" width="17.5703125" style="259" customWidth="1"/>
    <col min="9998" max="9998" width="18.140625" style="259" customWidth="1"/>
    <col min="9999" max="9999" width="18.5703125" style="259" customWidth="1"/>
    <col min="10000" max="10000" width="18.28515625" style="259" customWidth="1"/>
    <col min="10001" max="10001" width="16.85546875" style="259" customWidth="1"/>
    <col min="10002" max="10002" width="19.7109375" style="259" customWidth="1"/>
    <col min="10003" max="10003" width="19.85546875" style="259" customWidth="1"/>
    <col min="10004" max="10004" width="25" style="259" customWidth="1"/>
    <col min="10005" max="10242" width="11.42578125" style="259"/>
    <col min="10243" max="10243" width="30.7109375" style="259" customWidth="1"/>
    <col min="10244" max="10244" width="23.5703125" style="259" customWidth="1"/>
    <col min="10245" max="10245" width="12.42578125" style="259" customWidth="1"/>
    <col min="10246" max="10246" width="14" style="259" customWidth="1"/>
    <col min="10247" max="10248" width="15.42578125" style="259" customWidth="1"/>
    <col min="10249" max="10249" width="15" style="259" bestFit="1" customWidth="1"/>
    <col min="10250" max="10250" width="13.7109375" style="259" customWidth="1"/>
    <col min="10251" max="10251" width="15.85546875" style="259" customWidth="1"/>
    <col min="10252" max="10252" width="18.85546875" style="259" customWidth="1"/>
    <col min="10253" max="10253" width="17.5703125" style="259" customWidth="1"/>
    <col min="10254" max="10254" width="18.140625" style="259" customWidth="1"/>
    <col min="10255" max="10255" width="18.5703125" style="259" customWidth="1"/>
    <col min="10256" max="10256" width="18.28515625" style="259" customWidth="1"/>
    <col min="10257" max="10257" width="16.85546875" style="259" customWidth="1"/>
    <col min="10258" max="10258" width="19.7109375" style="259" customWidth="1"/>
    <col min="10259" max="10259" width="19.85546875" style="259" customWidth="1"/>
    <col min="10260" max="10260" width="25" style="259" customWidth="1"/>
    <col min="10261" max="10498" width="11.42578125" style="259"/>
    <col min="10499" max="10499" width="30.7109375" style="259" customWidth="1"/>
    <col min="10500" max="10500" width="23.5703125" style="259" customWidth="1"/>
    <col min="10501" max="10501" width="12.42578125" style="259" customWidth="1"/>
    <col min="10502" max="10502" width="14" style="259" customWidth="1"/>
    <col min="10503" max="10504" width="15.42578125" style="259" customWidth="1"/>
    <col min="10505" max="10505" width="15" style="259" bestFit="1" customWidth="1"/>
    <col min="10506" max="10506" width="13.7109375" style="259" customWidth="1"/>
    <col min="10507" max="10507" width="15.85546875" style="259" customWidth="1"/>
    <col min="10508" max="10508" width="18.85546875" style="259" customWidth="1"/>
    <col min="10509" max="10509" width="17.5703125" style="259" customWidth="1"/>
    <col min="10510" max="10510" width="18.140625" style="259" customWidth="1"/>
    <col min="10511" max="10511" width="18.5703125" style="259" customWidth="1"/>
    <col min="10512" max="10512" width="18.28515625" style="259" customWidth="1"/>
    <col min="10513" max="10513" width="16.85546875" style="259" customWidth="1"/>
    <col min="10514" max="10514" width="19.7109375" style="259" customWidth="1"/>
    <col min="10515" max="10515" width="19.85546875" style="259" customWidth="1"/>
    <col min="10516" max="10516" width="25" style="259" customWidth="1"/>
    <col min="10517" max="10754" width="11.42578125" style="259"/>
    <col min="10755" max="10755" width="30.7109375" style="259" customWidth="1"/>
    <col min="10756" max="10756" width="23.5703125" style="259" customWidth="1"/>
    <col min="10757" max="10757" width="12.42578125" style="259" customWidth="1"/>
    <col min="10758" max="10758" width="14" style="259" customWidth="1"/>
    <col min="10759" max="10760" width="15.42578125" style="259" customWidth="1"/>
    <col min="10761" max="10761" width="15" style="259" bestFit="1" customWidth="1"/>
    <col min="10762" max="10762" width="13.7109375" style="259" customWidth="1"/>
    <col min="10763" max="10763" width="15.85546875" style="259" customWidth="1"/>
    <col min="10764" max="10764" width="18.85546875" style="259" customWidth="1"/>
    <col min="10765" max="10765" width="17.5703125" style="259" customWidth="1"/>
    <col min="10766" max="10766" width="18.140625" style="259" customWidth="1"/>
    <col min="10767" max="10767" width="18.5703125" style="259" customWidth="1"/>
    <col min="10768" max="10768" width="18.28515625" style="259" customWidth="1"/>
    <col min="10769" max="10769" width="16.85546875" style="259" customWidth="1"/>
    <col min="10770" max="10770" width="19.7109375" style="259" customWidth="1"/>
    <col min="10771" max="10771" width="19.85546875" style="259" customWidth="1"/>
    <col min="10772" max="10772" width="25" style="259" customWidth="1"/>
    <col min="10773" max="11010" width="11.42578125" style="259"/>
    <col min="11011" max="11011" width="30.7109375" style="259" customWidth="1"/>
    <col min="11012" max="11012" width="23.5703125" style="259" customWidth="1"/>
    <col min="11013" max="11013" width="12.42578125" style="259" customWidth="1"/>
    <col min="11014" max="11014" width="14" style="259" customWidth="1"/>
    <col min="11015" max="11016" width="15.42578125" style="259" customWidth="1"/>
    <col min="11017" max="11017" width="15" style="259" bestFit="1" customWidth="1"/>
    <col min="11018" max="11018" width="13.7109375" style="259" customWidth="1"/>
    <col min="11019" max="11019" width="15.85546875" style="259" customWidth="1"/>
    <col min="11020" max="11020" width="18.85546875" style="259" customWidth="1"/>
    <col min="11021" max="11021" width="17.5703125" style="259" customWidth="1"/>
    <col min="11022" max="11022" width="18.140625" style="259" customWidth="1"/>
    <col min="11023" max="11023" width="18.5703125" style="259" customWidth="1"/>
    <col min="11024" max="11024" width="18.28515625" style="259" customWidth="1"/>
    <col min="11025" max="11025" width="16.85546875" style="259" customWidth="1"/>
    <col min="11026" max="11026" width="19.7109375" style="259" customWidth="1"/>
    <col min="11027" max="11027" width="19.85546875" style="259" customWidth="1"/>
    <col min="11028" max="11028" width="25" style="259" customWidth="1"/>
    <col min="11029" max="11266" width="11.42578125" style="259"/>
    <col min="11267" max="11267" width="30.7109375" style="259" customWidth="1"/>
    <col min="11268" max="11268" width="23.5703125" style="259" customWidth="1"/>
    <col min="11269" max="11269" width="12.42578125" style="259" customWidth="1"/>
    <col min="11270" max="11270" width="14" style="259" customWidth="1"/>
    <col min="11271" max="11272" width="15.42578125" style="259" customWidth="1"/>
    <col min="11273" max="11273" width="15" style="259" bestFit="1" customWidth="1"/>
    <col min="11274" max="11274" width="13.7109375" style="259" customWidth="1"/>
    <col min="11275" max="11275" width="15.85546875" style="259" customWidth="1"/>
    <col min="11276" max="11276" width="18.85546875" style="259" customWidth="1"/>
    <col min="11277" max="11277" width="17.5703125" style="259" customWidth="1"/>
    <col min="11278" max="11278" width="18.140625" style="259" customWidth="1"/>
    <col min="11279" max="11279" width="18.5703125" style="259" customWidth="1"/>
    <col min="11280" max="11280" width="18.28515625" style="259" customWidth="1"/>
    <col min="11281" max="11281" width="16.85546875" style="259" customWidth="1"/>
    <col min="11282" max="11282" width="19.7109375" style="259" customWidth="1"/>
    <col min="11283" max="11283" width="19.85546875" style="259" customWidth="1"/>
    <col min="11284" max="11284" width="25" style="259" customWidth="1"/>
    <col min="11285" max="11522" width="11.42578125" style="259"/>
    <col min="11523" max="11523" width="30.7109375" style="259" customWidth="1"/>
    <col min="11524" max="11524" width="23.5703125" style="259" customWidth="1"/>
    <col min="11525" max="11525" width="12.42578125" style="259" customWidth="1"/>
    <col min="11526" max="11526" width="14" style="259" customWidth="1"/>
    <col min="11527" max="11528" width="15.42578125" style="259" customWidth="1"/>
    <col min="11529" max="11529" width="15" style="259" bestFit="1" customWidth="1"/>
    <col min="11530" max="11530" width="13.7109375" style="259" customWidth="1"/>
    <col min="11531" max="11531" width="15.85546875" style="259" customWidth="1"/>
    <col min="11532" max="11532" width="18.85546875" style="259" customWidth="1"/>
    <col min="11533" max="11533" width="17.5703125" style="259" customWidth="1"/>
    <col min="11534" max="11534" width="18.140625" style="259" customWidth="1"/>
    <col min="11535" max="11535" width="18.5703125" style="259" customWidth="1"/>
    <col min="11536" max="11536" width="18.28515625" style="259" customWidth="1"/>
    <col min="11537" max="11537" width="16.85546875" style="259" customWidth="1"/>
    <col min="11538" max="11538" width="19.7109375" style="259" customWidth="1"/>
    <col min="11539" max="11539" width="19.85546875" style="259" customWidth="1"/>
    <col min="11540" max="11540" width="25" style="259" customWidth="1"/>
    <col min="11541" max="11778" width="11.42578125" style="259"/>
    <col min="11779" max="11779" width="30.7109375" style="259" customWidth="1"/>
    <col min="11780" max="11780" width="23.5703125" style="259" customWidth="1"/>
    <col min="11781" max="11781" width="12.42578125" style="259" customWidth="1"/>
    <col min="11782" max="11782" width="14" style="259" customWidth="1"/>
    <col min="11783" max="11784" width="15.42578125" style="259" customWidth="1"/>
    <col min="11785" max="11785" width="15" style="259" bestFit="1" customWidth="1"/>
    <col min="11786" max="11786" width="13.7109375" style="259" customWidth="1"/>
    <col min="11787" max="11787" width="15.85546875" style="259" customWidth="1"/>
    <col min="11788" max="11788" width="18.85546875" style="259" customWidth="1"/>
    <col min="11789" max="11789" width="17.5703125" style="259" customWidth="1"/>
    <col min="11790" max="11790" width="18.140625" style="259" customWidth="1"/>
    <col min="11791" max="11791" width="18.5703125" style="259" customWidth="1"/>
    <col min="11792" max="11792" width="18.28515625" style="259" customWidth="1"/>
    <col min="11793" max="11793" width="16.85546875" style="259" customWidth="1"/>
    <col min="11794" max="11794" width="19.7109375" style="259" customWidth="1"/>
    <col min="11795" max="11795" width="19.85546875" style="259" customWidth="1"/>
    <col min="11796" max="11796" width="25" style="259" customWidth="1"/>
    <col min="11797" max="12034" width="11.42578125" style="259"/>
    <col min="12035" max="12035" width="30.7109375" style="259" customWidth="1"/>
    <col min="12036" max="12036" width="23.5703125" style="259" customWidth="1"/>
    <col min="12037" max="12037" width="12.42578125" style="259" customWidth="1"/>
    <col min="12038" max="12038" width="14" style="259" customWidth="1"/>
    <col min="12039" max="12040" width="15.42578125" style="259" customWidth="1"/>
    <col min="12041" max="12041" width="15" style="259" bestFit="1" customWidth="1"/>
    <col min="12042" max="12042" width="13.7109375" style="259" customWidth="1"/>
    <col min="12043" max="12043" width="15.85546875" style="259" customWidth="1"/>
    <col min="12044" max="12044" width="18.85546875" style="259" customWidth="1"/>
    <col min="12045" max="12045" width="17.5703125" style="259" customWidth="1"/>
    <col min="12046" max="12046" width="18.140625" style="259" customWidth="1"/>
    <col min="12047" max="12047" width="18.5703125" style="259" customWidth="1"/>
    <col min="12048" max="12048" width="18.28515625" style="259" customWidth="1"/>
    <col min="12049" max="12049" width="16.85546875" style="259" customWidth="1"/>
    <col min="12050" max="12050" width="19.7109375" style="259" customWidth="1"/>
    <col min="12051" max="12051" width="19.85546875" style="259" customWidth="1"/>
    <col min="12052" max="12052" width="25" style="259" customWidth="1"/>
    <col min="12053" max="12290" width="11.42578125" style="259"/>
    <col min="12291" max="12291" width="30.7109375" style="259" customWidth="1"/>
    <col min="12292" max="12292" width="23.5703125" style="259" customWidth="1"/>
    <col min="12293" max="12293" width="12.42578125" style="259" customWidth="1"/>
    <col min="12294" max="12294" width="14" style="259" customWidth="1"/>
    <col min="12295" max="12296" width="15.42578125" style="259" customWidth="1"/>
    <col min="12297" max="12297" width="15" style="259" bestFit="1" customWidth="1"/>
    <col min="12298" max="12298" width="13.7109375" style="259" customWidth="1"/>
    <col min="12299" max="12299" width="15.85546875" style="259" customWidth="1"/>
    <col min="12300" max="12300" width="18.85546875" style="259" customWidth="1"/>
    <col min="12301" max="12301" width="17.5703125" style="259" customWidth="1"/>
    <col min="12302" max="12302" width="18.140625" style="259" customWidth="1"/>
    <col min="12303" max="12303" width="18.5703125" style="259" customWidth="1"/>
    <col min="12304" max="12304" width="18.28515625" style="259" customWidth="1"/>
    <col min="12305" max="12305" width="16.85546875" style="259" customWidth="1"/>
    <col min="12306" max="12306" width="19.7109375" style="259" customWidth="1"/>
    <col min="12307" max="12307" width="19.85546875" style="259" customWidth="1"/>
    <col min="12308" max="12308" width="25" style="259" customWidth="1"/>
    <col min="12309" max="12546" width="11.42578125" style="259"/>
    <col min="12547" max="12547" width="30.7109375" style="259" customWidth="1"/>
    <col min="12548" max="12548" width="23.5703125" style="259" customWidth="1"/>
    <col min="12549" max="12549" width="12.42578125" style="259" customWidth="1"/>
    <col min="12550" max="12550" width="14" style="259" customWidth="1"/>
    <col min="12551" max="12552" width="15.42578125" style="259" customWidth="1"/>
    <col min="12553" max="12553" width="15" style="259" bestFit="1" customWidth="1"/>
    <col min="12554" max="12554" width="13.7109375" style="259" customWidth="1"/>
    <col min="12555" max="12555" width="15.85546875" style="259" customWidth="1"/>
    <col min="12556" max="12556" width="18.85546875" style="259" customWidth="1"/>
    <col min="12557" max="12557" width="17.5703125" style="259" customWidth="1"/>
    <col min="12558" max="12558" width="18.140625" style="259" customWidth="1"/>
    <col min="12559" max="12559" width="18.5703125" style="259" customWidth="1"/>
    <col min="12560" max="12560" width="18.28515625" style="259" customWidth="1"/>
    <col min="12561" max="12561" width="16.85546875" style="259" customWidth="1"/>
    <col min="12562" max="12562" width="19.7109375" style="259" customWidth="1"/>
    <col min="12563" max="12563" width="19.85546875" style="259" customWidth="1"/>
    <col min="12564" max="12564" width="25" style="259" customWidth="1"/>
    <col min="12565" max="12802" width="11.42578125" style="259"/>
    <col min="12803" max="12803" width="30.7109375" style="259" customWidth="1"/>
    <col min="12804" max="12804" width="23.5703125" style="259" customWidth="1"/>
    <col min="12805" max="12805" width="12.42578125" style="259" customWidth="1"/>
    <col min="12806" max="12806" width="14" style="259" customWidth="1"/>
    <col min="12807" max="12808" width="15.42578125" style="259" customWidth="1"/>
    <col min="12809" max="12809" width="15" style="259" bestFit="1" customWidth="1"/>
    <col min="12810" max="12810" width="13.7109375" style="259" customWidth="1"/>
    <col min="12811" max="12811" width="15.85546875" style="259" customWidth="1"/>
    <col min="12812" max="12812" width="18.85546875" style="259" customWidth="1"/>
    <col min="12813" max="12813" width="17.5703125" style="259" customWidth="1"/>
    <col min="12814" max="12814" width="18.140625" style="259" customWidth="1"/>
    <col min="12815" max="12815" width="18.5703125" style="259" customWidth="1"/>
    <col min="12816" max="12816" width="18.28515625" style="259" customWidth="1"/>
    <col min="12817" max="12817" width="16.85546875" style="259" customWidth="1"/>
    <col min="12818" max="12818" width="19.7109375" style="259" customWidth="1"/>
    <col min="12819" max="12819" width="19.85546875" style="259" customWidth="1"/>
    <col min="12820" max="12820" width="25" style="259" customWidth="1"/>
    <col min="12821" max="13058" width="11.42578125" style="259"/>
    <col min="13059" max="13059" width="30.7109375" style="259" customWidth="1"/>
    <col min="13060" max="13060" width="23.5703125" style="259" customWidth="1"/>
    <col min="13061" max="13061" width="12.42578125" style="259" customWidth="1"/>
    <col min="13062" max="13062" width="14" style="259" customWidth="1"/>
    <col min="13063" max="13064" width="15.42578125" style="259" customWidth="1"/>
    <col min="13065" max="13065" width="15" style="259" bestFit="1" customWidth="1"/>
    <col min="13066" max="13066" width="13.7109375" style="259" customWidth="1"/>
    <col min="13067" max="13067" width="15.85546875" style="259" customWidth="1"/>
    <col min="13068" max="13068" width="18.85546875" style="259" customWidth="1"/>
    <col min="13069" max="13069" width="17.5703125" style="259" customWidth="1"/>
    <col min="13070" max="13070" width="18.140625" style="259" customWidth="1"/>
    <col min="13071" max="13071" width="18.5703125" style="259" customWidth="1"/>
    <col min="13072" max="13072" width="18.28515625" style="259" customWidth="1"/>
    <col min="13073" max="13073" width="16.85546875" style="259" customWidth="1"/>
    <col min="13074" max="13074" width="19.7109375" style="259" customWidth="1"/>
    <col min="13075" max="13075" width="19.85546875" style="259" customWidth="1"/>
    <col min="13076" max="13076" width="25" style="259" customWidth="1"/>
    <col min="13077" max="13314" width="11.42578125" style="259"/>
    <col min="13315" max="13315" width="30.7109375" style="259" customWidth="1"/>
    <col min="13316" max="13316" width="23.5703125" style="259" customWidth="1"/>
    <col min="13317" max="13317" width="12.42578125" style="259" customWidth="1"/>
    <col min="13318" max="13318" width="14" style="259" customWidth="1"/>
    <col min="13319" max="13320" width="15.42578125" style="259" customWidth="1"/>
    <col min="13321" max="13321" width="15" style="259" bestFit="1" customWidth="1"/>
    <col min="13322" max="13322" width="13.7109375" style="259" customWidth="1"/>
    <col min="13323" max="13323" width="15.85546875" style="259" customWidth="1"/>
    <col min="13324" max="13324" width="18.85546875" style="259" customWidth="1"/>
    <col min="13325" max="13325" width="17.5703125" style="259" customWidth="1"/>
    <col min="13326" max="13326" width="18.140625" style="259" customWidth="1"/>
    <col min="13327" max="13327" width="18.5703125" style="259" customWidth="1"/>
    <col min="13328" max="13328" width="18.28515625" style="259" customWidth="1"/>
    <col min="13329" max="13329" width="16.85546875" style="259" customWidth="1"/>
    <col min="13330" max="13330" width="19.7109375" style="259" customWidth="1"/>
    <col min="13331" max="13331" width="19.85546875" style="259" customWidth="1"/>
    <col min="13332" max="13332" width="25" style="259" customWidth="1"/>
    <col min="13333" max="13570" width="11.42578125" style="259"/>
    <col min="13571" max="13571" width="30.7109375" style="259" customWidth="1"/>
    <col min="13572" max="13572" width="23.5703125" style="259" customWidth="1"/>
    <col min="13573" max="13573" width="12.42578125" style="259" customWidth="1"/>
    <col min="13574" max="13574" width="14" style="259" customWidth="1"/>
    <col min="13575" max="13576" width="15.42578125" style="259" customWidth="1"/>
    <col min="13577" max="13577" width="15" style="259" bestFit="1" customWidth="1"/>
    <col min="13578" max="13578" width="13.7109375" style="259" customWidth="1"/>
    <col min="13579" max="13579" width="15.85546875" style="259" customWidth="1"/>
    <col min="13580" max="13580" width="18.85546875" style="259" customWidth="1"/>
    <col min="13581" max="13581" width="17.5703125" style="259" customWidth="1"/>
    <col min="13582" max="13582" width="18.140625" style="259" customWidth="1"/>
    <col min="13583" max="13583" width="18.5703125" style="259" customWidth="1"/>
    <col min="13584" max="13584" width="18.28515625" style="259" customWidth="1"/>
    <col min="13585" max="13585" width="16.85546875" style="259" customWidth="1"/>
    <col min="13586" max="13586" width="19.7109375" style="259" customWidth="1"/>
    <col min="13587" max="13587" width="19.85546875" style="259" customWidth="1"/>
    <col min="13588" max="13588" width="25" style="259" customWidth="1"/>
    <col min="13589" max="13826" width="11.42578125" style="259"/>
    <col min="13827" max="13827" width="30.7109375" style="259" customWidth="1"/>
    <col min="13828" max="13828" width="23.5703125" style="259" customWidth="1"/>
    <col min="13829" max="13829" width="12.42578125" style="259" customWidth="1"/>
    <col min="13830" max="13830" width="14" style="259" customWidth="1"/>
    <col min="13831" max="13832" width="15.42578125" style="259" customWidth="1"/>
    <col min="13833" max="13833" width="15" style="259" bestFit="1" customWidth="1"/>
    <col min="13834" max="13834" width="13.7109375" style="259" customWidth="1"/>
    <col min="13835" max="13835" width="15.85546875" style="259" customWidth="1"/>
    <col min="13836" max="13836" width="18.85546875" style="259" customWidth="1"/>
    <col min="13837" max="13837" width="17.5703125" style="259" customWidth="1"/>
    <col min="13838" max="13838" width="18.140625" style="259" customWidth="1"/>
    <col min="13839" max="13839" width="18.5703125" style="259" customWidth="1"/>
    <col min="13840" max="13840" width="18.28515625" style="259" customWidth="1"/>
    <col min="13841" max="13841" width="16.85546875" style="259" customWidth="1"/>
    <col min="13842" max="13842" width="19.7109375" style="259" customWidth="1"/>
    <col min="13843" max="13843" width="19.85546875" style="259" customWidth="1"/>
    <col min="13844" max="13844" width="25" style="259" customWidth="1"/>
    <col min="13845" max="14082" width="11.42578125" style="259"/>
    <col min="14083" max="14083" width="30.7109375" style="259" customWidth="1"/>
    <col min="14084" max="14084" width="23.5703125" style="259" customWidth="1"/>
    <col min="14085" max="14085" width="12.42578125" style="259" customWidth="1"/>
    <col min="14086" max="14086" width="14" style="259" customWidth="1"/>
    <col min="14087" max="14088" width="15.42578125" style="259" customWidth="1"/>
    <col min="14089" max="14089" width="15" style="259" bestFit="1" customWidth="1"/>
    <col min="14090" max="14090" width="13.7109375" style="259" customWidth="1"/>
    <col min="14091" max="14091" width="15.85546875" style="259" customWidth="1"/>
    <col min="14092" max="14092" width="18.85546875" style="259" customWidth="1"/>
    <col min="14093" max="14093" width="17.5703125" style="259" customWidth="1"/>
    <col min="14094" max="14094" width="18.140625" style="259" customWidth="1"/>
    <col min="14095" max="14095" width="18.5703125" style="259" customWidth="1"/>
    <col min="14096" max="14096" width="18.28515625" style="259" customWidth="1"/>
    <col min="14097" max="14097" width="16.85546875" style="259" customWidth="1"/>
    <col min="14098" max="14098" width="19.7109375" style="259" customWidth="1"/>
    <col min="14099" max="14099" width="19.85546875" style="259" customWidth="1"/>
    <col min="14100" max="14100" width="25" style="259" customWidth="1"/>
    <col min="14101" max="14338" width="11.42578125" style="259"/>
    <col min="14339" max="14339" width="30.7109375" style="259" customWidth="1"/>
    <col min="14340" max="14340" width="23.5703125" style="259" customWidth="1"/>
    <col min="14341" max="14341" width="12.42578125" style="259" customWidth="1"/>
    <col min="14342" max="14342" width="14" style="259" customWidth="1"/>
    <col min="14343" max="14344" width="15.42578125" style="259" customWidth="1"/>
    <col min="14345" max="14345" width="15" style="259" bestFit="1" customWidth="1"/>
    <col min="14346" max="14346" width="13.7109375" style="259" customWidth="1"/>
    <col min="14347" max="14347" width="15.85546875" style="259" customWidth="1"/>
    <col min="14348" max="14348" width="18.85546875" style="259" customWidth="1"/>
    <col min="14349" max="14349" width="17.5703125" style="259" customWidth="1"/>
    <col min="14350" max="14350" width="18.140625" style="259" customWidth="1"/>
    <col min="14351" max="14351" width="18.5703125" style="259" customWidth="1"/>
    <col min="14352" max="14352" width="18.28515625" style="259" customWidth="1"/>
    <col min="14353" max="14353" width="16.85546875" style="259" customWidth="1"/>
    <col min="14354" max="14354" width="19.7109375" style="259" customWidth="1"/>
    <col min="14355" max="14355" width="19.85546875" style="259" customWidth="1"/>
    <col min="14356" max="14356" width="25" style="259" customWidth="1"/>
    <col min="14357" max="14594" width="11.42578125" style="259"/>
    <col min="14595" max="14595" width="30.7109375" style="259" customWidth="1"/>
    <col min="14596" max="14596" width="23.5703125" style="259" customWidth="1"/>
    <col min="14597" max="14597" width="12.42578125" style="259" customWidth="1"/>
    <col min="14598" max="14598" width="14" style="259" customWidth="1"/>
    <col min="14599" max="14600" width="15.42578125" style="259" customWidth="1"/>
    <col min="14601" max="14601" width="15" style="259" bestFit="1" customWidth="1"/>
    <col min="14602" max="14602" width="13.7109375" style="259" customWidth="1"/>
    <col min="14603" max="14603" width="15.85546875" style="259" customWidth="1"/>
    <col min="14604" max="14604" width="18.85546875" style="259" customWidth="1"/>
    <col min="14605" max="14605" width="17.5703125" style="259" customWidth="1"/>
    <col min="14606" max="14606" width="18.140625" style="259" customWidth="1"/>
    <col min="14607" max="14607" width="18.5703125" style="259" customWidth="1"/>
    <col min="14608" max="14608" width="18.28515625" style="259" customWidth="1"/>
    <col min="14609" max="14609" width="16.85546875" style="259" customWidth="1"/>
    <col min="14610" max="14610" width="19.7109375" style="259" customWidth="1"/>
    <col min="14611" max="14611" width="19.85546875" style="259" customWidth="1"/>
    <col min="14612" max="14612" width="25" style="259" customWidth="1"/>
    <col min="14613" max="14850" width="11.42578125" style="259"/>
    <col min="14851" max="14851" width="30.7109375" style="259" customWidth="1"/>
    <col min="14852" max="14852" width="23.5703125" style="259" customWidth="1"/>
    <col min="14853" max="14853" width="12.42578125" style="259" customWidth="1"/>
    <col min="14854" max="14854" width="14" style="259" customWidth="1"/>
    <col min="14855" max="14856" width="15.42578125" style="259" customWidth="1"/>
    <col min="14857" max="14857" width="15" style="259" bestFit="1" customWidth="1"/>
    <col min="14858" max="14858" width="13.7109375" style="259" customWidth="1"/>
    <col min="14859" max="14859" width="15.85546875" style="259" customWidth="1"/>
    <col min="14860" max="14860" width="18.85546875" style="259" customWidth="1"/>
    <col min="14861" max="14861" width="17.5703125" style="259" customWidth="1"/>
    <col min="14862" max="14862" width="18.140625" style="259" customWidth="1"/>
    <col min="14863" max="14863" width="18.5703125" style="259" customWidth="1"/>
    <col min="14864" max="14864" width="18.28515625" style="259" customWidth="1"/>
    <col min="14865" max="14865" width="16.85546875" style="259" customWidth="1"/>
    <col min="14866" max="14866" width="19.7109375" style="259" customWidth="1"/>
    <col min="14867" max="14867" width="19.85546875" style="259" customWidth="1"/>
    <col min="14868" max="14868" width="25" style="259" customWidth="1"/>
    <col min="14869" max="15106" width="11.42578125" style="259"/>
    <col min="15107" max="15107" width="30.7109375" style="259" customWidth="1"/>
    <col min="15108" max="15108" width="23.5703125" style="259" customWidth="1"/>
    <col min="15109" max="15109" width="12.42578125" style="259" customWidth="1"/>
    <col min="15110" max="15110" width="14" style="259" customWidth="1"/>
    <col min="15111" max="15112" width="15.42578125" style="259" customWidth="1"/>
    <col min="15113" max="15113" width="15" style="259" bestFit="1" customWidth="1"/>
    <col min="15114" max="15114" width="13.7109375" style="259" customWidth="1"/>
    <col min="15115" max="15115" width="15.85546875" style="259" customWidth="1"/>
    <col min="15116" max="15116" width="18.85546875" style="259" customWidth="1"/>
    <col min="15117" max="15117" width="17.5703125" style="259" customWidth="1"/>
    <col min="15118" max="15118" width="18.140625" style="259" customWidth="1"/>
    <col min="15119" max="15119" width="18.5703125" style="259" customWidth="1"/>
    <col min="15120" max="15120" width="18.28515625" style="259" customWidth="1"/>
    <col min="15121" max="15121" width="16.85546875" style="259" customWidth="1"/>
    <col min="15122" max="15122" width="19.7109375" style="259" customWidth="1"/>
    <col min="15123" max="15123" width="19.85546875" style="259" customWidth="1"/>
    <col min="15124" max="15124" width="25" style="259" customWidth="1"/>
    <col min="15125" max="15362" width="11.42578125" style="259"/>
    <col min="15363" max="15363" width="30.7109375" style="259" customWidth="1"/>
    <col min="15364" max="15364" width="23.5703125" style="259" customWidth="1"/>
    <col min="15365" max="15365" width="12.42578125" style="259" customWidth="1"/>
    <col min="15366" max="15366" width="14" style="259" customWidth="1"/>
    <col min="15367" max="15368" width="15.42578125" style="259" customWidth="1"/>
    <col min="15369" max="15369" width="15" style="259" bestFit="1" customWidth="1"/>
    <col min="15370" max="15370" width="13.7109375" style="259" customWidth="1"/>
    <col min="15371" max="15371" width="15.85546875" style="259" customWidth="1"/>
    <col min="15372" max="15372" width="18.85546875" style="259" customWidth="1"/>
    <col min="15373" max="15373" width="17.5703125" style="259" customWidth="1"/>
    <col min="15374" max="15374" width="18.140625" style="259" customWidth="1"/>
    <col min="15375" max="15375" width="18.5703125" style="259" customWidth="1"/>
    <col min="15376" max="15376" width="18.28515625" style="259" customWidth="1"/>
    <col min="15377" max="15377" width="16.85546875" style="259" customWidth="1"/>
    <col min="15378" max="15378" width="19.7109375" style="259" customWidth="1"/>
    <col min="15379" max="15379" width="19.85546875" style="259" customWidth="1"/>
    <col min="15380" max="15380" width="25" style="259" customWidth="1"/>
    <col min="15381" max="15618" width="11.42578125" style="259"/>
    <col min="15619" max="15619" width="30.7109375" style="259" customWidth="1"/>
    <col min="15620" max="15620" width="23.5703125" style="259" customWidth="1"/>
    <col min="15621" max="15621" width="12.42578125" style="259" customWidth="1"/>
    <col min="15622" max="15622" width="14" style="259" customWidth="1"/>
    <col min="15623" max="15624" width="15.42578125" style="259" customWidth="1"/>
    <col min="15625" max="15625" width="15" style="259" bestFit="1" customWidth="1"/>
    <col min="15626" max="15626" width="13.7109375" style="259" customWidth="1"/>
    <col min="15627" max="15627" width="15.85546875" style="259" customWidth="1"/>
    <col min="15628" max="15628" width="18.85546875" style="259" customWidth="1"/>
    <col min="15629" max="15629" width="17.5703125" style="259" customWidth="1"/>
    <col min="15630" max="15630" width="18.140625" style="259" customWidth="1"/>
    <col min="15631" max="15631" width="18.5703125" style="259" customWidth="1"/>
    <col min="15632" max="15632" width="18.28515625" style="259" customWidth="1"/>
    <col min="15633" max="15633" width="16.85546875" style="259" customWidth="1"/>
    <col min="15634" max="15634" width="19.7109375" style="259" customWidth="1"/>
    <col min="15635" max="15635" width="19.85546875" style="259" customWidth="1"/>
    <col min="15636" max="15636" width="25" style="259" customWidth="1"/>
    <col min="15637" max="15874" width="11.42578125" style="259"/>
    <col min="15875" max="15875" width="30.7109375" style="259" customWidth="1"/>
    <col min="15876" max="15876" width="23.5703125" style="259" customWidth="1"/>
    <col min="15877" max="15877" width="12.42578125" style="259" customWidth="1"/>
    <col min="15878" max="15878" width="14" style="259" customWidth="1"/>
    <col min="15879" max="15880" width="15.42578125" style="259" customWidth="1"/>
    <col min="15881" max="15881" width="15" style="259" bestFit="1" customWidth="1"/>
    <col min="15882" max="15882" width="13.7109375" style="259" customWidth="1"/>
    <col min="15883" max="15883" width="15.85546875" style="259" customWidth="1"/>
    <col min="15884" max="15884" width="18.85546875" style="259" customWidth="1"/>
    <col min="15885" max="15885" width="17.5703125" style="259" customWidth="1"/>
    <col min="15886" max="15886" width="18.140625" style="259" customWidth="1"/>
    <col min="15887" max="15887" width="18.5703125" style="259" customWidth="1"/>
    <col min="15888" max="15888" width="18.28515625" style="259" customWidth="1"/>
    <col min="15889" max="15889" width="16.85546875" style="259" customWidth="1"/>
    <col min="15890" max="15890" width="19.7109375" style="259" customWidth="1"/>
    <col min="15891" max="15891" width="19.85546875" style="259" customWidth="1"/>
    <col min="15892" max="15892" width="25" style="259" customWidth="1"/>
    <col min="15893" max="16130" width="11.42578125" style="259"/>
    <col min="16131" max="16131" width="30.7109375" style="259" customWidth="1"/>
    <col min="16132" max="16132" width="23.5703125" style="259" customWidth="1"/>
    <col min="16133" max="16133" width="12.42578125" style="259" customWidth="1"/>
    <col min="16134" max="16134" width="14" style="259" customWidth="1"/>
    <col min="16135" max="16136" width="15.42578125" style="259" customWidth="1"/>
    <col min="16137" max="16137" width="15" style="259" bestFit="1" customWidth="1"/>
    <col min="16138" max="16138" width="13.7109375" style="259" customWidth="1"/>
    <col min="16139" max="16139" width="15.85546875" style="259" customWidth="1"/>
    <col min="16140" max="16140" width="18.85546875" style="259" customWidth="1"/>
    <col min="16141" max="16141" width="17.5703125" style="259" customWidth="1"/>
    <col min="16142" max="16142" width="18.140625" style="259" customWidth="1"/>
    <col min="16143" max="16143" width="18.5703125" style="259" customWidth="1"/>
    <col min="16144" max="16144" width="18.28515625" style="259" customWidth="1"/>
    <col min="16145" max="16145" width="16.85546875" style="259" customWidth="1"/>
    <col min="16146" max="16146" width="19.7109375" style="259" customWidth="1"/>
    <col min="16147" max="16147" width="19.85546875" style="259" customWidth="1"/>
    <col min="16148" max="16148" width="25" style="259" customWidth="1"/>
    <col min="16149" max="16384" width="11.42578125" style="259"/>
  </cols>
  <sheetData>
    <row r="1" spans="1:22" ht="15" customHeight="1" x14ac:dyDescent="0.25">
      <c r="A1" s="398" t="s">
        <v>1042</v>
      </c>
      <c r="B1" s="398"/>
      <c r="C1" s="398"/>
      <c r="D1" s="398"/>
      <c r="E1" s="398"/>
      <c r="F1" s="398"/>
      <c r="G1" s="398"/>
      <c r="H1" s="398"/>
      <c r="I1" s="398"/>
      <c r="J1" s="398"/>
      <c r="K1" s="398"/>
      <c r="L1" s="398"/>
      <c r="M1" s="398"/>
      <c r="N1" s="398"/>
      <c r="O1" s="398"/>
      <c r="P1" s="398"/>
      <c r="Q1" s="398"/>
      <c r="R1" s="398"/>
      <c r="S1" s="399"/>
    </row>
    <row r="2" spans="1:22" ht="15" customHeight="1" x14ac:dyDescent="0.25">
      <c r="A2" s="398"/>
      <c r="B2" s="398"/>
      <c r="C2" s="398"/>
      <c r="D2" s="398"/>
      <c r="E2" s="398"/>
      <c r="F2" s="398"/>
      <c r="G2" s="398"/>
      <c r="H2" s="398"/>
      <c r="I2" s="398"/>
      <c r="J2" s="398"/>
      <c r="K2" s="398"/>
      <c r="L2" s="398"/>
      <c r="M2" s="398"/>
      <c r="N2" s="398"/>
      <c r="O2" s="398"/>
      <c r="P2" s="398"/>
      <c r="Q2" s="398"/>
      <c r="R2" s="398"/>
      <c r="S2" s="399"/>
    </row>
    <row r="3" spans="1:22" ht="15" customHeight="1" x14ac:dyDescent="0.25">
      <c r="A3" s="398"/>
      <c r="B3" s="398"/>
      <c r="C3" s="398"/>
      <c r="D3" s="398"/>
      <c r="E3" s="398"/>
      <c r="F3" s="398"/>
      <c r="G3" s="398"/>
      <c r="H3" s="398"/>
      <c r="I3" s="398"/>
      <c r="J3" s="398"/>
      <c r="K3" s="398"/>
      <c r="L3" s="398"/>
      <c r="M3" s="398"/>
      <c r="N3" s="398"/>
      <c r="O3" s="398"/>
      <c r="P3" s="398"/>
      <c r="Q3" s="398"/>
      <c r="R3" s="398"/>
      <c r="S3" s="399"/>
    </row>
    <row r="4" spans="1:22" ht="15" customHeight="1" x14ac:dyDescent="0.25">
      <c r="A4" s="398"/>
      <c r="B4" s="398"/>
      <c r="C4" s="398"/>
      <c r="D4" s="398"/>
      <c r="E4" s="398"/>
      <c r="F4" s="398"/>
      <c r="G4" s="398"/>
      <c r="H4" s="398"/>
      <c r="I4" s="398"/>
      <c r="J4" s="398"/>
      <c r="K4" s="398"/>
      <c r="L4" s="398"/>
      <c r="M4" s="398"/>
      <c r="N4" s="398"/>
      <c r="O4" s="398"/>
      <c r="P4" s="398"/>
      <c r="Q4" s="398"/>
      <c r="R4" s="398"/>
      <c r="S4" s="399"/>
    </row>
    <row r="5" spans="1:22" ht="15" customHeight="1" x14ac:dyDescent="0.25">
      <c r="A5" s="398"/>
      <c r="B5" s="398"/>
      <c r="C5" s="398"/>
      <c r="D5" s="398"/>
      <c r="E5" s="398"/>
      <c r="F5" s="398"/>
      <c r="G5" s="398"/>
      <c r="H5" s="398"/>
      <c r="I5" s="398"/>
      <c r="J5" s="398"/>
      <c r="K5" s="398"/>
      <c r="L5" s="398"/>
      <c r="M5" s="398"/>
      <c r="N5" s="398"/>
      <c r="O5" s="398"/>
      <c r="P5" s="398"/>
      <c r="Q5" s="398"/>
      <c r="R5" s="398"/>
      <c r="S5" s="399"/>
    </row>
    <row r="6" spans="1:22" ht="11.25" customHeight="1" thickBot="1" x14ac:dyDescent="0.3">
      <c r="A6" s="400"/>
      <c r="B6" s="400"/>
      <c r="C6" s="400"/>
      <c r="D6" s="400"/>
      <c r="E6" s="400"/>
      <c r="F6" s="400"/>
      <c r="G6" s="400"/>
      <c r="H6" s="400"/>
      <c r="I6" s="400"/>
      <c r="J6" s="400"/>
      <c r="K6" s="400"/>
      <c r="L6" s="400"/>
      <c r="M6" s="400"/>
      <c r="N6" s="400"/>
      <c r="O6" s="400"/>
      <c r="P6" s="400"/>
      <c r="Q6" s="400"/>
      <c r="R6" s="400"/>
      <c r="S6" s="401"/>
    </row>
    <row r="7" spans="1:22" s="276" customFormat="1" ht="11.25" hidden="1" customHeight="1" x14ac:dyDescent="0.25">
      <c r="A7" s="285"/>
      <c r="B7" s="285"/>
      <c r="C7" s="285"/>
      <c r="D7" s="285"/>
      <c r="E7" s="285"/>
      <c r="F7" s="285"/>
      <c r="G7" s="285"/>
      <c r="H7" s="285"/>
      <c r="I7" s="285"/>
      <c r="J7" s="285"/>
      <c r="K7" s="286">
        <f>K8-K176</f>
        <v>0</v>
      </c>
      <c r="L7" s="286">
        <f t="shared" ref="L7:S7" si="0">L8-L176</f>
        <v>0</v>
      </c>
      <c r="M7" s="286">
        <f t="shared" si="0"/>
        <v>0</v>
      </c>
      <c r="N7" s="286">
        <f t="shared" si="0"/>
        <v>0</v>
      </c>
      <c r="O7" s="286">
        <f t="shared" si="0"/>
        <v>0</v>
      </c>
      <c r="P7" s="286">
        <f t="shared" si="0"/>
        <v>0</v>
      </c>
      <c r="Q7" s="286">
        <f t="shared" si="0"/>
        <v>0</v>
      </c>
      <c r="R7" s="286">
        <f t="shared" si="0"/>
        <v>0</v>
      </c>
      <c r="S7" s="286">
        <f t="shared" si="0"/>
        <v>0</v>
      </c>
      <c r="T7" s="275"/>
    </row>
    <row r="8" spans="1:22" s="280" customFormat="1" ht="28.5" hidden="1" customHeight="1" thickBot="1" x14ac:dyDescent="0.25">
      <c r="A8" s="277"/>
      <c r="B8" s="277"/>
      <c r="C8" s="277"/>
      <c r="D8" s="277"/>
      <c r="E8" s="277"/>
      <c r="F8" s="277"/>
      <c r="G8" s="277"/>
      <c r="H8" s="277"/>
      <c r="I8" s="277"/>
      <c r="J8" s="277"/>
      <c r="K8" s="278">
        <f>SUM(K11:K175)</f>
        <v>17462449.199999996</v>
      </c>
      <c r="L8" s="278">
        <f>SUM(L11:L175)</f>
        <v>0</v>
      </c>
      <c r="M8" s="278">
        <f t="shared" ref="M8:S8" si="1">SUM(M11:M175)</f>
        <v>239342.78434210562</v>
      </c>
      <c r="N8" s="278">
        <f t="shared" si="1"/>
        <v>3231251.9999999935</v>
      </c>
      <c r="O8" s="278">
        <f t="shared" si="1"/>
        <v>121313</v>
      </c>
      <c r="P8" s="278">
        <f t="shared" si="1"/>
        <v>286559.22000000009</v>
      </c>
      <c r="Q8" s="278">
        <f t="shared" si="1"/>
        <v>698497.96800000162</v>
      </c>
      <c r="R8" s="278">
        <f t="shared" si="1"/>
        <v>21340916.204342097</v>
      </c>
      <c r="S8" s="278">
        <f t="shared" si="1"/>
        <v>22039414.172342096</v>
      </c>
      <c r="T8" s="279"/>
    </row>
    <row r="9" spans="1:22" s="271" customFormat="1" ht="18.75" customHeight="1" thickBot="1" x14ac:dyDescent="0.3">
      <c r="A9" s="389" t="s">
        <v>1166</v>
      </c>
      <c r="B9" s="390" t="s">
        <v>1043</v>
      </c>
      <c r="C9" s="390" t="s">
        <v>1044</v>
      </c>
      <c r="D9" s="391" t="s">
        <v>1045</v>
      </c>
      <c r="E9" s="392"/>
      <c r="F9" s="274"/>
      <c r="G9" s="390" t="s">
        <v>1046</v>
      </c>
      <c r="H9" s="390" t="s">
        <v>1047</v>
      </c>
      <c r="I9" s="393" t="s">
        <v>1048</v>
      </c>
      <c r="J9" s="394"/>
      <c r="K9" s="395"/>
      <c r="L9" s="396" t="s">
        <v>1049</v>
      </c>
      <c r="M9" s="396" t="s">
        <v>1050</v>
      </c>
      <c r="N9" s="396" t="s">
        <v>1051</v>
      </c>
      <c r="O9" s="396" t="s">
        <v>1052</v>
      </c>
      <c r="P9" s="396" t="s">
        <v>1053</v>
      </c>
      <c r="Q9" s="396" t="s">
        <v>1054</v>
      </c>
      <c r="R9" s="396" t="s">
        <v>1055</v>
      </c>
      <c r="S9" s="396" t="s">
        <v>1056</v>
      </c>
      <c r="T9" s="402" t="s">
        <v>1057</v>
      </c>
    </row>
    <row r="10" spans="1:22" s="271" customFormat="1" ht="78" customHeight="1" x14ac:dyDescent="0.25">
      <c r="A10" s="390"/>
      <c r="B10" s="390"/>
      <c r="C10" s="390"/>
      <c r="D10" s="391"/>
      <c r="E10" s="392"/>
      <c r="F10" s="274" t="s">
        <v>34</v>
      </c>
      <c r="G10" s="390"/>
      <c r="H10" s="390"/>
      <c r="I10" s="272" t="s">
        <v>1058</v>
      </c>
      <c r="J10" s="272" t="s">
        <v>1059</v>
      </c>
      <c r="K10" s="272" t="s">
        <v>340</v>
      </c>
      <c r="L10" s="396"/>
      <c r="M10" s="396"/>
      <c r="N10" s="396"/>
      <c r="O10" s="396"/>
      <c r="P10" s="396"/>
      <c r="Q10" s="396"/>
      <c r="R10" s="396"/>
      <c r="S10" s="396"/>
      <c r="T10" s="396"/>
    </row>
    <row r="11" spans="1:22" s="266" customFormat="1" ht="30" customHeight="1" x14ac:dyDescent="0.25">
      <c r="A11" s="289">
        <v>1</v>
      </c>
      <c r="B11" s="261" t="s">
        <v>1041</v>
      </c>
      <c r="C11" s="262"/>
      <c r="D11" s="397" t="s">
        <v>1060</v>
      </c>
      <c r="E11" s="397"/>
      <c r="F11" s="289"/>
      <c r="G11" s="290">
        <v>1</v>
      </c>
      <c r="H11" s="290">
        <v>12</v>
      </c>
      <c r="I11" s="263">
        <f t="shared" ref="I11:I42" si="2">J11*2</f>
        <v>51970</v>
      </c>
      <c r="J11" s="263">
        <v>25985</v>
      </c>
      <c r="K11" s="264">
        <f>H11*I11</f>
        <v>623640</v>
      </c>
      <c r="L11" s="264">
        <v>0</v>
      </c>
      <c r="M11" s="264">
        <f>I11/30.4*20*0.25</f>
        <v>8547.6973684210534</v>
      </c>
      <c r="N11" s="292">
        <f>(ROUNDUP((I11/30.4*(50/12*H11)),0))+((ROUNDUP((I11/30.4*(50/12*H11)),0))*0.35)</f>
        <v>115393.95</v>
      </c>
      <c r="O11" s="264">
        <v>0</v>
      </c>
      <c r="P11" s="264">
        <v>0</v>
      </c>
      <c r="Q11" s="264">
        <f>I11*0.04*12</f>
        <v>24945.600000000002</v>
      </c>
      <c r="R11" s="265">
        <f>SUM(K11:P11)</f>
        <v>747581.64736842096</v>
      </c>
      <c r="S11" s="281">
        <f>R11+Q11</f>
        <v>772527.24736842094</v>
      </c>
      <c r="T11" s="289" t="s">
        <v>1061</v>
      </c>
    </row>
    <row r="12" spans="1:22" s="266" customFormat="1" ht="30.75" customHeight="1" x14ac:dyDescent="0.25">
      <c r="A12" s="289">
        <v>2</v>
      </c>
      <c r="B12" s="261" t="s">
        <v>1062</v>
      </c>
      <c r="C12" s="262"/>
      <c r="D12" s="397" t="s">
        <v>1060</v>
      </c>
      <c r="E12" s="397"/>
      <c r="F12" s="289"/>
      <c r="G12" s="290">
        <v>1</v>
      </c>
      <c r="H12" s="290">
        <v>12</v>
      </c>
      <c r="I12" s="263">
        <f t="shared" si="2"/>
        <v>5733</v>
      </c>
      <c r="J12" s="263">
        <v>2866.5</v>
      </c>
      <c r="K12" s="264">
        <f>H12*I12</f>
        <v>68796</v>
      </c>
      <c r="L12" s="264">
        <v>0</v>
      </c>
      <c r="M12" s="264">
        <f>I12/30.4*20*0.25</f>
        <v>942.9276315789474</v>
      </c>
      <c r="N12" s="292">
        <f>(ROUNDUP((I12/30.4*(50/12*H12)),0))+((ROUNDUP((I12/30.4*(50/12*H12)),0))*0.35)</f>
        <v>12730.5</v>
      </c>
      <c r="O12" s="264">
        <v>0</v>
      </c>
      <c r="P12" s="263">
        <v>2866.5</v>
      </c>
      <c r="Q12" s="264">
        <f t="shared" ref="Q12:Q76" si="3">I12*0.04*12</f>
        <v>2751.84</v>
      </c>
      <c r="R12" s="265">
        <f t="shared" ref="R12:R75" si="4">SUM(K12:P12)</f>
        <v>85335.927631578947</v>
      </c>
      <c r="S12" s="281">
        <f t="shared" ref="S12:S75" si="5">R12+Q12</f>
        <v>88087.767631578943</v>
      </c>
      <c r="T12" s="289" t="s">
        <v>1061</v>
      </c>
    </row>
    <row r="13" spans="1:22" s="266" customFormat="1" ht="29.25" customHeight="1" x14ac:dyDescent="0.25">
      <c r="A13" s="289">
        <v>3</v>
      </c>
      <c r="B13" s="261" t="s">
        <v>1063</v>
      </c>
      <c r="C13" s="262"/>
      <c r="D13" s="397" t="s">
        <v>1060</v>
      </c>
      <c r="E13" s="397"/>
      <c r="F13" s="289">
        <v>1111</v>
      </c>
      <c r="G13" s="290">
        <v>1</v>
      </c>
      <c r="H13" s="290">
        <v>12</v>
      </c>
      <c r="I13" s="263">
        <f t="shared" si="2"/>
        <v>29400</v>
      </c>
      <c r="J13" s="263">
        <v>14700</v>
      </c>
      <c r="K13" s="293">
        <f t="shared" ref="K13:K76" si="6">H13*I13</f>
        <v>352800</v>
      </c>
      <c r="L13" s="293">
        <v>0</v>
      </c>
      <c r="M13" s="293">
        <f t="shared" ref="M13:M76" si="7">I13/30.4*20*0.25</f>
        <v>4835.5263157894742</v>
      </c>
      <c r="N13" s="294">
        <f t="shared" ref="N13:N76" si="8">(ROUNDUP((I13/30.4*(50/12*H13)),0))+((ROUNDUP((I13/30.4*(50/12*H13)),0))*0.35)</f>
        <v>65280.6</v>
      </c>
      <c r="O13" s="293">
        <v>0</v>
      </c>
      <c r="P13" s="293">
        <v>0</v>
      </c>
      <c r="Q13" s="293">
        <f t="shared" si="3"/>
        <v>14112</v>
      </c>
      <c r="R13" s="265">
        <f t="shared" si="4"/>
        <v>422916.12631578947</v>
      </c>
      <c r="S13" s="281">
        <f t="shared" si="5"/>
        <v>437028.12631578947</v>
      </c>
      <c r="T13" s="264" t="s">
        <v>1061</v>
      </c>
      <c r="U13" s="267"/>
      <c r="V13" s="267"/>
    </row>
    <row r="14" spans="1:22" s="266" customFormat="1" ht="29.25" customHeight="1" x14ac:dyDescent="0.25">
      <c r="A14" s="289">
        <v>4</v>
      </c>
      <c r="B14" s="261" t="s">
        <v>1064</v>
      </c>
      <c r="C14" s="262"/>
      <c r="D14" s="397" t="s">
        <v>1060</v>
      </c>
      <c r="E14" s="397"/>
      <c r="F14" s="289"/>
      <c r="G14" s="290">
        <v>1</v>
      </c>
      <c r="H14" s="290">
        <v>12</v>
      </c>
      <c r="I14" s="263">
        <f t="shared" si="2"/>
        <v>6783</v>
      </c>
      <c r="J14" s="263">
        <v>3391.5</v>
      </c>
      <c r="K14" s="264">
        <f>H14*I14</f>
        <v>81396</v>
      </c>
      <c r="L14" s="264">
        <v>0</v>
      </c>
      <c r="M14" s="264">
        <f t="shared" si="7"/>
        <v>1115.625</v>
      </c>
      <c r="N14" s="292">
        <f t="shared" si="8"/>
        <v>15061.95</v>
      </c>
      <c r="O14" s="264">
        <v>0</v>
      </c>
      <c r="P14" s="264">
        <v>3391.5</v>
      </c>
      <c r="Q14" s="264">
        <f t="shared" si="3"/>
        <v>3255.84</v>
      </c>
      <c r="R14" s="265">
        <f t="shared" si="4"/>
        <v>100965.075</v>
      </c>
      <c r="S14" s="281">
        <f t="shared" si="5"/>
        <v>104220.91499999999</v>
      </c>
      <c r="T14" s="289" t="s">
        <v>1061</v>
      </c>
    </row>
    <row r="15" spans="1:22" s="266" customFormat="1" ht="30" customHeight="1" x14ac:dyDescent="0.25">
      <c r="A15" s="289">
        <v>5</v>
      </c>
      <c r="B15" s="261" t="s">
        <v>1065</v>
      </c>
      <c r="C15" s="262"/>
      <c r="D15" s="397" t="s">
        <v>1060</v>
      </c>
      <c r="E15" s="397"/>
      <c r="F15" s="289"/>
      <c r="G15" s="290">
        <v>1</v>
      </c>
      <c r="H15" s="290">
        <v>12</v>
      </c>
      <c r="I15" s="263">
        <f t="shared" si="2"/>
        <v>22000</v>
      </c>
      <c r="J15" s="263">
        <v>11000</v>
      </c>
      <c r="K15" s="264">
        <f t="shared" si="6"/>
        <v>264000</v>
      </c>
      <c r="L15" s="264">
        <v>0</v>
      </c>
      <c r="M15" s="264">
        <f t="shared" si="7"/>
        <v>3618.4210526315792</v>
      </c>
      <c r="N15" s="292">
        <f t="shared" si="8"/>
        <v>48849.75</v>
      </c>
      <c r="O15" s="264">
        <v>0</v>
      </c>
      <c r="P15" s="264">
        <v>0</v>
      </c>
      <c r="Q15" s="264">
        <f t="shared" si="3"/>
        <v>10560</v>
      </c>
      <c r="R15" s="265">
        <f t="shared" si="4"/>
        <v>316468.17105263157</v>
      </c>
      <c r="S15" s="281">
        <f t="shared" si="5"/>
        <v>327028.17105263157</v>
      </c>
      <c r="T15" s="289" t="s">
        <v>1061</v>
      </c>
    </row>
    <row r="16" spans="1:22" s="266" customFormat="1" ht="28.5" customHeight="1" x14ac:dyDescent="0.25">
      <c r="A16" s="289">
        <v>6</v>
      </c>
      <c r="B16" s="261" t="s">
        <v>1066</v>
      </c>
      <c r="C16" s="262"/>
      <c r="D16" s="397" t="s">
        <v>1060</v>
      </c>
      <c r="E16" s="397"/>
      <c r="F16" s="289"/>
      <c r="G16" s="290">
        <v>1</v>
      </c>
      <c r="H16" s="290">
        <v>12</v>
      </c>
      <c r="I16" s="263">
        <f t="shared" si="2"/>
        <v>4000</v>
      </c>
      <c r="J16" s="263">
        <v>2000</v>
      </c>
      <c r="K16" s="264">
        <f>I16*H16</f>
        <v>48000</v>
      </c>
      <c r="L16" s="264"/>
      <c r="M16" s="264">
        <f t="shared" si="7"/>
        <v>657.89473684210532</v>
      </c>
      <c r="N16" s="292">
        <f t="shared" si="8"/>
        <v>8881.65</v>
      </c>
      <c r="O16" s="264">
        <v>0</v>
      </c>
      <c r="P16" s="264">
        <v>2000</v>
      </c>
      <c r="Q16" s="264">
        <f t="shared" si="3"/>
        <v>1920</v>
      </c>
      <c r="R16" s="265">
        <f t="shared" si="4"/>
        <v>59539.544736842108</v>
      </c>
      <c r="S16" s="281">
        <f t="shared" si="5"/>
        <v>61459.544736842108</v>
      </c>
      <c r="T16" s="289" t="s">
        <v>1067</v>
      </c>
    </row>
    <row r="17" spans="1:20" s="266" customFormat="1" ht="30.75" customHeight="1" x14ac:dyDescent="0.25">
      <c r="A17" s="289">
        <v>7</v>
      </c>
      <c r="B17" s="261" t="s">
        <v>1068</v>
      </c>
      <c r="C17" s="262"/>
      <c r="D17" s="397" t="s">
        <v>1060</v>
      </c>
      <c r="E17" s="397"/>
      <c r="F17" s="289">
        <v>1111</v>
      </c>
      <c r="G17" s="290">
        <v>1</v>
      </c>
      <c r="H17" s="290">
        <v>12</v>
      </c>
      <c r="I17" s="263">
        <f t="shared" si="2"/>
        <v>24140.6</v>
      </c>
      <c r="J17" s="263">
        <v>12070.3</v>
      </c>
      <c r="K17" s="293">
        <f t="shared" si="6"/>
        <v>289687.19999999995</v>
      </c>
      <c r="L17" s="293">
        <v>0</v>
      </c>
      <c r="M17" s="293">
        <f t="shared" si="7"/>
        <v>3970.4934210526317</v>
      </c>
      <c r="N17" s="294">
        <f t="shared" si="8"/>
        <v>53601.75</v>
      </c>
      <c r="O17" s="293">
        <v>0</v>
      </c>
      <c r="P17" s="293">
        <v>0</v>
      </c>
      <c r="Q17" s="293">
        <f t="shared" si="3"/>
        <v>11587.487999999999</v>
      </c>
      <c r="R17" s="265">
        <f t="shared" si="4"/>
        <v>347259.44342105259</v>
      </c>
      <c r="S17" s="281">
        <f t="shared" si="5"/>
        <v>358846.93142105261</v>
      </c>
      <c r="T17" s="289" t="s">
        <v>1061</v>
      </c>
    </row>
    <row r="18" spans="1:20" s="266" customFormat="1" ht="30.75" customHeight="1" x14ac:dyDescent="0.25">
      <c r="A18" s="289">
        <v>8</v>
      </c>
      <c r="B18" s="261" t="s">
        <v>1069</v>
      </c>
      <c r="C18" s="262"/>
      <c r="D18" s="397" t="s">
        <v>1060</v>
      </c>
      <c r="E18" s="397"/>
      <c r="F18" s="289">
        <v>1111</v>
      </c>
      <c r="G18" s="290">
        <v>1</v>
      </c>
      <c r="H18" s="290">
        <v>12</v>
      </c>
      <c r="I18" s="263">
        <f t="shared" si="2"/>
        <v>24140.6</v>
      </c>
      <c r="J18" s="263">
        <v>12070.3</v>
      </c>
      <c r="K18" s="293">
        <f t="shared" si="6"/>
        <v>289687.19999999995</v>
      </c>
      <c r="L18" s="293">
        <v>0</v>
      </c>
      <c r="M18" s="293">
        <f t="shared" si="7"/>
        <v>3970.4934210526317</v>
      </c>
      <c r="N18" s="294">
        <f t="shared" si="8"/>
        <v>53601.75</v>
      </c>
      <c r="O18" s="293">
        <v>0</v>
      </c>
      <c r="P18" s="293">
        <v>0</v>
      </c>
      <c r="Q18" s="293">
        <f t="shared" si="3"/>
        <v>11587.487999999999</v>
      </c>
      <c r="R18" s="265">
        <f t="shared" si="4"/>
        <v>347259.44342105259</v>
      </c>
      <c r="S18" s="281">
        <f t="shared" si="5"/>
        <v>358846.93142105261</v>
      </c>
      <c r="T18" s="289" t="s">
        <v>1061</v>
      </c>
    </row>
    <row r="19" spans="1:20" s="266" customFormat="1" ht="30.75" customHeight="1" x14ac:dyDescent="0.25">
      <c r="A19" s="289">
        <v>9</v>
      </c>
      <c r="B19" s="261" t="s">
        <v>1070</v>
      </c>
      <c r="C19" s="262"/>
      <c r="D19" s="397" t="s">
        <v>1060</v>
      </c>
      <c r="E19" s="397"/>
      <c r="F19" s="289">
        <v>1111</v>
      </c>
      <c r="G19" s="290">
        <v>1</v>
      </c>
      <c r="H19" s="290">
        <v>12</v>
      </c>
      <c r="I19" s="263">
        <f t="shared" si="2"/>
        <v>24140.6</v>
      </c>
      <c r="J19" s="263">
        <v>12070.3</v>
      </c>
      <c r="K19" s="293">
        <f t="shared" si="6"/>
        <v>289687.19999999995</v>
      </c>
      <c r="L19" s="293">
        <v>0</v>
      </c>
      <c r="M19" s="293">
        <f t="shared" si="7"/>
        <v>3970.4934210526317</v>
      </c>
      <c r="N19" s="294">
        <f t="shared" si="8"/>
        <v>53601.75</v>
      </c>
      <c r="O19" s="293">
        <v>0</v>
      </c>
      <c r="P19" s="293">
        <v>0</v>
      </c>
      <c r="Q19" s="293">
        <f t="shared" si="3"/>
        <v>11587.487999999999</v>
      </c>
      <c r="R19" s="265">
        <f t="shared" si="4"/>
        <v>347259.44342105259</v>
      </c>
      <c r="S19" s="281">
        <f t="shared" si="5"/>
        <v>358846.93142105261</v>
      </c>
      <c r="T19" s="289" t="s">
        <v>1061</v>
      </c>
    </row>
    <row r="20" spans="1:20" s="266" customFormat="1" ht="30.75" customHeight="1" x14ac:dyDescent="0.25">
      <c r="A20" s="289">
        <v>10</v>
      </c>
      <c r="B20" s="261" t="s">
        <v>1071</v>
      </c>
      <c r="C20" s="262"/>
      <c r="D20" s="397" t="s">
        <v>1060</v>
      </c>
      <c r="E20" s="397"/>
      <c r="F20" s="289">
        <v>1111</v>
      </c>
      <c r="G20" s="290">
        <v>1</v>
      </c>
      <c r="H20" s="290">
        <v>12</v>
      </c>
      <c r="I20" s="263">
        <f t="shared" si="2"/>
        <v>24140.6</v>
      </c>
      <c r="J20" s="263">
        <v>12070.3</v>
      </c>
      <c r="K20" s="293">
        <f t="shared" si="6"/>
        <v>289687.19999999995</v>
      </c>
      <c r="L20" s="293">
        <v>0</v>
      </c>
      <c r="M20" s="293">
        <f t="shared" si="7"/>
        <v>3970.4934210526317</v>
      </c>
      <c r="N20" s="294">
        <f t="shared" si="8"/>
        <v>53601.75</v>
      </c>
      <c r="O20" s="293">
        <v>0</v>
      </c>
      <c r="P20" s="293">
        <v>0</v>
      </c>
      <c r="Q20" s="293">
        <f t="shared" si="3"/>
        <v>11587.487999999999</v>
      </c>
      <c r="R20" s="265">
        <f t="shared" si="4"/>
        <v>347259.44342105259</v>
      </c>
      <c r="S20" s="281">
        <f t="shared" si="5"/>
        <v>358846.93142105261</v>
      </c>
      <c r="T20" s="289" t="s">
        <v>1061</v>
      </c>
    </row>
    <row r="21" spans="1:20" s="266" customFormat="1" ht="30.75" customHeight="1" x14ac:dyDescent="0.25">
      <c r="A21" s="289">
        <v>11</v>
      </c>
      <c r="B21" s="261" t="s">
        <v>1072</v>
      </c>
      <c r="C21" s="262"/>
      <c r="D21" s="397" t="s">
        <v>1060</v>
      </c>
      <c r="E21" s="397"/>
      <c r="F21" s="289">
        <v>1111</v>
      </c>
      <c r="G21" s="290">
        <v>1</v>
      </c>
      <c r="H21" s="290">
        <v>12</v>
      </c>
      <c r="I21" s="263">
        <f t="shared" si="2"/>
        <v>24140.6</v>
      </c>
      <c r="J21" s="263">
        <v>12070.3</v>
      </c>
      <c r="K21" s="293">
        <f t="shared" si="6"/>
        <v>289687.19999999995</v>
      </c>
      <c r="L21" s="293">
        <v>0</v>
      </c>
      <c r="M21" s="293">
        <f t="shared" si="7"/>
        <v>3970.4934210526317</v>
      </c>
      <c r="N21" s="294">
        <f t="shared" si="8"/>
        <v>53601.75</v>
      </c>
      <c r="O21" s="293">
        <v>0</v>
      </c>
      <c r="P21" s="293">
        <v>0</v>
      </c>
      <c r="Q21" s="293">
        <f t="shared" si="3"/>
        <v>11587.487999999999</v>
      </c>
      <c r="R21" s="265">
        <f t="shared" si="4"/>
        <v>347259.44342105259</v>
      </c>
      <c r="S21" s="281">
        <f t="shared" si="5"/>
        <v>358846.93142105261</v>
      </c>
      <c r="T21" s="289" t="s">
        <v>1061</v>
      </c>
    </row>
    <row r="22" spans="1:20" s="266" customFormat="1" ht="30.75" customHeight="1" x14ac:dyDescent="0.25">
      <c r="A22" s="289">
        <v>12</v>
      </c>
      <c r="B22" s="261" t="s">
        <v>1073</v>
      </c>
      <c r="C22" s="262"/>
      <c r="D22" s="397" t="s">
        <v>1060</v>
      </c>
      <c r="E22" s="397"/>
      <c r="F22" s="289">
        <v>1111</v>
      </c>
      <c r="G22" s="290">
        <v>1</v>
      </c>
      <c r="H22" s="290">
        <v>12</v>
      </c>
      <c r="I22" s="263">
        <f t="shared" si="2"/>
        <v>24140.6</v>
      </c>
      <c r="J22" s="263">
        <v>12070.3</v>
      </c>
      <c r="K22" s="293">
        <f t="shared" si="6"/>
        <v>289687.19999999995</v>
      </c>
      <c r="L22" s="293">
        <v>0</v>
      </c>
      <c r="M22" s="293">
        <f t="shared" si="7"/>
        <v>3970.4934210526317</v>
      </c>
      <c r="N22" s="294">
        <f t="shared" si="8"/>
        <v>53601.75</v>
      </c>
      <c r="O22" s="293">
        <v>0</v>
      </c>
      <c r="P22" s="293">
        <v>0</v>
      </c>
      <c r="Q22" s="293">
        <f t="shared" si="3"/>
        <v>11587.487999999999</v>
      </c>
      <c r="R22" s="265">
        <f t="shared" si="4"/>
        <v>347259.44342105259</v>
      </c>
      <c r="S22" s="281">
        <f t="shared" si="5"/>
        <v>358846.93142105261</v>
      </c>
      <c r="T22" s="289" t="s">
        <v>1061</v>
      </c>
    </row>
    <row r="23" spans="1:20" s="266" customFormat="1" ht="30.75" customHeight="1" x14ac:dyDescent="0.25">
      <c r="A23" s="289">
        <v>13</v>
      </c>
      <c r="B23" s="261" t="s">
        <v>1074</v>
      </c>
      <c r="C23" s="262"/>
      <c r="D23" s="397" t="s">
        <v>1060</v>
      </c>
      <c r="E23" s="397"/>
      <c r="F23" s="289">
        <v>1111</v>
      </c>
      <c r="G23" s="290">
        <v>1</v>
      </c>
      <c r="H23" s="290">
        <v>12</v>
      </c>
      <c r="I23" s="263">
        <f t="shared" si="2"/>
        <v>24140.6</v>
      </c>
      <c r="J23" s="263">
        <v>12070.3</v>
      </c>
      <c r="K23" s="293">
        <f t="shared" si="6"/>
        <v>289687.19999999995</v>
      </c>
      <c r="L23" s="293">
        <v>0</v>
      </c>
      <c r="M23" s="293">
        <f t="shared" si="7"/>
        <v>3970.4934210526317</v>
      </c>
      <c r="N23" s="294">
        <f t="shared" si="8"/>
        <v>53601.75</v>
      </c>
      <c r="O23" s="293">
        <v>0</v>
      </c>
      <c r="P23" s="293">
        <v>0</v>
      </c>
      <c r="Q23" s="293">
        <f t="shared" si="3"/>
        <v>11587.487999999999</v>
      </c>
      <c r="R23" s="265">
        <f t="shared" si="4"/>
        <v>347259.44342105259</v>
      </c>
      <c r="S23" s="281">
        <f t="shared" si="5"/>
        <v>358846.93142105261</v>
      </c>
      <c r="T23" s="289" t="s">
        <v>1061</v>
      </c>
    </row>
    <row r="24" spans="1:20" s="266" customFormat="1" ht="30.75" customHeight="1" x14ac:dyDescent="0.25">
      <c r="A24" s="289">
        <v>14</v>
      </c>
      <c r="B24" s="261" t="s">
        <v>1075</v>
      </c>
      <c r="C24" s="262"/>
      <c r="D24" s="397" t="s">
        <v>1060</v>
      </c>
      <c r="E24" s="397"/>
      <c r="F24" s="289">
        <v>1111</v>
      </c>
      <c r="G24" s="290">
        <v>1</v>
      </c>
      <c r="H24" s="290">
        <v>12</v>
      </c>
      <c r="I24" s="263">
        <f t="shared" si="2"/>
        <v>24140.6</v>
      </c>
      <c r="J24" s="263">
        <v>12070.3</v>
      </c>
      <c r="K24" s="293">
        <f t="shared" si="6"/>
        <v>289687.19999999995</v>
      </c>
      <c r="L24" s="293">
        <v>0</v>
      </c>
      <c r="M24" s="293">
        <f t="shared" si="7"/>
        <v>3970.4934210526317</v>
      </c>
      <c r="N24" s="294">
        <f t="shared" si="8"/>
        <v>53601.75</v>
      </c>
      <c r="O24" s="293">
        <v>0</v>
      </c>
      <c r="P24" s="293">
        <v>0</v>
      </c>
      <c r="Q24" s="293">
        <f t="shared" si="3"/>
        <v>11587.487999999999</v>
      </c>
      <c r="R24" s="265">
        <f t="shared" si="4"/>
        <v>347259.44342105259</v>
      </c>
      <c r="S24" s="281">
        <f t="shared" si="5"/>
        <v>358846.93142105261</v>
      </c>
      <c r="T24" s="289" t="s">
        <v>1061</v>
      </c>
    </row>
    <row r="25" spans="1:20" s="266" customFormat="1" ht="30.75" customHeight="1" x14ac:dyDescent="0.25">
      <c r="A25" s="289">
        <v>15</v>
      </c>
      <c r="B25" s="261" t="s">
        <v>1076</v>
      </c>
      <c r="C25" s="262"/>
      <c r="D25" s="397" t="s">
        <v>1060</v>
      </c>
      <c r="E25" s="397"/>
      <c r="F25" s="289">
        <v>1111</v>
      </c>
      <c r="G25" s="290">
        <v>1</v>
      </c>
      <c r="H25" s="290">
        <v>12</v>
      </c>
      <c r="I25" s="263">
        <f t="shared" si="2"/>
        <v>24140.6</v>
      </c>
      <c r="J25" s="263">
        <v>12070.3</v>
      </c>
      <c r="K25" s="293">
        <f t="shared" si="6"/>
        <v>289687.19999999995</v>
      </c>
      <c r="L25" s="293">
        <v>0</v>
      </c>
      <c r="M25" s="293">
        <f t="shared" si="7"/>
        <v>3970.4934210526317</v>
      </c>
      <c r="N25" s="294">
        <f t="shared" si="8"/>
        <v>53601.75</v>
      </c>
      <c r="O25" s="293">
        <v>0</v>
      </c>
      <c r="P25" s="293">
        <v>0</v>
      </c>
      <c r="Q25" s="293">
        <f t="shared" si="3"/>
        <v>11587.487999999999</v>
      </c>
      <c r="R25" s="265">
        <f t="shared" si="4"/>
        <v>347259.44342105259</v>
      </c>
      <c r="S25" s="281">
        <f t="shared" si="5"/>
        <v>358846.93142105261</v>
      </c>
      <c r="T25" s="289" t="s">
        <v>1061</v>
      </c>
    </row>
    <row r="26" spans="1:20" s="266" customFormat="1" ht="30" customHeight="1" x14ac:dyDescent="0.25">
      <c r="A26" s="289">
        <v>16</v>
      </c>
      <c r="B26" s="261" t="s">
        <v>1077</v>
      </c>
      <c r="C26" s="262"/>
      <c r="D26" s="397" t="s">
        <v>1060</v>
      </c>
      <c r="E26" s="397"/>
      <c r="F26" s="289"/>
      <c r="G26" s="290">
        <v>1</v>
      </c>
      <c r="H26" s="290">
        <v>12</v>
      </c>
      <c r="I26" s="263">
        <f t="shared" si="2"/>
        <v>22000</v>
      </c>
      <c r="J26" s="263">
        <v>11000</v>
      </c>
      <c r="K26" s="264">
        <f t="shared" si="6"/>
        <v>264000</v>
      </c>
      <c r="L26" s="264">
        <v>0</v>
      </c>
      <c r="M26" s="264">
        <f t="shared" si="7"/>
        <v>3618.4210526315792</v>
      </c>
      <c r="N26" s="292">
        <f t="shared" si="8"/>
        <v>48849.75</v>
      </c>
      <c r="O26" s="264">
        <v>0</v>
      </c>
      <c r="P26" s="264">
        <v>0</v>
      </c>
      <c r="Q26" s="264">
        <f t="shared" si="3"/>
        <v>10560</v>
      </c>
      <c r="R26" s="265">
        <f t="shared" si="4"/>
        <v>316468.17105263157</v>
      </c>
      <c r="S26" s="281">
        <f t="shared" si="5"/>
        <v>327028.17105263157</v>
      </c>
      <c r="T26" s="289" t="s">
        <v>1061</v>
      </c>
    </row>
    <row r="27" spans="1:20" s="266" customFormat="1" ht="28.5" customHeight="1" x14ac:dyDescent="0.25">
      <c r="A27" s="289">
        <v>17</v>
      </c>
      <c r="B27" s="261" t="s">
        <v>1078</v>
      </c>
      <c r="C27" s="262"/>
      <c r="D27" s="397" t="s">
        <v>1060</v>
      </c>
      <c r="E27" s="397"/>
      <c r="F27" s="289"/>
      <c r="G27" s="290">
        <v>1</v>
      </c>
      <c r="H27" s="290">
        <v>12</v>
      </c>
      <c r="I27" s="263">
        <f t="shared" si="2"/>
        <v>6500</v>
      </c>
      <c r="J27" s="263">
        <v>3250</v>
      </c>
      <c r="K27" s="264">
        <f t="shared" si="6"/>
        <v>78000</v>
      </c>
      <c r="L27" s="264">
        <v>0</v>
      </c>
      <c r="M27" s="264">
        <f t="shared" si="7"/>
        <v>1069.078947368421</v>
      </c>
      <c r="N27" s="292">
        <f t="shared" si="8"/>
        <v>14432.85</v>
      </c>
      <c r="O27" s="264">
        <v>0</v>
      </c>
      <c r="P27" s="264">
        <v>3250</v>
      </c>
      <c r="Q27" s="264">
        <f t="shared" si="3"/>
        <v>3120</v>
      </c>
      <c r="R27" s="265">
        <f t="shared" si="4"/>
        <v>96751.928947368433</v>
      </c>
      <c r="S27" s="281">
        <f t="shared" si="5"/>
        <v>99871.928947368433</v>
      </c>
      <c r="T27" s="289" t="s">
        <v>1061</v>
      </c>
    </row>
    <row r="28" spans="1:20" s="266" customFormat="1" ht="30" customHeight="1" x14ac:dyDescent="0.25">
      <c r="A28" s="289">
        <v>18</v>
      </c>
      <c r="B28" s="261" t="s">
        <v>1079</v>
      </c>
      <c r="C28" s="262"/>
      <c r="D28" s="397" t="s">
        <v>1060</v>
      </c>
      <c r="E28" s="397"/>
      <c r="F28" s="289"/>
      <c r="G28" s="290">
        <v>1</v>
      </c>
      <c r="H28" s="290">
        <v>12</v>
      </c>
      <c r="I28" s="263">
        <f t="shared" si="2"/>
        <v>10319</v>
      </c>
      <c r="J28" s="263">
        <v>5159.5</v>
      </c>
      <c r="K28" s="264">
        <f t="shared" si="6"/>
        <v>123828</v>
      </c>
      <c r="L28" s="264">
        <v>0</v>
      </c>
      <c r="M28" s="264">
        <f>I28/30.4*20*0.25</f>
        <v>1697.203947368421</v>
      </c>
      <c r="N28" s="292">
        <f t="shared" si="8"/>
        <v>22913.55</v>
      </c>
      <c r="O28" s="264">
        <v>0</v>
      </c>
      <c r="P28" s="264">
        <v>0</v>
      </c>
      <c r="Q28" s="264">
        <f t="shared" si="3"/>
        <v>4953.12</v>
      </c>
      <c r="R28" s="265">
        <f t="shared" si="4"/>
        <v>148438.75394736842</v>
      </c>
      <c r="S28" s="281">
        <f t="shared" si="5"/>
        <v>153391.87394736841</v>
      </c>
      <c r="T28" s="289" t="s">
        <v>1061</v>
      </c>
    </row>
    <row r="29" spans="1:20" s="266" customFormat="1" ht="30" customHeight="1" x14ac:dyDescent="0.25">
      <c r="A29" s="289">
        <v>19</v>
      </c>
      <c r="B29" s="261" t="s">
        <v>1062</v>
      </c>
      <c r="C29" s="262"/>
      <c r="D29" s="397" t="s">
        <v>1060</v>
      </c>
      <c r="E29" s="397"/>
      <c r="F29" s="289"/>
      <c r="G29" s="290">
        <v>1</v>
      </c>
      <c r="H29" s="290">
        <v>12</v>
      </c>
      <c r="I29" s="263">
        <f t="shared" si="2"/>
        <v>5733</v>
      </c>
      <c r="J29" s="263">
        <v>2866.5</v>
      </c>
      <c r="K29" s="264">
        <f t="shared" si="6"/>
        <v>68796</v>
      </c>
      <c r="L29" s="264"/>
      <c r="M29" s="264">
        <f>I29/30.4*20*0.25</f>
        <v>942.9276315789474</v>
      </c>
      <c r="N29" s="292">
        <f t="shared" si="8"/>
        <v>12730.5</v>
      </c>
      <c r="O29" s="264"/>
      <c r="P29" s="264">
        <v>2866.5</v>
      </c>
      <c r="Q29" s="264">
        <f t="shared" si="3"/>
        <v>2751.84</v>
      </c>
      <c r="R29" s="265">
        <f t="shared" si="4"/>
        <v>85335.927631578947</v>
      </c>
      <c r="S29" s="281">
        <f t="shared" si="5"/>
        <v>88087.767631578943</v>
      </c>
      <c r="T29" s="289" t="s">
        <v>1061</v>
      </c>
    </row>
    <row r="30" spans="1:20" s="266" customFormat="1" ht="29.25" customHeight="1" x14ac:dyDescent="0.25">
      <c r="A30" s="289">
        <v>20</v>
      </c>
      <c r="B30" s="261" t="s">
        <v>1080</v>
      </c>
      <c r="C30" s="262"/>
      <c r="D30" s="397" t="s">
        <v>1060</v>
      </c>
      <c r="E30" s="397"/>
      <c r="F30" s="289"/>
      <c r="G30" s="290">
        <v>1</v>
      </c>
      <c r="H30" s="290">
        <v>12</v>
      </c>
      <c r="I30" s="263">
        <f t="shared" si="2"/>
        <v>5733</v>
      </c>
      <c r="J30" s="263">
        <v>2866.5</v>
      </c>
      <c r="K30" s="264">
        <f t="shared" si="6"/>
        <v>68796</v>
      </c>
      <c r="L30" s="264">
        <v>0</v>
      </c>
      <c r="M30" s="264">
        <f t="shared" si="7"/>
        <v>942.9276315789474</v>
      </c>
      <c r="N30" s="292">
        <f t="shared" si="8"/>
        <v>12730.5</v>
      </c>
      <c r="O30" s="264">
        <v>0</v>
      </c>
      <c r="P30" s="264">
        <v>2866.5</v>
      </c>
      <c r="Q30" s="264">
        <f t="shared" si="3"/>
        <v>2751.84</v>
      </c>
      <c r="R30" s="265">
        <f t="shared" si="4"/>
        <v>85335.927631578947</v>
      </c>
      <c r="S30" s="281">
        <f t="shared" si="5"/>
        <v>88087.767631578943</v>
      </c>
      <c r="T30" s="289" t="s">
        <v>1061</v>
      </c>
    </row>
    <row r="31" spans="1:20" s="266" customFormat="1" ht="30" customHeight="1" x14ac:dyDescent="0.25">
      <c r="A31" s="289">
        <v>21</v>
      </c>
      <c r="B31" s="261" t="s">
        <v>1081</v>
      </c>
      <c r="C31" s="262"/>
      <c r="D31" s="397" t="s">
        <v>1060</v>
      </c>
      <c r="E31" s="397"/>
      <c r="F31" s="289"/>
      <c r="G31" s="290">
        <v>1</v>
      </c>
      <c r="H31" s="290">
        <v>12</v>
      </c>
      <c r="I31" s="263">
        <f t="shared" si="2"/>
        <v>10319</v>
      </c>
      <c r="J31" s="263">
        <v>5159.5</v>
      </c>
      <c r="K31" s="264">
        <f t="shared" si="6"/>
        <v>123828</v>
      </c>
      <c r="L31" s="264">
        <v>0</v>
      </c>
      <c r="M31" s="264">
        <f t="shared" si="7"/>
        <v>1697.203947368421</v>
      </c>
      <c r="N31" s="292">
        <f t="shared" si="8"/>
        <v>22913.55</v>
      </c>
      <c r="O31" s="264">
        <v>0</v>
      </c>
      <c r="P31" s="264">
        <v>0</v>
      </c>
      <c r="Q31" s="264">
        <f t="shared" si="3"/>
        <v>4953.12</v>
      </c>
      <c r="R31" s="265">
        <f t="shared" si="4"/>
        <v>148438.75394736842</v>
      </c>
      <c r="S31" s="281">
        <f t="shared" si="5"/>
        <v>153391.87394736841</v>
      </c>
      <c r="T31" s="289" t="s">
        <v>1061</v>
      </c>
    </row>
    <row r="32" spans="1:20" s="266" customFormat="1" ht="27" customHeight="1" x14ac:dyDescent="0.25">
      <c r="A32" s="289">
        <v>22</v>
      </c>
      <c r="B32" s="261" t="s">
        <v>1082</v>
      </c>
      <c r="C32" s="262"/>
      <c r="D32" s="397" t="s">
        <v>1060</v>
      </c>
      <c r="E32" s="397"/>
      <c r="F32" s="289"/>
      <c r="G32" s="290">
        <v>1</v>
      </c>
      <c r="H32" s="290">
        <v>12</v>
      </c>
      <c r="I32" s="263">
        <f t="shared" si="2"/>
        <v>10319</v>
      </c>
      <c r="J32" s="263">
        <v>5159.5</v>
      </c>
      <c r="K32" s="264">
        <f t="shared" si="6"/>
        <v>123828</v>
      </c>
      <c r="L32" s="264">
        <v>0</v>
      </c>
      <c r="M32" s="264">
        <f t="shared" si="7"/>
        <v>1697.203947368421</v>
      </c>
      <c r="N32" s="292">
        <f t="shared" si="8"/>
        <v>22913.55</v>
      </c>
      <c r="O32" s="264">
        <v>0</v>
      </c>
      <c r="P32" s="264">
        <v>0</v>
      </c>
      <c r="Q32" s="264">
        <f t="shared" si="3"/>
        <v>4953.12</v>
      </c>
      <c r="R32" s="265">
        <f t="shared" si="4"/>
        <v>148438.75394736842</v>
      </c>
      <c r="S32" s="281">
        <f t="shared" si="5"/>
        <v>153391.87394736841</v>
      </c>
      <c r="T32" s="289" t="s">
        <v>1061</v>
      </c>
    </row>
    <row r="33" spans="1:20" s="266" customFormat="1" ht="27" customHeight="1" x14ac:dyDescent="0.25">
      <c r="A33" s="289">
        <v>23</v>
      </c>
      <c r="B33" s="261" t="s">
        <v>1062</v>
      </c>
      <c r="C33" s="262"/>
      <c r="D33" s="397" t="s">
        <v>1060</v>
      </c>
      <c r="E33" s="397"/>
      <c r="F33" s="289"/>
      <c r="G33" s="290">
        <v>1</v>
      </c>
      <c r="H33" s="290">
        <v>12</v>
      </c>
      <c r="I33" s="263">
        <f t="shared" si="2"/>
        <v>5733</v>
      </c>
      <c r="J33" s="263">
        <v>2866.5</v>
      </c>
      <c r="K33" s="264">
        <f t="shared" si="6"/>
        <v>68796</v>
      </c>
      <c r="L33" s="264">
        <v>0</v>
      </c>
      <c r="M33" s="264">
        <f t="shared" si="7"/>
        <v>942.9276315789474</v>
      </c>
      <c r="N33" s="292">
        <f t="shared" si="8"/>
        <v>12730.5</v>
      </c>
      <c r="O33" s="264">
        <v>0</v>
      </c>
      <c r="P33" s="264">
        <v>2866.5</v>
      </c>
      <c r="Q33" s="264">
        <f t="shared" si="3"/>
        <v>2751.84</v>
      </c>
      <c r="R33" s="265">
        <f t="shared" si="4"/>
        <v>85335.927631578947</v>
      </c>
      <c r="S33" s="281">
        <f t="shared" si="5"/>
        <v>88087.767631578943</v>
      </c>
      <c r="T33" s="289" t="s">
        <v>1061</v>
      </c>
    </row>
    <row r="34" spans="1:20" s="266" customFormat="1" ht="30" customHeight="1" x14ac:dyDescent="0.25">
      <c r="A34" s="289">
        <v>24</v>
      </c>
      <c r="B34" s="261" t="s">
        <v>1083</v>
      </c>
      <c r="C34" s="262"/>
      <c r="D34" s="397" t="s">
        <v>1060</v>
      </c>
      <c r="E34" s="397"/>
      <c r="F34" s="289"/>
      <c r="G34" s="290">
        <v>1</v>
      </c>
      <c r="H34" s="290">
        <v>12</v>
      </c>
      <c r="I34" s="263">
        <f t="shared" si="2"/>
        <v>10319</v>
      </c>
      <c r="J34" s="263">
        <v>5159.5</v>
      </c>
      <c r="K34" s="264">
        <f t="shared" si="6"/>
        <v>123828</v>
      </c>
      <c r="L34" s="264">
        <v>0</v>
      </c>
      <c r="M34" s="264">
        <f t="shared" si="7"/>
        <v>1697.203947368421</v>
      </c>
      <c r="N34" s="292">
        <f t="shared" si="8"/>
        <v>22913.55</v>
      </c>
      <c r="O34" s="264">
        <v>0</v>
      </c>
      <c r="P34" s="264">
        <v>0</v>
      </c>
      <c r="Q34" s="264">
        <f t="shared" si="3"/>
        <v>4953.12</v>
      </c>
      <c r="R34" s="265">
        <f t="shared" si="4"/>
        <v>148438.75394736842</v>
      </c>
      <c r="S34" s="281">
        <f t="shared" si="5"/>
        <v>153391.87394736841</v>
      </c>
      <c r="T34" s="289" t="s">
        <v>1061</v>
      </c>
    </row>
    <row r="35" spans="1:20" s="266" customFormat="1" ht="30" customHeight="1" x14ac:dyDescent="0.25">
      <c r="A35" s="289">
        <v>25</v>
      </c>
      <c r="B35" s="261" t="s">
        <v>1078</v>
      </c>
      <c r="C35" s="262"/>
      <c r="D35" s="397" t="s">
        <v>1060</v>
      </c>
      <c r="E35" s="397"/>
      <c r="F35" s="289"/>
      <c r="G35" s="290">
        <v>1</v>
      </c>
      <c r="H35" s="290">
        <v>12</v>
      </c>
      <c r="I35" s="263">
        <f t="shared" si="2"/>
        <v>6500</v>
      </c>
      <c r="J35" s="263">
        <v>3250</v>
      </c>
      <c r="K35" s="264">
        <f t="shared" si="6"/>
        <v>78000</v>
      </c>
      <c r="L35" s="264">
        <v>0</v>
      </c>
      <c r="M35" s="264">
        <f t="shared" si="7"/>
        <v>1069.078947368421</v>
      </c>
      <c r="N35" s="292">
        <f t="shared" si="8"/>
        <v>14432.85</v>
      </c>
      <c r="O35" s="264">
        <v>0</v>
      </c>
      <c r="P35" s="264">
        <v>3250</v>
      </c>
      <c r="Q35" s="264">
        <f t="shared" si="3"/>
        <v>3120</v>
      </c>
      <c r="R35" s="265">
        <f t="shared" si="4"/>
        <v>96751.928947368433</v>
      </c>
      <c r="S35" s="281">
        <f t="shared" si="5"/>
        <v>99871.928947368433</v>
      </c>
      <c r="T35" s="289" t="s">
        <v>1061</v>
      </c>
    </row>
    <row r="36" spans="1:20" s="266" customFormat="1" ht="30.75" customHeight="1" x14ac:dyDescent="0.25">
      <c r="A36" s="289">
        <v>26</v>
      </c>
      <c r="B36" s="261" t="s">
        <v>1084</v>
      </c>
      <c r="C36" s="262"/>
      <c r="D36" s="397" t="s">
        <v>1060</v>
      </c>
      <c r="E36" s="397"/>
      <c r="F36" s="289"/>
      <c r="G36" s="290">
        <v>1</v>
      </c>
      <c r="H36" s="290">
        <v>12</v>
      </c>
      <c r="I36" s="263">
        <f t="shared" si="2"/>
        <v>13867.8</v>
      </c>
      <c r="J36" s="263">
        <v>6933.9</v>
      </c>
      <c r="K36" s="264">
        <f t="shared" si="6"/>
        <v>166413.59999999998</v>
      </c>
      <c r="L36" s="264">
        <v>0</v>
      </c>
      <c r="M36" s="264">
        <f t="shared" si="7"/>
        <v>2280.8881578947367</v>
      </c>
      <c r="N36" s="292">
        <f t="shared" si="8"/>
        <v>30792.15</v>
      </c>
      <c r="O36" s="264">
        <v>0</v>
      </c>
      <c r="P36" s="264">
        <v>0</v>
      </c>
      <c r="Q36" s="264">
        <f t="shared" si="3"/>
        <v>6656.5439999999999</v>
      </c>
      <c r="R36" s="265">
        <f t="shared" si="4"/>
        <v>199486.63815789472</v>
      </c>
      <c r="S36" s="281">
        <f t="shared" si="5"/>
        <v>206143.18215789471</v>
      </c>
      <c r="T36" s="289" t="s">
        <v>1061</v>
      </c>
    </row>
    <row r="37" spans="1:20" s="266" customFormat="1" ht="30.75" customHeight="1" x14ac:dyDescent="0.25">
      <c r="A37" s="289">
        <v>27</v>
      </c>
      <c r="B37" s="261" t="s">
        <v>1062</v>
      </c>
      <c r="C37" s="262"/>
      <c r="D37" s="397" t="s">
        <v>1060</v>
      </c>
      <c r="E37" s="397"/>
      <c r="F37" s="289"/>
      <c r="G37" s="290">
        <v>1</v>
      </c>
      <c r="H37" s="290">
        <v>12</v>
      </c>
      <c r="I37" s="263">
        <f t="shared" si="2"/>
        <v>5733</v>
      </c>
      <c r="J37" s="263">
        <v>2866.5</v>
      </c>
      <c r="K37" s="264">
        <f t="shared" si="6"/>
        <v>68796</v>
      </c>
      <c r="L37" s="264">
        <v>0</v>
      </c>
      <c r="M37" s="264">
        <f t="shared" si="7"/>
        <v>942.9276315789474</v>
      </c>
      <c r="N37" s="292">
        <f t="shared" si="8"/>
        <v>12730.5</v>
      </c>
      <c r="O37" s="264">
        <v>0</v>
      </c>
      <c r="P37" s="264">
        <v>2866.5</v>
      </c>
      <c r="Q37" s="264">
        <f t="shared" si="3"/>
        <v>2751.84</v>
      </c>
      <c r="R37" s="265">
        <f t="shared" si="4"/>
        <v>85335.927631578947</v>
      </c>
      <c r="S37" s="281">
        <f t="shared" si="5"/>
        <v>88087.767631578943</v>
      </c>
      <c r="T37" s="289" t="s">
        <v>1061</v>
      </c>
    </row>
    <row r="38" spans="1:20" s="266" customFormat="1" ht="29.25" customHeight="1" x14ac:dyDescent="0.25">
      <c r="A38" s="289">
        <v>28</v>
      </c>
      <c r="B38" s="261" t="s">
        <v>1085</v>
      </c>
      <c r="C38" s="262"/>
      <c r="D38" s="397" t="s">
        <v>1060</v>
      </c>
      <c r="E38" s="397"/>
      <c r="F38" s="289"/>
      <c r="G38" s="290">
        <v>1</v>
      </c>
      <c r="H38" s="290">
        <v>12</v>
      </c>
      <c r="I38" s="263">
        <f t="shared" si="2"/>
        <v>10319</v>
      </c>
      <c r="J38" s="263">
        <v>5159.5</v>
      </c>
      <c r="K38" s="264">
        <f t="shared" si="6"/>
        <v>123828</v>
      </c>
      <c r="L38" s="264">
        <v>0</v>
      </c>
      <c r="M38" s="264">
        <f t="shared" si="7"/>
        <v>1697.203947368421</v>
      </c>
      <c r="N38" s="292">
        <f t="shared" si="8"/>
        <v>22913.55</v>
      </c>
      <c r="O38" s="264">
        <v>0</v>
      </c>
      <c r="P38" s="264">
        <v>0</v>
      </c>
      <c r="Q38" s="264">
        <f t="shared" si="3"/>
        <v>4953.12</v>
      </c>
      <c r="R38" s="265">
        <f t="shared" si="4"/>
        <v>148438.75394736842</v>
      </c>
      <c r="S38" s="281">
        <f t="shared" si="5"/>
        <v>153391.87394736841</v>
      </c>
      <c r="T38" s="289" t="s">
        <v>1061</v>
      </c>
    </row>
    <row r="39" spans="1:20" s="266" customFormat="1" ht="29.25" customHeight="1" x14ac:dyDescent="0.25">
      <c r="A39" s="289">
        <v>29</v>
      </c>
      <c r="B39" s="261" t="s">
        <v>1062</v>
      </c>
      <c r="C39" s="262"/>
      <c r="D39" s="397" t="s">
        <v>1060</v>
      </c>
      <c r="E39" s="397"/>
      <c r="F39" s="289"/>
      <c r="G39" s="290">
        <v>1</v>
      </c>
      <c r="H39" s="290">
        <v>12</v>
      </c>
      <c r="I39" s="263">
        <f t="shared" si="2"/>
        <v>5733</v>
      </c>
      <c r="J39" s="263">
        <v>2866.5</v>
      </c>
      <c r="K39" s="264">
        <f t="shared" si="6"/>
        <v>68796</v>
      </c>
      <c r="L39" s="264"/>
      <c r="M39" s="264">
        <v>942.93</v>
      </c>
      <c r="N39" s="292">
        <v>12730.5</v>
      </c>
      <c r="O39" s="264"/>
      <c r="P39" s="264">
        <v>2866.5</v>
      </c>
      <c r="Q39" s="264">
        <f t="shared" si="3"/>
        <v>2751.84</v>
      </c>
      <c r="R39" s="265">
        <f t="shared" si="4"/>
        <v>85335.93</v>
      </c>
      <c r="S39" s="281">
        <f t="shared" si="5"/>
        <v>88087.76999999999</v>
      </c>
      <c r="T39" s="289" t="s">
        <v>1061</v>
      </c>
    </row>
    <row r="40" spans="1:20" s="266" customFormat="1" ht="29.25" customHeight="1" x14ac:dyDescent="0.25">
      <c r="A40" s="289">
        <v>30</v>
      </c>
      <c r="B40" s="261" t="s">
        <v>1086</v>
      </c>
      <c r="C40" s="262"/>
      <c r="D40" s="397" t="s">
        <v>1060</v>
      </c>
      <c r="E40" s="397"/>
      <c r="F40" s="289"/>
      <c r="G40" s="290">
        <v>1</v>
      </c>
      <c r="H40" s="290">
        <v>12</v>
      </c>
      <c r="I40" s="263">
        <f t="shared" si="2"/>
        <v>10319</v>
      </c>
      <c r="J40" s="263">
        <v>5159.5</v>
      </c>
      <c r="K40" s="264">
        <f t="shared" si="6"/>
        <v>123828</v>
      </c>
      <c r="L40" s="264"/>
      <c r="M40" s="264">
        <f t="shared" si="7"/>
        <v>1697.203947368421</v>
      </c>
      <c r="N40" s="292">
        <f t="shared" si="8"/>
        <v>22913.55</v>
      </c>
      <c r="O40" s="264">
        <v>0</v>
      </c>
      <c r="P40" s="264">
        <v>0</v>
      </c>
      <c r="Q40" s="264">
        <f t="shared" si="3"/>
        <v>4953.12</v>
      </c>
      <c r="R40" s="265">
        <f t="shared" si="4"/>
        <v>148438.75394736842</v>
      </c>
      <c r="S40" s="281">
        <f t="shared" si="5"/>
        <v>153391.87394736841</v>
      </c>
      <c r="T40" s="289" t="s">
        <v>1061</v>
      </c>
    </row>
    <row r="41" spans="1:20" s="266" customFormat="1" ht="30" customHeight="1" x14ac:dyDescent="0.25">
      <c r="A41" s="289">
        <v>31</v>
      </c>
      <c r="B41" s="261" t="s">
        <v>1087</v>
      </c>
      <c r="C41" s="262"/>
      <c r="D41" s="397" t="s">
        <v>1060</v>
      </c>
      <c r="E41" s="397"/>
      <c r="F41" s="289"/>
      <c r="G41" s="290">
        <v>1</v>
      </c>
      <c r="H41" s="290">
        <v>12</v>
      </c>
      <c r="I41" s="263">
        <f t="shared" si="2"/>
        <v>8400</v>
      </c>
      <c r="J41" s="263">
        <v>4200</v>
      </c>
      <c r="K41" s="264">
        <f t="shared" si="6"/>
        <v>100800</v>
      </c>
      <c r="L41" s="264">
        <v>0</v>
      </c>
      <c r="M41" s="264">
        <f t="shared" si="7"/>
        <v>1381.578947368421</v>
      </c>
      <c r="N41" s="292">
        <f t="shared" si="8"/>
        <v>18651.599999999999</v>
      </c>
      <c r="O41" s="264">
        <v>0</v>
      </c>
      <c r="P41" s="264">
        <v>4200</v>
      </c>
      <c r="Q41" s="264">
        <f t="shared" si="3"/>
        <v>4032</v>
      </c>
      <c r="R41" s="265">
        <f t="shared" si="4"/>
        <v>125033.17894736843</v>
      </c>
      <c r="S41" s="281">
        <f t="shared" si="5"/>
        <v>129065.17894736843</v>
      </c>
      <c r="T41" s="289" t="s">
        <v>1061</v>
      </c>
    </row>
    <row r="42" spans="1:20" s="266" customFormat="1" ht="30" customHeight="1" x14ac:dyDescent="0.25">
      <c r="A42" s="289">
        <v>32</v>
      </c>
      <c r="B42" s="261" t="s">
        <v>1088</v>
      </c>
      <c r="C42" s="262"/>
      <c r="D42" s="397" t="s">
        <v>1060</v>
      </c>
      <c r="E42" s="397"/>
      <c r="F42" s="289"/>
      <c r="G42" s="290">
        <v>1</v>
      </c>
      <c r="H42" s="290">
        <v>12</v>
      </c>
      <c r="I42" s="263">
        <f t="shared" si="2"/>
        <v>5733</v>
      </c>
      <c r="J42" s="263">
        <v>2866.5</v>
      </c>
      <c r="K42" s="264">
        <v>68796</v>
      </c>
      <c r="L42" s="264"/>
      <c r="M42" s="264">
        <v>942.93</v>
      </c>
      <c r="N42" s="292">
        <v>12730.5</v>
      </c>
      <c r="O42" s="264"/>
      <c r="P42" s="264">
        <v>2866.5</v>
      </c>
      <c r="Q42" s="264">
        <f t="shared" si="3"/>
        <v>2751.84</v>
      </c>
      <c r="R42" s="265">
        <f t="shared" si="4"/>
        <v>85335.93</v>
      </c>
      <c r="S42" s="281">
        <f t="shared" si="5"/>
        <v>88087.76999999999</v>
      </c>
      <c r="T42" s="289" t="s">
        <v>1061</v>
      </c>
    </row>
    <row r="43" spans="1:20" s="266" customFormat="1" ht="29.25" customHeight="1" x14ac:dyDescent="0.25">
      <c r="A43" s="289">
        <v>33</v>
      </c>
      <c r="B43" s="261" t="s">
        <v>1089</v>
      </c>
      <c r="C43" s="262"/>
      <c r="D43" s="403" t="s">
        <v>1090</v>
      </c>
      <c r="E43" s="403"/>
      <c r="F43" s="290"/>
      <c r="G43" s="290">
        <v>1</v>
      </c>
      <c r="H43" s="290">
        <v>12</v>
      </c>
      <c r="I43" s="263">
        <f t="shared" ref="I43:I74" si="9">J43*2</f>
        <v>29370.6</v>
      </c>
      <c r="J43" s="263">
        <v>14685.3</v>
      </c>
      <c r="K43" s="264">
        <f t="shared" si="6"/>
        <v>352447.19999999995</v>
      </c>
      <c r="L43" s="264">
        <v>0</v>
      </c>
      <c r="M43" s="264">
        <f t="shared" si="7"/>
        <v>4830.6907894736842</v>
      </c>
      <c r="N43" s="292">
        <f t="shared" si="8"/>
        <v>65214.45</v>
      </c>
      <c r="O43" s="264">
        <v>0</v>
      </c>
      <c r="P43" s="264">
        <v>0</v>
      </c>
      <c r="Q43" s="264">
        <f t="shared" si="3"/>
        <v>14097.888000000001</v>
      </c>
      <c r="R43" s="265">
        <f t="shared" si="4"/>
        <v>422492.34078947367</v>
      </c>
      <c r="S43" s="281">
        <f t="shared" si="5"/>
        <v>436590.22878947365</v>
      </c>
      <c r="T43" s="289" t="s">
        <v>1091</v>
      </c>
    </row>
    <row r="44" spans="1:20" s="266" customFormat="1" ht="30.75" customHeight="1" x14ac:dyDescent="0.25">
      <c r="A44" s="289">
        <v>34</v>
      </c>
      <c r="B44" s="261" t="s">
        <v>1092</v>
      </c>
      <c r="C44" s="262"/>
      <c r="D44" s="403" t="s">
        <v>1090</v>
      </c>
      <c r="E44" s="403"/>
      <c r="F44" s="290"/>
      <c r="G44" s="290">
        <v>1</v>
      </c>
      <c r="H44" s="290">
        <v>12</v>
      </c>
      <c r="I44" s="263">
        <f t="shared" si="9"/>
        <v>8400</v>
      </c>
      <c r="J44" s="263">
        <v>4200</v>
      </c>
      <c r="K44" s="264">
        <f t="shared" si="6"/>
        <v>100800</v>
      </c>
      <c r="L44" s="264">
        <v>0</v>
      </c>
      <c r="M44" s="264">
        <f t="shared" si="7"/>
        <v>1381.578947368421</v>
      </c>
      <c r="N44" s="292">
        <f t="shared" si="8"/>
        <v>18651.599999999999</v>
      </c>
      <c r="O44" s="264">
        <v>0</v>
      </c>
      <c r="P44" s="263">
        <v>4200</v>
      </c>
      <c r="Q44" s="264">
        <f t="shared" si="3"/>
        <v>4032</v>
      </c>
      <c r="R44" s="265">
        <f t="shared" si="4"/>
        <v>125033.17894736843</v>
      </c>
      <c r="S44" s="281">
        <f t="shared" si="5"/>
        <v>129065.17894736843</v>
      </c>
      <c r="T44" s="289" t="s">
        <v>1091</v>
      </c>
    </row>
    <row r="45" spans="1:20" s="266" customFormat="1" ht="30.75" customHeight="1" x14ac:dyDescent="0.25">
      <c r="A45" s="289">
        <v>35</v>
      </c>
      <c r="B45" s="261" t="s">
        <v>1093</v>
      </c>
      <c r="C45" s="262"/>
      <c r="D45" s="403" t="s">
        <v>1090</v>
      </c>
      <c r="E45" s="403"/>
      <c r="F45" s="290"/>
      <c r="G45" s="290">
        <v>1</v>
      </c>
      <c r="H45" s="290">
        <v>12</v>
      </c>
      <c r="I45" s="263">
        <f t="shared" si="9"/>
        <v>8400</v>
      </c>
      <c r="J45" s="263">
        <v>4200</v>
      </c>
      <c r="K45" s="264">
        <f t="shared" si="6"/>
        <v>100800</v>
      </c>
      <c r="L45" s="264">
        <v>0</v>
      </c>
      <c r="M45" s="264">
        <f t="shared" si="7"/>
        <v>1381.578947368421</v>
      </c>
      <c r="N45" s="292">
        <f t="shared" si="8"/>
        <v>18651.599999999999</v>
      </c>
      <c r="O45" s="264">
        <v>0</v>
      </c>
      <c r="P45" s="263">
        <v>4200</v>
      </c>
      <c r="Q45" s="264">
        <f t="shared" si="3"/>
        <v>4032</v>
      </c>
      <c r="R45" s="265">
        <f t="shared" si="4"/>
        <v>125033.17894736843</v>
      </c>
      <c r="S45" s="281">
        <f t="shared" si="5"/>
        <v>129065.17894736843</v>
      </c>
      <c r="T45" s="289" t="s">
        <v>1091</v>
      </c>
    </row>
    <row r="46" spans="1:20" s="266" customFormat="1" ht="30.75" customHeight="1" x14ac:dyDescent="0.25">
      <c r="A46" s="289">
        <v>36</v>
      </c>
      <c r="B46" s="261" t="s">
        <v>1094</v>
      </c>
      <c r="C46" s="262"/>
      <c r="D46" s="403" t="s">
        <v>1090</v>
      </c>
      <c r="E46" s="403"/>
      <c r="F46" s="290"/>
      <c r="G46" s="290">
        <v>1</v>
      </c>
      <c r="H46" s="290">
        <v>12</v>
      </c>
      <c r="I46" s="263">
        <f t="shared" si="9"/>
        <v>8400</v>
      </c>
      <c r="J46" s="263">
        <v>4200</v>
      </c>
      <c r="K46" s="264">
        <f t="shared" si="6"/>
        <v>100800</v>
      </c>
      <c r="L46" s="264">
        <v>0</v>
      </c>
      <c r="M46" s="264">
        <f t="shared" si="7"/>
        <v>1381.578947368421</v>
      </c>
      <c r="N46" s="292">
        <f t="shared" si="8"/>
        <v>18651.599999999999</v>
      </c>
      <c r="O46" s="264">
        <v>0</v>
      </c>
      <c r="P46" s="263">
        <v>4200</v>
      </c>
      <c r="Q46" s="264">
        <f t="shared" si="3"/>
        <v>4032</v>
      </c>
      <c r="R46" s="265">
        <f t="shared" si="4"/>
        <v>125033.17894736843</v>
      </c>
      <c r="S46" s="281">
        <f t="shared" si="5"/>
        <v>129065.17894736843</v>
      </c>
      <c r="T46" s="289" t="s">
        <v>1091</v>
      </c>
    </row>
    <row r="47" spans="1:20" s="266" customFormat="1" ht="30.75" customHeight="1" x14ac:dyDescent="0.25">
      <c r="A47" s="289">
        <v>37</v>
      </c>
      <c r="B47" s="261" t="s">
        <v>1095</v>
      </c>
      <c r="C47" s="262"/>
      <c r="D47" s="403" t="s">
        <v>1090</v>
      </c>
      <c r="E47" s="403"/>
      <c r="F47" s="290"/>
      <c r="G47" s="290">
        <v>1</v>
      </c>
      <c r="H47" s="290">
        <v>12</v>
      </c>
      <c r="I47" s="263">
        <f t="shared" si="9"/>
        <v>8400</v>
      </c>
      <c r="J47" s="263">
        <v>4200</v>
      </c>
      <c r="K47" s="264">
        <f t="shared" si="6"/>
        <v>100800</v>
      </c>
      <c r="L47" s="264">
        <v>0</v>
      </c>
      <c r="M47" s="264">
        <f t="shared" si="7"/>
        <v>1381.578947368421</v>
      </c>
      <c r="N47" s="292">
        <f t="shared" si="8"/>
        <v>18651.599999999999</v>
      </c>
      <c r="O47" s="264">
        <v>0</v>
      </c>
      <c r="P47" s="263">
        <v>4200</v>
      </c>
      <c r="Q47" s="264">
        <f t="shared" si="3"/>
        <v>4032</v>
      </c>
      <c r="R47" s="265">
        <f t="shared" si="4"/>
        <v>125033.17894736843</v>
      </c>
      <c r="S47" s="281">
        <f t="shared" si="5"/>
        <v>129065.17894736843</v>
      </c>
      <c r="T47" s="289" t="s">
        <v>1091</v>
      </c>
    </row>
    <row r="48" spans="1:20" s="266" customFormat="1" ht="30" customHeight="1" x14ac:dyDescent="0.25">
      <c r="A48" s="289">
        <v>38</v>
      </c>
      <c r="B48" s="261" t="s">
        <v>1096</v>
      </c>
      <c r="C48" s="262"/>
      <c r="D48" s="403" t="s">
        <v>1090</v>
      </c>
      <c r="E48" s="403"/>
      <c r="F48" s="290"/>
      <c r="G48" s="290">
        <v>1</v>
      </c>
      <c r="H48" s="290">
        <v>12</v>
      </c>
      <c r="I48" s="263">
        <f t="shared" si="9"/>
        <v>10319</v>
      </c>
      <c r="J48" s="263">
        <v>5159.5</v>
      </c>
      <c r="K48" s="264">
        <f t="shared" si="6"/>
        <v>123828</v>
      </c>
      <c r="L48" s="264">
        <v>0</v>
      </c>
      <c r="M48" s="264">
        <f t="shared" si="7"/>
        <v>1697.203947368421</v>
      </c>
      <c r="N48" s="292">
        <f t="shared" si="8"/>
        <v>22913.55</v>
      </c>
      <c r="O48" s="264">
        <v>0</v>
      </c>
      <c r="P48" s="264">
        <v>0</v>
      </c>
      <c r="Q48" s="264">
        <f t="shared" si="3"/>
        <v>4953.12</v>
      </c>
      <c r="R48" s="265">
        <f t="shared" si="4"/>
        <v>148438.75394736842</v>
      </c>
      <c r="S48" s="281">
        <f t="shared" si="5"/>
        <v>153391.87394736841</v>
      </c>
      <c r="T48" s="289" t="s">
        <v>1091</v>
      </c>
    </row>
    <row r="49" spans="1:20" s="266" customFormat="1" ht="30" customHeight="1" x14ac:dyDescent="0.25">
      <c r="A49" s="289">
        <v>39</v>
      </c>
      <c r="B49" s="261" t="s">
        <v>1062</v>
      </c>
      <c r="C49" s="262"/>
      <c r="D49" s="403" t="s">
        <v>1090</v>
      </c>
      <c r="E49" s="403"/>
      <c r="F49" s="290"/>
      <c r="G49" s="290">
        <v>1</v>
      </c>
      <c r="H49" s="290">
        <v>12</v>
      </c>
      <c r="I49" s="263">
        <f t="shared" si="9"/>
        <v>5733</v>
      </c>
      <c r="J49" s="263">
        <v>2866.5</v>
      </c>
      <c r="K49" s="264">
        <f t="shared" si="6"/>
        <v>68796</v>
      </c>
      <c r="L49" s="264">
        <v>0</v>
      </c>
      <c r="M49" s="264">
        <f t="shared" si="7"/>
        <v>942.9276315789474</v>
      </c>
      <c r="N49" s="292">
        <f t="shared" si="8"/>
        <v>12730.5</v>
      </c>
      <c r="O49" s="264">
        <v>0</v>
      </c>
      <c r="P49" s="264">
        <v>2866.5</v>
      </c>
      <c r="Q49" s="264">
        <f t="shared" si="3"/>
        <v>2751.84</v>
      </c>
      <c r="R49" s="265">
        <f t="shared" si="4"/>
        <v>85335.927631578947</v>
      </c>
      <c r="S49" s="281">
        <f t="shared" si="5"/>
        <v>88087.767631578943</v>
      </c>
      <c r="T49" s="289" t="s">
        <v>1091</v>
      </c>
    </row>
    <row r="50" spans="1:20" s="266" customFormat="1" ht="29.25" customHeight="1" x14ac:dyDescent="0.25">
      <c r="A50" s="289">
        <v>40</v>
      </c>
      <c r="B50" s="261" t="s">
        <v>1062</v>
      </c>
      <c r="C50" s="262"/>
      <c r="D50" s="403" t="s">
        <v>1090</v>
      </c>
      <c r="E50" s="403"/>
      <c r="F50" s="290"/>
      <c r="G50" s="290">
        <v>1</v>
      </c>
      <c r="H50" s="290">
        <v>12</v>
      </c>
      <c r="I50" s="263">
        <f t="shared" si="9"/>
        <v>5733</v>
      </c>
      <c r="J50" s="263">
        <v>2866.5</v>
      </c>
      <c r="K50" s="264">
        <f t="shared" si="6"/>
        <v>68796</v>
      </c>
      <c r="L50" s="264">
        <v>0</v>
      </c>
      <c r="M50" s="264">
        <f t="shared" si="7"/>
        <v>942.9276315789474</v>
      </c>
      <c r="N50" s="292">
        <f t="shared" si="8"/>
        <v>12730.5</v>
      </c>
      <c r="O50" s="264">
        <v>0</v>
      </c>
      <c r="P50" s="264">
        <v>2866.5</v>
      </c>
      <c r="Q50" s="264">
        <f t="shared" si="3"/>
        <v>2751.84</v>
      </c>
      <c r="R50" s="265">
        <f t="shared" si="4"/>
        <v>85335.927631578947</v>
      </c>
      <c r="S50" s="281">
        <f t="shared" si="5"/>
        <v>88087.767631578943</v>
      </c>
      <c r="T50" s="289" t="s">
        <v>1091</v>
      </c>
    </row>
    <row r="51" spans="1:20" s="266" customFormat="1" ht="30" customHeight="1" x14ac:dyDescent="0.25">
      <c r="A51" s="289">
        <v>41</v>
      </c>
      <c r="B51" s="261" t="s">
        <v>1097</v>
      </c>
      <c r="C51" s="262"/>
      <c r="D51" s="403" t="s">
        <v>1090</v>
      </c>
      <c r="E51" s="403"/>
      <c r="F51" s="290"/>
      <c r="G51" s="290">
        <v>1</v>
      </c>
      <c r="H51" s="290">
        <v>12</v>
      </c>
      <c r="I51" s="263">
        <f t="shared" si="9"/>
        <v>13867.8</v>
      </c>
      <c r="J51" s="263">
        <v>6933.9</v>
      </c>
      <c r="K51" s="264">
        <f t="shared" si="6"/>
        <v>166413.59999999998</v>
      </c>
      <c r="L51" s="264">
        <v>0</v>
      </c>
      <c r="M51" s="264">
        <f t="shared" si="7"/>
        <v>2280.8881578947367</v>
      </c>
      <c r="N51" s="292">
        <f t="shared" si="8"/>
        <v>30792.15</v>
      </c>
      <c r="O51" s="264">
        <v>0</v>
      </c>
      <c r="P51" s="264">
        <v>0</v>
      </c>
      <c r="Q51" s="264">
        <f t="shared" si="3"/>
        <v>6656.5439999999999</v>
      </c>
      <c r="R51" s="265">
        <f t="shared" si="4"/>
        <v>199486.63815789472</v>
      </c>
      <c r="S51" s="281">
        <f t="shared" si="5"/>
        <v>206143.18215789471</v>
      </c>
      <c r="T51" s="289" t="s">
        <v>1091</v>
      </c>
    </row>
    <row r="52" spans="1:20" s="266" customFormat="1" ht="30" customHeight="1" x14ac:dyDescent="0.25">
      <c r="A52" s="289">
        <v>42</v>
      </c>
      <c r="B52" s="261" t="s">
        <v>1062</v>
      </c>
      <c r="C52" s="262"/>
      <c r="D52" s="403" t="s">
        <v>1090</v>
      </c>
      <c r="E52" s="403"/>
      <c r="F52" s="290"/>
      <c r="G52" s="290">
        <v>1</v>
      </c>
      <c r="H52" s="290">
        <v>12</v>
      </c>
      <c r="I52" s="263">
        <f t="shared" si="9"/>
        <v>5733</v>
      </c>
      <c r="J52" s="263">
        <v>2866.5</v>
      </c>
      <c r="K52" s="264">
        <f t="shared" si="6"/>
        <v>68796</v>
      </c>
      <c r="L52" s="264">
        <v>0</v>
      </c>
      <c r="M52" s="264">
        <f t="shared" si="7"/>
        <v>942.9276315789474</v>
      </c>
      <c r="N52" s="292">
        <f t="shared" si="8"/>
        <v>12730.5</v>
      </c>
      <c r="O52" s="264">
        <v>0</v>
      </c>
      <c r="P52" s="264">
        <v>2866.5</v>
      </c>
      <c r="Q52" s="264">
        <f t="shared" si="3"/>
        <v>2751.84</v>
      </c>
      <c r="R52" s="265">
        <f t="shared" si="4"/>
        <v>85335.927631578947</v>
      </c>
      <c r="S52" s="281">
        <f t="shared" si="5"/>
        <v>88087.767631578943</v>
      </c>
      <c r="T52" s="289" t="s">
        <v>1091</v>
      </c>
    </row>
    <row r="53" spans="1:20" s="266" customFormat="1" ht="30" customHeight="1" x14ac:dyDescent="0.25">
      <c r="A53" s="289">
        <v>43</v>
      </c>
      <c r="B53" s="261" t="s">
        <v>1098</v>
      </c>
      <c r="C53" s="262"/>
      <c r="D53" s="403" t="s">
        <v>1090</v>
      </c>
      <c r="E53" s="403"/>
      <c r="F53" s="290"/>
      <c r="G53" s="290">
        <v>1</v>
      </c>
      <c r="H53" s="290">
        <v>12</v>
      </c>
      <c r="I53" s="263">
        <f t="shared" si="9"/>
        <v>10319</v>
      </c>
      <c r="J53" s="263">
        <v>5159.5</v>
      </c>
      <c r="K53" s="264">
        <f t="shared" si="6"/>
        <v>123828</v>
      </c>
      <c r="L53" s="264">
        <v>0</v>
      </c>
      <c r="M53" s="264">
        <f t="shared" si="7"/>
        <v>1697.203947368421</v>
      </c>
      <c r="N53" s="292">
        <f t="shared" si="8"/>
        <v>22913.55</v>
      </c>
      <c r="O53" s="264">
        <v>0</v>
      </c>
      <c r="P53" s="264">
        <v>0</v>
      </c>
      <c r="Q53" s="264">
        <f t="shared" si="3"/>
        <v>4953.12</v>
      </c>
      <c r="R53" s="265">
        <f t="shared" si="4"/>
        <v>148438.75394736842</v>
      </c>
      <c r="S53" s="281">
        <f t="shared" si="5"/>
        <v>153391.87394736841</v>
      </c>
      <c r="T53" s="289" t="s">
        <v>1091</v>
      </c>
    </row>
    <row r="54" spans="1:20" s="266" customFormat="1" ht="30" customHeight="1" x14ac:dyDescent="0.25">
      <c r="A54" s="289">
        <v>44</v>
      </c>
      <c r="B54" s="261" t="s">
        <v>1099</v>
      </c>
      <c r="C54" s="262"/>
      <c r="D54" s="403" t="s">
        <v>1090</v>
      </c>
      <c r="E54" s="403"/>
      <c r="F54" s="290"/>
      <c r="G54" s="290">
        <v>1</v>
      </c>
      <c r="H54" s="290">
        <v>12</v>
      </c>
      <c r="I54" s="263">
        <f t="shared" si="9"/>
        <v>7733</v>
      </c>
      <c r="J54" s="263">
        <v>3866.5</v>
      </c>
      <c r="K54" s="264">
        <f t="shared" si="6"/>
        <v>92796</v>
      </c>
      <c r="L54" s="264">
        <v>0</v>
      </c>
      <c r="M54" s="264">
        <f t="shared" si="7"/>
        <v>1271.875</v>
      </c>
      <c r="N54" s="292">
        <f t="shared" si="8"/>
        <v>17170.650000000001</v>
      </c>
      <c r="O54" s="264">
        <v>0</v>
      </c>
      <c r="P54" s="264">
        <v>3866.5</v>
      </c>
      <c r="Q54" s="264">
        <f t="shared" si="3"/>
        <v>3711.84</v>
      </c>
      <c r="R54" s="265">
        <f t="shared" si="4"/>
        <v>115105.02499999999</v>
      </c>
      <c r="S54" s="281">
        <f t="shared" si="5"/>
        <v>118816.86499999999</v>
      </c>
      <c r="T54" s="289" t="s">
        <v>1091</v>
      </c>
    </row>
    <row r="55" spans="1:20" s="266" customFormat="1" ht="29.25" customHeight="1" x14ac:dyDescent="0.25">
      <c r="A55" s="289">
        <v>45</v>
      </c>
      <c r="B55" s="261" t="s">
        <v>1099</v>
      </c>
      <c r="C55" s="262"/>
      <c r="D55" s="403" t="s">
        <v>1090</v>
      </c>
      <c r="E55" s="403"/>
      <c r="F55" s="290"/>
      <c r="G55" s="290">
        <v>1</v>
      </c>
      <c r="H55" s="290">
        <v>12</v>
      </c>
      <c r="I55" s="263">
        <f t="shared" si="9"/>
        <v>7733</v>
      </c>
      <c r="J55" s="263">
        <v>3866.5</v>
      </c>
      <c r="K55" s="264">
        <f t="shared" si="6"/>
        <v>92796</v>
      </c>
      <c r="L55" s="264">
        <v>0</v>
      </c>
      <c r="M55" s="264">
        <f t="shared" si="7"/>
        <v>1271.875</v>
      </c>
      <c r="N55" s="292">
        <f t="shared" si="8"/>
        <v>17170.650000000001</v>
      </c>
      <c r="O55" s="264">
        <v>0</v>
      </c>
      <c r="P55" s="264">
        <v>3866.5</v>
      </c>
      <c r="Q55" s="264">
        <f t="shared" si="3"/>
        <v>3711.84</v>
      </c>
      <c r="R55" s="265">
        <f t="shared" si="4"/>
        <v>115105.02499999999</v>
      </c>
      <c r="S55" s="281">
        <f t="shared" si="5"/>
        <v>118816.86499999999</v>
      </c>
      <c r="T55" s="289" t="s">
        <v>1091</v>
      </c>
    </row>
    <row r="56" spans="1:20" s="266" customFormat="1" ht="29.25" customHeight="1" x14ac:dyDescent="0.25">
      <c r="A56" s="289">
        <v>46</v>
      </c>
      <c r="B56" s="261" t="s">
        <v>1100</v>
      </c>
      <c r="C56" s="262"/>
      <c r="D56" s="403" t="s">
        <v>1101</v>
      </c>
      <c r="E56" s="403"/>
      <c r="F56" s="290"/>
      <c r="G56" s="290">
        <v>1</v>
      </c>
      <c r="H56" s="290">
        <v>12</v>
      </c>
      <c r="I56" s="263">
        <f t="shared" si="9"/>
        <v>13867.8</v>
      </c>
      <c r="J56" s="263">
        <v>6933.9</v>
      </c>
      <c r="K56" s="264">
        <f t="shared" si="6"/>
        <v>166413.59999999998</v>
      </c>
      <c r="L56" s="264">
        <v>0</v>
      </c>
      <c r="M56" s="264">
        <f t="shared" si="7"/>
        <v>2280.8881578947367</v>
      </c>
      <c r="N56" s="292">
        <f t="shared" si="8"/>
        <v>30792.15</v>
      </c>
      <c r="O56" s="264">
        <v>0</v>
      </c>
      <c r="P56" s="264">
        <v>0</v>
      </c>
      <c r="Q56" s="264">
        <f t="shared" si="3"/>
        <v>6656.5439999999999</v>
      </c>
      <c r="R56" s="265">
        <f t="shared" si="4"/>
        <v>199486.63815789472</v>
      </c>
      <c r="S56" s="281">
        <f t="shared" si="5"/>
        <v>206143.18215789471</v>
      </c>
      <c r="T56" s="289" t="s">
        <v>1067</v>
      </c>
    </row>
    <row r="57" spans="1:20" s="266" customFormat="1" ht="29.25" customHeight="1" x14ac:dyDescent="0.25">
      <c r="A57" s="289">
        <v>47</v>
      </c>
      <c r="B57" s="261" t="s">
        <v>1102</v>
      </c>
      <c r="C57" s="262"/>
      <c r="D57" s="403" t="s">
        <v>1101</v>
      </c>
      <c r="E57" s="403"/>
      <c r="F57" s="290"/>
      <c r="G57" s="290">
        <v>1</v>
      </c>
      <c r="H57" s="290">
        <v>12</v>
      </c>
      <c r="I57" s="263">
        <f t="shared" si="9"/>
        <v>6330.38</v>
      </c>
      <c r="J57" s="263">
        <v>3165.19</v>
      </c>
      <c r="K57" s="264">
        <f t="shared" si="6"/>
        <v>75964.56</v>
      </c>
      <c r="L57" s="264"/>
      <c r="M57" s="264">
        <f t="shared" si="7"/>
        <v>1041.1809210526317</v>
      </c>
      <c r="N57" s="292">
        <f t="shared" si="8"/>
        <v>14056.2</v>
      </c>
      <c r="O57" s="264">
        <v>0</v>
      </c>
      <c r="P57" s="264">
        <v>3165.19</v>
      </c>
      <c r="Q57" s="264">
        <f t="shared" si="3"/>
        <v>3038.5824000000002</v>
      </c>
      <c r="R57" s="265">
        <f t="shared" si="4"/>
        <v>94227.130921052623</v>
      </c>
      <c r="S57" s="281">
        <f t="shared" si="5"/>
        <v>97265.713321052623</v>
      </c>
      <c r="T57" s="289" t="s">
        <v>1067</v>
      </c>
    </row>
    <row r="58" spans="1:20" s="266" customFormat="1" ht="29.25" customHeight="1" x14ac:dyDescent="0.25">
      <c r="A58" s="289">
        <v>48</v>
      </c>
      <c r="B58" s="261" t="s">
        <v>1078</v>
      </c>
      <c r="C58" s="262"/>
      <c r="D58" s="403" t="s">
        <v>1101</v>
      </c>
      <c r="E58" s="403"/>
      <c r="F58" s="290"/>
      <c r="G58" s="290">
        <v>1</v>
      </c>
      <c r="H58" s="290">
        <v>12</v>
      </c>
      <c r="I58" s="263">
        <f t="shared" si="9"/>
        <v>7733</v>
      </c>
      <c r="J58" s="263">
        <v>3866.5</v>
      </c>
      <c r="K58" s="264">
        <f t="shared" si="6"/>
        <v>92796</v>
      </c>
      <c r="L58" s="264">
        <v>0</v>
      </c>
      <c r="M58" s="264">
        <f t="shared" si="7"/>
        <v>1271.875</v>
      </c>
      <c r="N58" s="292">
        <f t="shared" si="8"/>
        <v>17170.650000000001</v>
      </c>
      <c r="O58" s="264">
        <v>0</v>
      </c>
      <c r="P58" s="264">
        <v>3866.5</v>
      </c>
      <c r="Q58" s="264">
        <f t="shared" si="3"/>
        <v>3711.84</v>
      </c>
      <c r="R58" s="265">
        <f t="shared" si="4"/>
        <v>115105.02499999999</v>
      </c>
      <c r="S58" s="281">
        <f t="shared" si="5"/>
        <v>118816.86499999999</v>
      </c>
      <c r="T58" s="289" t="s">
        <v>1067</v>
      </c>
    </row>
    <row r="59" spans="1:20" s="266" customFormat="1" ht="29.25" customHeight="1" x14ac:dyDescent="0.25">
      <c r="A59" s="289">
        <v>49</v>
      </c>
      <c r="B59" s="261" t="s">
        <v>1103</v>
      </c>
      <c r="C59" s="262"/>
      <c r="D59" s="403" t="s">
        <v>1101</v>
      </c>
      <c r="E59" s="403"/>
      <c r="F59" s="290"/>
      <c r="G59" s="290">
        <v>1</v>
      </c>
      <c r="H59" s="290">
        <v>12</v>
      </c>
      <c r="I59" s="263">
        <f t="shared" si="9"/>
        <v>5733</v>
      </c>
      <c r="J59" s="263">
        <v>2866.5</v>
      </c>
      <c r="K59" s="264">
        <f t="shared" si="6"/>
        <v>68796</v>
      </c>
      <c r="L59" s="264">
        <v>0</v>
      </c>
      <c r="M59" s="264">
        <f t="shared" si="7"/>
        <v>942.9276315789474</v>
      </c>
      <c r="N59" s="292">
        <f t="shared" si="8"/>
        <v>12730.5</v>
      </c>
      <c r="O59" s="264">
        <v>0</v>
      </c>
      <c r="P59" s="264">
        <v>2866.5</v>
      </c>
      <c r="Q59" s="264">
        <f t="shared" si="3"/>
        <v>2751.84</v>
      </c>
      <c r="R59" s="265">
        <f t="shared" si="4"/>
        <v>85335.927631578947</v>
      </c>
      <c r="S59" s="281">
        <f t="shared" si="5"/>
        <v>88087.767631578943</v>
      </c>
      <c r="T59" s="289" t="s">
        <v>1067</v>
      </c>
    </row>
    <row r="60" spans="1:20" s="266" customFormat="1" ht="29.25" customHeight="1" x14ac:dyDescent="0.25">
      <c r="A60" s="289">
        <v>50</v>
      </c>
      <c r="B60" s="261" t="s">
        <v>1103</v>
      </c>
      <c r="C60" s="262"/>
      <c r="D60" s="403" t="s">
        <v>1101</v>
      </c>
      <c r="E60" s="403"/>
      <c r="F60" s="290"/>
      <c r="G60" s="290">
        <v>1</v>
      </c>
      <c r="H60" s="290">
        <v>12</v>
      </c>
      <c r="I60" s="263">
        <f t="shared" si="9"/>
        <v>5733</v>
      </c>
      <c r="J60" s="263">
        <v>2866.5</v>
      </c>
      <c r="K60" s="264">
        <f t="shared" si="6"/>
        <v>68796</v>
      </c>
      <c r="L60" s="264"/>
      <c r="M60" s="264">
        <f t="shared" si="7"/>
        <v>942.9276315789474</v>
      </c>
      <c r="N60" s="292">
        <f t="shared" si="8"/>
        <v>12730.5</v>
      </c>
      <c r="O60" s="264"/>
      <c r="P60" s="264">
        <v>2866.5</v>
      </c>
      <c r="Q60" s="264">
        <f t="shared" si="3"/>
        <v>2751.84</v>
      </c>
      <c r="R60" s="265">
        <f t="shared" si="4"/>
        <v>85335.927631578947</v>
      </c>
      <c r="S60" s="281">
        <f t="shared" si="5"/>
        <v>88087.767631578943</v>
      </c>
      <c r="T60" s="289" t="s">
        <v>1067</v>
      </c>
    </row>
    <row r="61" spans="1:20" s="266" customFormat="1" ht="29.25" customHeight="1" x14ac:dyDescent="0.25">
      <c r="A61" s="289">
        <v>51</v>
      </c>
      <c r="B61" s="261" t="s">
        <v>1103</v>
      </c>
      <c r="C61" s="262"/>
      <c r="D61" s="403" t="s">
        <v>1101</v>
      </c>
      <c r="E61" s="403"/>
      <c r="F61" s="290"/>
      <c r="G61" s="290">
        <v>1</v>
      </c>
      <c r="H61" s="290">
        <v>12</v>
      </c>
      <c r="I61" s="263">
        <f t="shared" si="9"/>
        <v>5733</v>
      </c>
      <c r="J61" s="263">
        <v>2866.5</v>
      </c>
      <c r="K61" s="264">
        <f t="shared" si="6"/>
        <v>68796</v>
      </c>
      <c r="L61" s="264">
        <v>0</v>
      </c>
      <c r="M61" s="264">
        <f t="shared" si="7"/>
        <v>942.9276315789474</v>
      </c>
      <c r="N61" s="292">
        <f t="shared" si="8"/>
        <v>12730.5</v>
      </c>
      <c r="O61" s="264">
        <v>0</v>
      </c>
      <c r="P61" s="264">
        <v>2866.5</v>
      </c>
      <c r="Q61" s="264">
        <f t="shared" si="3"/>
        <v>2751.84</v>
      </c>
      <c r="R61" s="265">
        <f t="shared" si="4"/>
        <v>85335.927631578947</v>
      </c>
      <c r="S61" s="281">
        <f t="shared" si="5"/>
        <v>88087.767631578943</v>
      </c>
      <c r="T61" s="289" t="s">
        <v>1067</v>
      </c>
    </row>
    <row r="62" spans="1:20" s="266" customFormat="1" ht="29.25" customHeight="1" x14ac:dyDescent="0.25">
      <c r="A62" s="289">
        <v>52</v>
      </c>
      <c r="B62" s="261" t="s">
        <v>1104</v>
      </c>
      <c r="C62" s="262"/>
      <c r="D62" s="403" t="s">
        <v>1101</v>
      </c>
      <c r="E62" s="403"/>
      <c r="F62" s="290"/>
      <c r="G62" s="290">
        <v>1</v>
      </c>
      <c r="H62" s="290">
        <v>12</v>
      </c>
      <c r="I62" s="263">
        <f t="shared" si="9"/>
        <v>5504</v>
      </c>
      <c r="J62" s="263">
        <v>2752</v>
      </c>
      <c r="K62" s="264">
        <f t="shared" si="6"/>
        <v>66048</v>
      </c>
      <c r="L62" s="264">
        <v>0</v>
      </c>
      <c r="M62" s="264">
        <f t="shared" si="7"/>
        <v>905.26315789473688</v>
      </c>
      <c r="N62" s="292">
        <f t="shared" si="8"/>
        <v>12221.55</v>
      </c>
      <c r="O62" s="264">
        <v>0</v>
      </c>
      <c r="P62" s="264">
        <v>2752</v>
      </c>
      <c r="Q62" s="264">
        <f t="shared" si="3"/>
        <v>2641.92</v>
      </c>
      <c r="R62" s="265">
        <f t="shared" si="4"/>
        <v>81926.813157894736</v>
      </c>
      <c r="S62" s="281">
        <f t="shared" si="5"/>
        <v>84568.733157894734</v>
      </c>
      <c r="T62" s="289" t="s">
        <v>1067</v>
      </c>
    </row>
    <row r="63" spans="1:20" s="266" customFormat="1" ht="30" customHeight="1" x14ac:dyDescent="0.25">
      <c r="A63" s="289">
        <v>53</v>
      </c>
      <c r="B63" s="261" t="s">
        <v>1105</v>
      </c>
      <c r="C63" s="262"/>
      <c r="D63" s="403" t="s">
        <v>1106</v>
      </c>
      <c r="E63" s="403"/>
      <c r="F63" s="290"/>
      <c r="G63" s="290">
        <v>1</v>
      </c>
      <c r="H63" s="290">
        <v>12</v>
      </c>
      <c r="I63" s="263">
        <f t="shared" si="9"/>
        <v>10319</v>
      </c>
      <c r="J63" s="263">
        <v>5159.5</v>
      </c>
      <c r="K63" s="264">
        <f t="shared" si="6"/>
        <v>123828</v>
      </c>
      <c r="L63" s="264">
        <v>0</v>
      </c>
      <c r="M63" s="264">
        <f t="shared" si="7"/>
        <v>1697.203947368421</v>
      </c>
      <c r="N63" s="292">
        <f t="shared" si="8"/>
        <v>22913.55</v>
      </c>
      <c r="O63" s="264">
        <v>0</v>
      </c>
      <c r="P63" s="264">
        <v>0</v>
      </c>
      <c r="Q63" s="264">
        <f t="shared" si="3"/>
        <v>4953.12</v>
      </c>
      <c r="R63" s="265">
        <f t="shared" si="4"/>
        <v>148438.75394736842</v>
      </c>
      <c r="S63" s="281">
        <f t="shared" si="5"/>
        <v>153391.87394736841</v>
      </c>
      <c r="T63" s="289" t="s">
        <v>1067</v>
      </c>
    </row>
    <row r="64" spans="1:20" s="266" customFormat="1" ht="30" customHeight="1" x14ac:dyDescent="0.25">
      <c r="A64" s="289">
        <v>54</v>
      </c>
      <c r="B64" s="261" t="s">
        <v>1062</v>
      </c>
      <c r="C64" s="262"/>
      <c r="D64" s="403" t="s">
        <v>1106</v>
      </c>
      <c r="E64" s="403"/>
      <c r="F64" s="290"/>
      <c r="G64" s="290">
        <v>1</v>
      </c>
      <c r="H64" s="290">
        <v>12</v>
      </c>
      <c r="I64" s="263">
        <f t="shared" si="9"/>
        <v>5733</v>
      </c>
      <c r="J64" s="263">
        <v>2866.5</v>
      </c>
      <c r="K64" s="264">
        <f>H64*I64</f>
        <v>68796</v>
      </c>
      <c r="L64" s="264">
        <v>0</v>
      </c>
      <c r="M64" s="264">
        <f t="shared" si="7"/>
        <v>942.9276315789474</v>
      </c>
      <c r="N64" s="292">
        <f t="shared" si="8"/>
        <v>12730.5</v>
      </c>
      <c r="O64" s="264">
        <v>0</v>
      </c>
      <c r="P64" s="264">
        <v>2866.5</v>
      </c>
      <c r="Q64" s="264">
        <f t="shared" si="3"/>
        <v>2751.84</v>
      </c>
      <c r="R64" s="265">
        <f t="shared" si="4"/>
        <v>85335.927631578947</v>
      </c>
      <c r="S64" s="281">
        <f t="shared" si="5"/>
        <v>88087.767631578943</v>
      </c>
      <c r="T64" s="289" t="s">
        <v>1067</v>
      </c>
    </row>
    <row r="65" spans="1:20" s="266" customFormat="1" ht="30" customHeight="1" x14ac:dyDescent="0.25">
      <c r="A65" s="289">
        <v>55</v>
      </c>
      <c r="B65" s="261" t="s">
        <v>1107</v>
      </c>
      <c r="C65" s="262"/>
      <c r="D65" s="403" t="s">
        <v>1106</v>
      </c>
      <c r="E65" s="403"/>
      <c r="F65" s="290"/>
      <c r="G65" s="290">
        <v>1</v>
      </c>
      <c r="H65" s="290">
        <v>12</v>
      </c>
      <c r="I65" s="263">
        <f t="shared" si="9"/>
        <v>6783</v>
      </c>
      <c r="J65" s="263">
        <v>3391.5</v>
      </c>
      <c r="K65" s="264">
        <f t="shared" si="6"/>
        <v>81396</v>
      </c>
      <c r="L65" s="264">
        <v>0</v>
      </c>
      <c r="M65" s="264">
        <f t="shared" si="7"/>
        <v>1115.625</v>
      </c>
      <c r="N65" s="292">
        <f t="shared" si="8"/>
        <v>15061.95</v>
      </c>
      <c r="O65" s="264">
        <v>0</v>
      </c>
      <c r="P65" s="264">
        <v>3391.5</v>
      </c>
      <c r="Q65" s="264">
        <f t="shared" si="3"/>
        <v>3255.84</v>
      </c>
      <c r="R65" s="265">
        <f t="shared" si="4"/>
        <v>100965.075</v>
      </c>
      <c r="S65" s="281">
        <f t="shared" si="5"/>
        <v>104220.91499999999</v>
      </c>
      <c r="T65" s="289" t="s">
        <v>1067</v>
      </c>
    </row>
    <row r="66" spans="1:20" s="266" customFormat="1" ht="29.25" customHeight="1" x14ac:dyDescent="0.25">
      <c r="A66" s="289">
        <v>56</v>
      </c>
      <c r="B66" s="261" t="s">
        <v>1108</v>
      </c>
      <c r="C66" s="262"/>
      <c r="D66" s="403" t="s">
        <v>1106</v>
      </c>
      <c r="E66" s="403"/>
      <c r="F66" s="290"/>
      <c r="G66" s="290">
        <v>1</v>
      </c>
      <c r="H66" s="290">
        <v>12</v>
      </c>
      <c r="I66" s="263">
        <f t="shared" si="9"/>
        <v>6192</v>
      </c>
      <c r="J66" s="263">
        <v>3096</v>
      </c>
      <c r="K66" s="264">
        <f t="shared" si="6"/>
        <v>74304</v>
      </c>
      <c r="L66" s="264">
        <v>0</v>
      </c>
      <c r="M66" s="264">
        <f t="shared" si="7"/>
        <v>1018.4210526315791</v>
      </c>
      <c r="N66" s="292">
        <f t="shared" si="8"/>
        <v>13749.75</v>
      </c>
      <c r="O66" s="264">
        <v>0</v>
      </c>
      <c r="P66" s="264">
        <v>3096</v>
      </c>
      <c r="Q66" s="264">
        <f t="shared" si="3"/>
        <v>2972.16</v>
      </c>
      <c r="R66" s="265">
        <f t="shared" si="4"/>
        <v>92168.171052631573</v>
      </c>
      <c r="S66" s="281">
        <f t="shared" si="5"/>
        <v>95140.331052631576</v>
      </c>
      <c r="T66" s="289" t="s">
        <v>1067</v>
      </c>
    </row>
    <row r="67" spans="1:20" s="266" customFormat="1" ht="29.25" customHeight="1" x14ac:dyDescent="0.25">
      <c r="A67" s="289">
        <v>57</v>
      </c>
      <c r="B67" s="261" t="s">
        <v>1108</v>
      </c>
      <c r="C67" s="262"/>
      <c r="D67" s="403" t="s">
        <v>1106</v>
      </c>
      <c r="E67" s="403"/>
      <c r="F67" s="290"/>
      <c r="G67" s="290">
        <v>1</v>
      </c>
      <c r="H67" s="290">
        <v>12</v>
      </c>
      <c r="I67" s="263">
        <f t="shared" si="9"/>
        <v>6192</v>
      </c>
      <c r="J67" s="263">
        <v>3096</v>
      </c>
      <c r="K67" s="264">
        <f t="shared" si="6"/>
        <v>74304</v>
      </c>
      <c r="L67" s="264">
        <v>0</v>
      </c>
      <c r="M67" s="264">
        <f t="shared" si="7"/>
        <v>1018.4210526315791</v>
      </c>
      <c r="N67" s="292">
        <f t="shared" si="8"/>
        <v>13749.75</v>
      </c>
      <c r="O67" s="264">
        <v>0</v>
      </c>
      <c r="P67" s="264">
        <v>3096</v>
      </c>
      <c r="Q67" s="264">
        <f t="shared" si="3"/>
        <v>2972.16</v>
      </c>
      <c r="R67" s="265">
        <f t="shared" si="4"/>
        <v>92168.171052631573</v>
      </c>
      <c r="S67" s="281">
        <f t="shared" si="5"/>
        <v>95140.331052631576</v>
      </c>
      <c r="T67" s="289" t="s">
        <v>1067</v>
      </c>
    </row>
    <row r="68" spans="1:20" s="266" customFormat="1" ht="29.25" customHeight="1" x14ac:dyDescent="0.25">
      <c r="A68" s="289">
        <v>58</v>
      </c>
      <c r="B68" s="261" t="s">
        <v>1108</v>
      </c>
      <c r="C68" s="262"/>
      <c r="D68" s="403" t="s">
        <v>1106</v>
      </c>
      <c r="E68" s="403"/>
      <c r="F68" s="290"/>
      <c r="G68" s="290">
        <v>1</v>
      </c>
      <c r="H68" s="290">
        <v>12</v>
      </c>
      <c r="I68" s="263">
        <f t="shared" si="9"/>
        <v>6192</v>
      </c>
      <c r="J68" s="263">
        <v>3096</v>
      </c>
      <c r="K68" s="264">
        <f t="shared" si="6"/>
        <v>74304</v>
      </c>
      <c r="L68" s="264">
        <v>0</v>
      </c>
      <c r="M68" s="264">
        <f t="shared" si="7"/>
        <v>1018.4210526315791</v>
      </c>
      <c r="N68" s="292">
        <f t="shared" si="8"/>
        <v>13749.75</v>
      </c>
      <c r="O68" s="264">
        <v>0</v>
      </c>
      <c r="P68" s="264">
        <v>3096</v>
      </c>
      <c r="Q68" s="264">
        <f t="shared" si="3"/>
        <v>2972.16</v>
      </c>
      <c r="R68" s="265">
        <f t="shared" si="4"/>
        <v>92168.171052631573</v>
      </c>
      <c r="S68" s="281">
        <f t="shared" si="5"/>
        <v>95140.331052631576</v>
      </c>
      <c r="T68" s="289" t="s">
        <v>1067</v>
      </c>
    </row>
    <row r="69" spans="1:20" s="266" customFormat="1" ht="29.25" customHeight="1" x14ac:dyDescent="0.25">
      <c r="A69" s="289">
        <v>59</v>
      </c>
      <c r="B69" s="261" t="s">
        <v>1109</v>
      </c>
      <c r="C69" s="262"/>
      <c r="D69" s="403" t="s">
        <v>1106</v>
      </c>
      <c r="E69" s="403"/>
      <c r="F69" s="290"/>
      <c r="G69" s="290">
        <v>1</v>
      </c>
      <c r="H69" s="290">
        <v>12</v>
      </c>
      <c r="I69" s="263">
        <f t="shared" si="9"/>
        <v>4804</v>
      </c>
      <c r="J69" s="263">
        <v>2402</v>
      </c>
      <c r="K69" s="264">
        <f t="shared" si="6"/>
        <v>57648</v>
      </c>
      <c r="L69" s="264">
        <v>0</v>
      </c>
      <c r="M69" s="264">
        <f t="shared" si="7"/>
        <v>790.13157894736855</v>
      </c>
      <c r="N69" s="292">
        <f t="shared" si="8"/>
        <v>10667.7</v>
      </c>
      <c r="O69" s="264">
        <v>0</v>
      </c>
      <c r="P69" s="264">
        <v>2402</v>
      </c>
      <c r="Q69" s="264">
        <f t="shared" si="3"/>
        <v>2305.92</v>
      </c>
      <c r="R69" s="265">
        <f t="shared" si="4"/>
        <v>71507.831578947371</v>
      </c>
      <c r="S69" s="281">
        <f t="shared" si="5"/>
        <v>73813.751578947369</v>
      </c>
      <c r="T69" s="289" t="s">
        <v>1067</v>
      </c>
    </row>
    <row r="70" spans="1:20" s="266" customFormat="1" ht="29.25" customHeight="1" x14ac:dyDescent="0.25">
      <c r="A70" s="289">
        <v>60</v>
      </c>
      <c r="B70" s="261" t="s">
        <v>1110</v>
      </c>
      <c r="C70" s="262"/>
      <c r="D70" s="403" t="s">
        <v>1106</v>
      </c>
      <c r="E70" s="403"/>
      <c r="F70" s="290"/>
      <c r="G70" s="290">
        <v>1</v>
      </c>
      <c r="H70" s="290">
        <v>12</v>
      </c>
      <c r="I70" s="263">
        <f t="shared" si="9"/>
        <v>4586</v>
      </c>
      <c r="J70" s="263">
        <v>2293</v>
      </c>
      <c r="K70" s="264">
        <f>H70*I70</f>
        <v>55032</v>
      </c>
      <c r="L70" s="264">
        <v>0</v>
      </c>
      <c r="M70" s="264">
        <f t="shared" si="7"/>
        <v>754.27631578947376</v>
      </c>
      <c r="N70" s="292">
        <f t="shared" si="8"/>
        <v>10183.049999999999</v>
      </c>
      <c r="O70" s="264">
        <v>0</v>
      </c>
      <c r="P70" s="264">
        <v>2293</v>
      </c>
      <c r="Q70" s="264">
        <f t="shared" si="3"/>
        <v>2201.2799999999997</v>
      </c>
      <c r="R70" s="265">
        <f t="shared" si="4"/>
        <v>68262.326315789469</v>
      </c>
      <c r="S70" s="281">
        <f t="shared" si="5"/>
        <v>70463.606315789468</v>
      </c>
      <c r="T70" s="289" t="s">
        <v>1067</v>
      </c>
    </row>
    <row r="71" spans="1:20" s="266" customFormat="1" ht="29.25" customHeight="1" x14ac:dyDescent="0.25">
      <c r="A71" s="289">
        <v>61</v>
      </c>
      <c r="B71" s="261" t="s">
        <v>1111</v>
      </c>
      <c r="C71" s="262"/>
      <c r="D71" s="403" t="s">
        <v>1106</v>
      </c>
      <c r="E71" s="403"/>
      <c r="F71" s="290"/>
      <c r="G71" s="290">
        <v>1</v>
      </c>
      <c r="H71" s="290">
        <v>12</v>
      </c>
      <c r="I71" s="263">
        <f t="shared" si="9"/>
        <v>4586</v>
      </c>
      <c r="J71" s="263">
        <v>2293</v>
      </c>
      <c r="K71" s="264">
        <f t="shared" si="6"/>
        <v>55032</v>
      </c>
      <c r="L71" s="264">
        <v>0</v>
      </c>
      <c r="M71" s="264">
        <f t="shared" si="7"/>
        <v>754.27631578947376</v>
      </c>
      <c r="N71" s="292">
        <f t="shared" si="8"/>
        <v>10183.049999999999</v>
      </c>
      <c r="O71" s="264">
        <v>0</v>
      </c>
      <c r="P71" s="264">
        <v>2293</v>
      </c>
      <c r="Q71" s="264">
        <f t="shared" si="3"/>
        <v>2201.2799999999997</v>
      </c>
      <c r="R71" s="265">
        <f t="shared" si="4"/>
        <v>68262.326315789469</v>
      </c>
      <c r="S71" s="281">
        <f t="shared" si="5"/>
        <v>70463.606315789468</v>
      </c>
      <c r="T71" s="289" t="s">
        <v>1067</v>
      </c>
    </row>
    <row r="72" spans="1:20" s="266" customFormat="1" ht="29.25" customHeight="1" x14ac:dyDescent="0.25">
      <c r="A72" s="289">
        <v>62</v>
      </c>
      <c r="B72" s="261" t="s">
        <v>1112</v>
      </c>
      <c r="C72" s="262"/>
      <c r="D72" s="403" t="s">
        <v>1106</v>
      </c>
      <c r="E72" s="403"/>
      <c r="F72" s="290"/>
      <c r="G72" s="290">
        <v>1</v>
      </c>
      <c r="H72" s="290">
        <v>12</v>
      </c>
      <c r="I72" s="263">
        <f t="shared" si="9"/>
        <v>5974.9</v>
      </c>
      <c r="J72" s="263">
        <v>2987.45</v>
      </c>
      <c r="K72" s="264">
        <f t="shared" si="6"/>
        <v>71698.799999999988</v>
      </c>
      <c r="L72" s="264">
        <v>0</v>
      </c>
      <c r="M72" s="264">
        <f t="shared" si="7"/>
        <v>982.71381578947376</v>
      </c>
      <c r="N72" s="292">
        <f t="shared" si="8"/>
        <v>13267.8</v>
      </c>
      <c r="O72" s="264">
        <v>0</v>
      </c>
      <c r="P72" s="264">
        <v>2987.45</v>
      </c>
      <c r="Q72" s="264">
        <f t="shared" si="3"/>
        <v>2867.9519999999998</v>
      </c>
      <c r="R72" s="265">
        <f t="shared" si="4"/>
        <v>88936.763815789469</v>
      </c>
      <c r="S72" s="281">
        <f t="shared" si="5"/>
        <v>91804.715815789474</v>
      </c>
      <c r="T72" s="289" t="s">
        <v>1067</v>
      </c>
    </row>
    <row r="73" spans="1:20" s="266" customFormat="1" ht="29.25" customHeight="1" x14ac:dyDescent="0.25">
      <c r="A73" s="289">
        <v>63</v>
      </c>
      <c r="B73" s="261" t="s">
        <v>1113</v>
      </c>
      <c r="C73" s="262"/>
      <c r="D73" s="403" t="s">
        <v>1106</v>
      </c>
      <c r="E73" s="403"/>
      <c r="F73" s="290"/>
      <c r="G73" s="290">
        <v>1</v>
      </c>
      <c r="H73" s="290">
        <v>12</v>
      </c>
      <c r="I73" s="263">
        <f t="shared" si="9"/>
        <v>6192</v>
      </c>
      <c r="J73" s="263">
        <v>3096</v>
      </c>
      <c r="K73" s="264">
        <f t="shared" si="6"/>
        <v>74304</v>
      </c>
      <c r="L73" s="264">
        <v>0</v>
      </c>
      <c r="M73" s="264">
        <f t="shared" si="7"/>
        <v>1018.4210526315791</v>
      </c>
      <c r="N73" s="292">
        <f t="shared" si="8"/>
        <v>13749.75</v>
      </c>
      <c r="O73" s="264">
        <v>0</v>
      </c>
      <c r="P73" s="264">
        <v>3096</v>
      </c>
      <c r="Q73" s="264">
        <f t="shared" si="3"/>
        <v>2972.16</v>
      </c>
      <c r="R73" s="265">
        <f t="shared" si="4"/>
        <v>92168.171052631573</v>
      </c>
      <c r="S73" s="281">
        <f t="shared" si="5"/>
        <v>95140.331052631576</v>
      </c>
      <c r="T73" s="289" t="s">
        <v>1067</v>
      </c>
    </row>
    <row r="74" spans="1:20" s="266" customFormat="1" ht="29.25" customHeight="1" x14ac:dyDescent="0.25">
      <c r="A74" s="289">
        <v>64</v>
      </c>
      <c r="B74" s="261" t="s">
        <v>1114</v>
      </c>
      <c r="C74" s="262"/>
      <c r="D74" s="403" t="s">
        <v>1106</v>
      </c>
      <c r="E74" s="403"/>
      <c r="F74" s="290"/>
      <c r="G74" s="290">
        <v>1</v>
      </c>
      <c r="H74" s="290">
        <v>12</v>
      </c>
      <c r="I74" s="263">
        <f t="shared" si="9"/>
        <v>10319</v>
      </c>
      <c r="J74" s="263">
        <v>5159.5</v>
      </c>
      <c r="K74" s="264">
        <f t="shared" si="6"/>
        <v>123828</v>
      </c>
      <c r="L74" s="264">
        <v>0</v>
      </c>
      <c r="M74" s="264">
        <f t="shared" si="7"/>
        <v>1697.203947368421</v>
      </c>
      <c r="N74" s="292">
        <f t="shared" si="8"/>
        <v>22913.55</v>
      </c>
      <c r="O74" s="264">
        <v>0</v>
      </c>
      <c r="P74" s="264">
        <v>0</v>
      </c>
      <c r="Q74" s="264">
        <f t="shared" si="3"/>
        <v>4953.12</v>
      </c>
      <c r="R74" s="265">
        <f t="shared" si="4"/>
        <v>148438.75394736842</v>
      </c>
      <c r="S74" s="281">
        <f t="shared" si="5"/>
        <v>153391.87394736841</v>
      </c>
      <c r="T74" s="289" t="s">
        <v>1067</v>
      </c>
    </row>
    <row r="75" spans="1:20" s="266" customFormat="1" ht="29.25" customHeight="1" x14ac:dyDescent="0.25">
      <c r="A75" s="289">
        <v>65</v>
      </c>
      <c r="B75" s="261" t="s">
        <v>1115</v>
      </c>
      <c r="C75" s="262"/>
      <c r="D75" s="403" t="s">
        <v>1116</v>
      </c>
      <c r="E75" s="403"/>
      <c r="F75" s="290"/>
      <c r="G75" s="290">
        <v>1</v>
      </c>
      <c r="H75" s="290">
        <v>12</v>
      </c>
      <c r="I75" s="263">
        <f t="shared" ref="I75:I106" si="10">J75*2</f>
        <v>8400</v>
      </c>
      <c r="J75" s="263">
        <v>4200</v>
      </c>
      <c r="K75" s="264">
        <f>H75*I75</f>
        <v>100800</v>
      </c>
      <c r="L75" s="264">
        <v>0</v>
      </c>
      <c r="M75" s="264">
        <f t="shared" si="7"/>
        <v>1381.578947368421</v>
      </c>
      <c r="N75" s="292">
        <f t="shared" si="8"/>
        <v>18651.599999999999</v>
      </c>
      <c r="O75" s="264">
        <v>0</v>
      </c>
      <c r="P75" s="264">
        <v>4200</v>
      </c>
      <c r="Q75" s="264">
        <f t="shared" si="3"/>
        <v>4032</v>
      </c>
      <c r="R75" s="265">
        <f t="shared" si="4"/>
        <v>125033.17894736843</v>
      </c>
      <c r="S75" s="281">
        <f t="shared" si="5"/>
        <v>129065.17894736843</v>
      </c>
      <c r="T75" s="289" t="s">
        <v>1067</v>
      </c>
    </row>
    <row r="76" spans="1:20" s="266" customFormat="1" ht="30.75" customHeight="1" x14ac:dyDescent="0.25">
      <c r="A76" s="289">
        <v>66</v>
      </c>
      <c r="B76" s="261" t="s">
        <v>1062</v>
      </c>
      <c r="C76" s="262"/>
      <c r="D76" s="403" t="s">
        <v>1106</v>
      </c>
      <c r="E76" s="403"/>
      <c r="F76" s="290"/>
      <c r="G76" s="290">
        <v>1</v>
      </c>
      <c r="H76" s="290">
        <v>12</v>
      </c>
      <c r="I76" s="263">
        <f t="shared" si="10"/>
        <v>5733</v>
      </c>
      <c r="J76" s="263">
        <v>2866.5</v>
      </c>
      <c r="K76" s="264">
        <f t="shared" si="6"/>
        <v>68796</v>
      </c>
      <c r="L76" s="264">
        <v>0</v>
      </c>
      <c r="M76" s="264">
        <f t="shared" si="7"/>
        <v>942.9276315789474</v>
      </c>
      <c r="N76" s="292">
        <f t="shared" si="8"/>
        <v>12730.5</v>
      </c>
      <c r="O76" s="264">
        <v>0</v>
      </c>
      <c r="P76" s="264">
        <v>2866.5</v>
      </c>
      <c r="Q76" s="264">
        <f t="shared" si="3"/>
        <v>2751.84</v>
      </c>
      <c r="R76" s="265">
        <f t="shared" ref="R76:R139" si="11">SUM(K76:P76)</f>
        <v>85335.927631578947</v>
      </c>
      <c r="S76" s="281">
        <f t="shared" ref="S76:S139" si="12">R76+Q76</f>
        <v>88087.767631578943</v>
      </c>
      <c r="T76" s="289" t="s">
        <v>1067</v>
      </c>
    </row>
    <row r="77" spans="1:20" s="266" customFormat="1" ht="29.25" customHeight="1" x14ac:dyDescent="0.25">
      <c r="A77" s="289">
        <v>67</v>
      </c>
      <c r="B77" s="261" t="s">
        <v>1117</v>
      </c>
      <c r="C77" s="262"/>
      <c r="D77" s="403" t="s">
        <v>1106</v>
      </c>
      <c r="E77" s="403"/>
      <c r="F77" s="290"/>
      <c r="G77" s="290">
        <v>1</v>
      </c>
      <c r="H77" s="290">
        <v>12</v>
      </c>
      <c r="I77" s="263">
        <f t="shared" si="10"/>
        <v>10319</v>
      </c>
      <c r="J77" s="263">
        <v>5159.5</v>
      </c>
      <c r="K77" s="264">
        <f t="shared" ref="K77:K140" si="13">H77*I77</f>
        <v>123828</v>
      </c>
      <c r="L77" s="264">
        <v>0</v>
      </c>
      <c r="M77" s="264">
        <f t="shared" ref="M77:M140" si="14">I77/30.4*20*0.25</f>
        <v>1697.203947368421</v>
      </c>
      <c r="N77" s="292">
        <f t="shared" ref="N77:N140" si="15">(ROUNDUP((I77/30.4*(50/12*H77)),0))+((ROUNDUP((I77/30.4*(50/12*H77)),0))*0.35)</f>
        <v>22913.55</v>
      </c>
      <c r="O77" s="264">
        <v>0</v>
      </c>
      <c r="P77" s="264">
        <v>0</v>
      </c>
      <c r="Q77" s="264">
        <f t="shared" ref="Q77:Q141" si="16">I77*0.04*12</f>
        <v>4953.12</v>
      </c>
      <c r="R77" s="265">
        <f t="shared" si="11"/>
        <v>148438.75394736842</v>
      </c>
      <c r="S77" s="281">
        <f t="shared" si="12"/>
        <v>153391.87394736841</v>
      </c>
      <c r="T77" s="289" t="s">
        <v>1067</v>
      </c>
    </row>
    <row r="78" spans="1:20" s="266" customFormat="1" ht="30" customHeight="1" x14ac:dyDescent="0.25">
      <c r="A78" s="289">
        <v>68</v>
      </c>
      <c r="B78" s="261" t="s">
        <v>1062</v>
      </c>
      <c r="C78" s="262"/>
      <c r="D78" s="403" t="s">
        <v>1106</v>
      </c>
      <c r="E78" s="403"/>
      <c r="F78" s="290"/>
      <c r="G78" s="290">
        <v>1</v>
      </c>
      <c r="H78" s="290">
        <v>12</v>
      </c>
      <c r="I78" s="263">
        <f t="shared" si="10"/>
        <v>5733</v>
      </c>
      <c r="J78" s="263">
        <v>2866.5</v>
      </c>
      <c r="K78" s="264">
        <f t="shared" si="13"/>
        <v>68796</v>
      </c>
      <c r="L78" s="264">
        <v>0</v>
      </c>
      <c r="M78" s="264">
        <f t="shared" si="14"/>
        <v>942.9276315789474</v>
      </c>
      <c r="N78" s="292">
        <f t="shared" si="15"/>
        <v>12730.5</v>
      </c>
      <c r="O78" s="264">
        <v>0</v>
      </c>
      <c r="P78" s="264">
        <v>2866.5</v>
      </c>
      <c r="Q78" s="264">
        <f t="shared" si="16"/>
        <v>2751.84</v>
      </c>
      <c r="R78" s="265">
        <f t="shared" si="11"/>
        <v>85335.927631578947</v>
      </c>
      <c r="S78" s="281">
        <f t="shared" si="12"/>
        <v>88087.767631578943</v>
      </c>
      <c r="T78" s="289" t="s">
        <v>1067</v>
      </c>
    </row>
    <row r="79" spans="1:20" s="266" customFormat="1" ht="27" customHeight="1" x14ac:dyDescent="0.25">
      <c r="A79" s="289">
        <v>69</v>
      </c>
      <c r="B79" s="261" t="s">
        <v>1118</v>
      </c>
      <c r="C79" s="262"/>
      <c r="D79" s="397" t="s">
        <v>1060</v>
      </c>
      <c r="E79" s="397"/>
      <c r="F79" s="289"/>
      <c r="G79" s="290">
        <v>1</v>
      </c>
      <c r="H79" s="290">
        <v>12</v>
      </c>
      <c r="I79" s="263">
        <f t="shared" si="10"/>
        <v>10319</v>
      </c>
      <c r="J79" s="263">
        <v>5159.5</v>
      </c>
      <c r="K79" s="264">
        <f t="shared" si="13"/>
        <v>123828</v>
      </c>
      <c r="L79" s="264">
        <v>0</v>
      </c>
      <c r="M79" s="264">
        <f t="shared" si="14"/>
        <v>1697.203947368421</v>
      </c>
      <c r="N79" s="292">
        <f t="shared" si="15"/>
        <v>22913.55</v>
      </c>
      <c r="O79" s="264">
        <v>0</v>
      </c>
      <c r="P79" s="264">
        <v>0</v>
      </c>
      <c r="Q79" s="264">
        <f t="shared" si="16"/>
        <v>4953.12</v>
      </c>
      <c r="R79" s="265">
        <f t="shared" si="11"/>
        <v>148438.75394736842</v>
      </c>
      <c r="S79" s="281">
        <f t="shared" si="12"/>
        <v>153391.87394736841</v>
      </c>
      <c r="T79" s="289" t="s">
        <v>1061</v>
      </c>
    </row>
    <row r="80" spans="1:20" s="266" customFormat="1" ht="30" customHeight="1" x14ac:dyDescent="0.25">
      <c r="A80" s="289">
        <v>70</v>
      </c>
      <c r="B80" s="261" t="s">
        <v>1119</v>
      </c>
      <c r="C80" s="262"/>
      <c r="D80" s="403" t="s">
        <v>1120</v>
      </c>
      <c r="E80" s="403"/>
      <c r="F80" s="290"/>
      <c r="G80" s="290">
        <v>1</v>
      </c>
      <c r="H80" s="290">
        <v>12</v>
      </c>
      <c r="I80" s="263">
        <f t="shared" si="10"/>
        <v>6000</v>
      </c>
      <c r="J80" s="263">
        <v>3000</v>
      </c>
      <c r="K80" s="264">
        <f t="shared" si="13"/>
        <v>72000</v>
      </c>
      <c r="L80" s="264">
        <v>0</v>
      </c>
      <c r="M80" s="264">
        <f t="shared" si="14"/>
        <v>986.84210526315792</v>
      </c>
      <c r="N80" s="292">
        <f t="shared" si="15"/>
        <v>13323.15</v>
      </c>
      <c r="O80" s="264">
        <v>0</v>
      </c>
      <c r="P80" s="264">
        <v>3000</v>
      </c>
      <c r="Q80" s="264">
        <f t="shared" si="16"/>
        <v>2880</v>
      </c>
      <c r="R80" s="265">
        <f t="shared" si="11"/>
        <v>89309.992105263154</v>
      </c>
      <c r="S80" s="281">
        <f t="shared" si="12"/>
        <v>92189.992105263154</v>
      </c>
      <c r="T80" s="289" t="s">
        <v>1067</v>
      </c>
    </row>
    <row r="81" spans="1:20" s="266" customFormat="1" ht="29.25" customHeight="1" x14ac:dyDescent="0.25">
      <c r="A81" s="289">
        <v>71</v>
      </c>
      <c r="B81" s="261" t="s">
        <v>1062</v>
      </c>
      <c r="C81" s="262"/>
      <c r="D81" s="403" t="s">
        <v>1120</v>
      </c>
      <c r="E81" s="403"/>
      <c r="F81" s="290"/>
      <c r="G81" s="290">
        <v>1</v>
      </c>
      <c r="H81" s="290">
        <v>12</v>
      </c>
      <c r="I81" s="263">
        <f t="shared" si="10"/>
        <v>5733</v>
      </c>
      <c r="J81" s="263">
        <v>2866.5</v>
      </c>
      <c r="K81" s="264">
        <f t="shared" si="13"/>
        <v>68796</v>
      </c>
      <c r="L81" s="264">
        <v>0</v>
      </c>
      <c r="M81" s="264">
        <f t="shared" si="14"/>
        <v>942.9276315789474</v>
      </c>
      <c r="N81" s="292">
        <f t="shared" si="15"/>
        <v>12730.5</v>
      </c>
      <c r="O81" s="264">
        <v>0</v>
      </c>
      <c r="P81" s="264">
        <v>2866.5</v>
      </c>
      <c r="Q81" s="264">
        <f t="shared" si="16"/>
        <v>2751.84</v>
      </c>
      <c r="R81" s="265">
        <f t="shared" si="11"/>
        <v>85335.927631578947</v>
      </c>
      <c r="S81" s="281">
        <f t="shared" si="12"/>
        <v>88087.767631578943</v>
      </c>
      <c r="T81" s="289" t="s">
        <v>1067</v>
      </c>
    </row>
    <row r="82" spans="1:20" s="266" customFormat="1" ht="29.25" customHeight="1" x14ac:dyDescent="0.25">
      <c r="A82" s="289">
        <v>72</v>
      </c>
      <c r="B82" s="261" t="s">
        <v>1121</v>
      </c>
      <c r="C82" s="262"/>
      <c r="D82" s="403" t="s">
        <v>1120</v>
      </c>
      <c r="E82" s="403"/>
      <c r="F82" s="290"/>
      <c r="G82" s="290">
        <v>1</v>
      </c>
      <c r="H82" s="290">
        <v>12</v>
      </c>
      <c r="I82" s="263">
        <f t="shared" si="10"/>
        <v>8000</v>
      </c>
      <c r="J82" s="263">
        <v>4000</v>
      </c>
      <c r="K82" s="264">
        <f t="shared" si="13"/>
        <v>96000</v>
      </c>
      <c r="L82" s="264">
        <v>0</v>
      </c>
      <c r="M82" s="264">
        <f t="shared" si="14"/>
        <v>1315.7894736842106</v>
      </c>
      <c r="N82" s="292">
        <f t="shared" si="15"/>
        <v>17763.3</v>
      </c>
      <c r="O82" s="264">
        <v>0</v>
      </c>
      <c r="P82" s="264">
        <v>4000</v>
      </c>
      <c r="Q82" s="264">
        <f t="shared" si="16"/>
        <v>3840</v>
      </c>
      <c r="R82" s="265">
        <f t="shared" si="11"/>
        <v>119079.08947368422</v>
      </c>
      <c r="S82" s="281">
        <f t="shared" si="12"/>
        <v>122919.08947368422</v>
      </c>
      <c r="T82" s="289" t="s">
        <v>1067</v>
      </c>
    </row>
    <row r="83" spans="1:20" s="266" customFormat="1" ht="29.25" customHeight="1" x14ac:dyDescent="0.25">
      <c r="A83" s="289">
        <v>73</v>
      </c>
      <c r="B83" s="261" t="s">
        <v>1121</v>
      </c>
      <c r="C83" s="262"/>
      <c r="D83" s="403" t="s">
        <v>1120</v>
      </c>
      <c r="E83" s="403"/>
      <c r="F83" s="290"/>
      <c r="G83" s="290">
        <v>1</v>
      </c>
      <c r="H83" s="290">
        <v>12</v>
      </c>
      <c r="I83" s="263">
        <f t="shared" si="10"/>
        <v>8000</v>
      </c>
      <c r="J83" s="263">
        <v>4000</v>
      </c>
      <c r="K83" s="264">
        <f t="shared" si="13"/>
        <v>96000</v>
      </c>
      <c r="L83" s="264">
        <v>0</v>
      </c>
      <c r="M83" s="264">
        <f t="shared" si="14"/>
        <v>1315.7894736842106</v>
      </c>
      <c r="N83" s="292">
        <f t="shared" si="15"/>
        <v>17763.3</v>
      </c>
      <c r="O83" s="264">
        <v>0</v>
      </c>
      <c r="P83" s="264">
        <v>4000</v>
      </c>
      <c r="Q83" s="264">
        <f t="shared" si="16"/>
        <v>3840</v>
      </c>
      <c r="R83" s="265">
        <f t="shared" si="11"/>
        <v>119079.08947368422</v>
      </c>
      <c r="S83" s="281">
        <f t="shared" si="12"/>
        <v>122919.08947368422</v>
      </c>
      <c r="T83" s="289" t="s">
        <v>1067</v>
      </c>
    </row>
    <row r="84" spans="1:20" s="266" customFormat="1" ht="29.25" customHeight="1" x14ac:dyDescent="0.25">
      <c r="A84" s="289">
        <v>74</v>
      </c>
      <c r="B84" s="261" t="s">
        <v>1122</v>
      </c>
      <c r="C84" s="262"/>
      <c r="D84" s="403" t="s">
        <v>1120</v>
      </c>
      <c r="E84" s="403"/>
      <c r="F84" s="290"/>
      <c r="G84" s="290">
        <v>1</v>
      </c>
      <c r="H84" s="290">
        <v>12</v>
      </c>
      <c r="I84" s="263">
        <f t="shared" si="10"/>
        <v>4000</v>
      </c>
      <c r="J84" s="263">
        <v>2000</v>
      </c>
      <c r="K84" s="264">
        <f t="shared" si="13"/>
        <v>48000</v>
      </c>
      <c r="L84" s="264">
        <v>0</v>
      </c>
      <c r="M84" s="264">
        <f t="shared" si="14"/>
        <v>657.89473684210532</v>
      </c>
      <c r="N84" s="292">
        <f t="shared" si="15"/>
        <v>8881.65</v>
      </c>
      <c r="O84" s="264">
        <v>0</v>
      </c>
      <c r="P84" s="264">
        <v>2000</v>
      </c>
      <c r="Q84" s="264">
        <f t="shared" si="16"/>
        <v>1920</v>
      </c>
      <c r="R84" s="265">
        <f t="shared" si="11"/>
        <v>59539.544736842108</v>
      </c>
      <c r="S84" s="281">
        <f t="shared" si="12"/>
        <v>61459.544736842108</v>
      </c>
      <c r="T84" s="289" t="s">
        <v>1067</v>
      </c>
    </row>
    <row r="85" spans="1:20" s="266" customFormat="1" ht="30" customHeight="1" x14ac:dyDescent="0.25">
      <c r="A85" s="289">
        <v>75</v>
      </c>
      <c r="B85" s="261" t="s">
        <v>1123</v>
      </c>
      <c r="C85" s="262"/>
      <c r="D85" s="397" t="s">
        <v>1124</v>
      </c>
      <c r="E85" s="397"/>
      <c r="F85" s="289"/>
      <c r="G85" s="273">
        <v>1</v>
      </c>
      <c r="H85" s="290">
        <v>12</v>
      </c>
      <c r="I85" s="263">
        <f t="shared" si="10"/>
        <v>8400</v>
      </c>
      <c r="J85" s="263">
        <v>4200</v>
      </c>
      <c r="K85" s="264">
        <f t="shared" si="13"/>
        <v>100800</v>
      </c>
      <c r="L85" s="264">
        <v>0</v>
      </c>
      <c r="M85" s="264">
        <f t="shared" si="14"/>
        <v>1381.578947368421</v>
      </c>
      <c r="N85" s="292">
        <f t="shared" si="15"/>
        <v>18651.599999999999</v>
      </c>
      <c r="O85" s="264">
        <v>8400</v>
      </c>
      <c r="P85" s="264">
        <v>4200</v>
      </c>
      <c r="Q85" s="264">
        <f>I85*0.04*12</f>
        <v>4032</v>
      </c>
      <c r="R85" s="265">
        <f t="shared" si="11"/>
        <v>133433.17894736843</v>
      </c>
      <c r="S85" s="281">
        <f t="shared" si="12"/>
        <v>137465.17894736843</v>
      </c>
      <c r="T85" s="289" t="s">
        <v>1125</v>
      </c>
    </row>
    <row r="86" spans="1:20" s="266" customFormat="1" ht="30" customHeight="1" x14ac:dyDescent="0.25">
      <c r="A86" s="289">
        <v>76</v>
      </c>
      <c r="B86" s="261" t="s">
        <v>1123</v>
      </c>
      <c r="C86" s="262"/>
      <c r="D86" s="397" t="s">
        <v>1124</v>
      </c>
      <c r="E86" s="397"/>
      <c r="F86" s="289"/>
      <c r="G86" s="273">
        <v>1</v>
      </c>
      <c r="H86" s="290">
        <v>12</v>
      </c>
      <c r="I86" s="263">
        <f t="shared" si="10"/>
        <v>8400</v>
      </c>
      <c r="J86" s="263">
        <v>4200</v>
      </c>
      <c r="K86" s="264">
        <f t="shared" si="13"/>
        <v>100800</v>
      </c>
      <c r="L86" s="264">
        <v>0</v>
      </c>
      <c r="M86" s="264">
        <f t="shared" si="14"/>
        <v>1381.578947368421</v>
      </c>
      <c r="N86" s="292">
        <f t="shared" si="15"/>
        <v>18651.599999999999</v>
      </c>
      <c r="O86" s="264">
        <v>8400</v>
      </c>
      <c r="P86" s="264">
        <v>4200</v>
      </c>
      <c r="Q86" s="264">
        <f t="shared" si="16"/>
        <v>4032</v>
      </c>
      <c r="R86" s="265">
        <f t="shared" si="11"/>
        <v>133433.17894736843</v>
      </c>
      <c r="S86" s="281">
        <f t="shared" si="12"/>
        <v>137465.17894736843</v>
      </c>
      <c r="T86" s="289" t="s">
        <v>1125</v>
      </c>
    </row>
    <row r="87" spans="1:20" s="266" customFormat="1" ht="30" customHeight="1" x14ac:dyDescent="0.25">
      <c r="A87" s="289">
        <v>77</v>
      </c>
      <c r="B87" s="261" t="s">
        <v>1123</v>
      </c>
      <c r="C87" s="262"/>
      <c r="D87" s="397" t="s">
        <v>1124</v>
      </c>
      <c r="E87" s="397"/>
      <c r="F87" s="289"/>
      <c r="G87" s="273">
        <v>1</v>
      </c>
      <c r="H87" s="290">
        <v>12</v>
      </c>
      <c r="I87" s="263">
        <f t="shared" si="10"/>
        <v>8400</v>
      </c>
      <c r="J87" s="263">
        <v>4200</v>
      </c>
      <c r="K87" s="264">
        <f t="shared" si="13"/>
        <v>100800</v>
      </c>
      <c r="L87" s="264">
        <v>0</v>
      </c>
      <c r="M87" s="264">
        <f t="shared" si="14"/>
        <v>1381.578947368421</v>
      </c>
      <c r="N87" s="292">
        <f t="shared" si="15"/>
        <v>18651.599999999999</v>
      </c>
      <c r="O87" s="264">
        <v>8400</v>
      </c>
      <c r="P87" s="264">
        <v>4200</v>
      </c>
      <c r="Q87" s="264">
        <f t="shared" si="16"/>
        <v>4032</v>
      </c>
      <c r="R87" s="265">
        <f t="shared" si="11"/>
        <v>133433.17894736843</v>
      </c>
      <c r="S87" s="281">
        <f t="shared" si="12"/>
        <v>137465.17894736843</v>
      </c>
      <c r="T87" s="289" t="s">
        <v>1125</v>
      </c>
    </row>
    <row r="88" spans="1:20" s="266" customFormat="1" ht="30.75" customHeight="1" x14ac:dyDescent="0.25">
      <c r="A88" s="289">
        <v>78</v>
      </c>
      <c r="B88" s="261" t="s">
        <v>1126</v>
      </c>
      <c r="C88" s="262"/>
      <c r="D88" s="397" t="s">
        <v>1124</v>
      </c>
      <c r="E88" s="397"/>
      <c r="F88" s="289"/>
      <c r="G88" s="273">
        <v>1</v>
      </c>
      <c r="H88" s="290">
        <v>12</v>
      </c>
      <c r="I88" s="263">
        <f t="shared" si="10"/>
        <v>6783</v>
      </c>
      <c r="J88" s="263">
        <v>3391.5</v>
      </c>
      <c r="K88" s="264">
        <f t="shared" si="13"/>
        <v>81396</v>
      </c>
      <c r="L88" s="264">
        <v>0</v>
      </c>
      <c r="M88" s="264">
        <f t="shared" si="14"/>
        <v>1115.625</v>
      </c>
      <c r="N88" s="292">
        <f t="shared" si="15"/>
        <v>15061.95</v>
      </c>
      <c r="O88" s="264">
        <v>6783</v>
      </c>
      <c r="P88" s="264">
        <v>3391.5</v>
      </c>
      <c r="Q88" s="264">
        <f t="shared" si="16"/>
        <v>3255.84</v>
      </c>
      <c r="R88" s="265">
        <f t="shared" si="11"/>
        <v>107748.075</v>
      </c>
      <c r="S88" s="281">
        <f t="shared" si="12"/>
        <v>111003.91499999999</v>
      </c>
      <c r="T88" s="289" t="s">
        <v>1125</v>
      </c>
    </row>
    <row r="89" spans="1:20" s="266" customFormat="1" ht="27.75" customHeight="1" x14ac:dyDescent="0.25">
      <c r="A89" s="289">
        <v>79</v>
      </c>
      <c r="B89" s="261" t="s">
        <v>1127</v>
      </c>
      <c r="C89" s="262"/>
      <c r="D89" s="397" t="s">
        <v>1124</v>
      </c>
      <c r="E89" s="397"/>
      <c r="F89" s="289"/>
      <c r="G89" s="273">
        <v>1</v>
      </c>
      <c r="H89" s="290">
        <v>12</v>
      </c>
      <c r="I89" s="263">
        <f t="shared" si="10"/>
        <v>5733</v>
      </c>
      <c r="J89" s="263">
        <v>2866.5</v>
      </c>
      <c r="K89" s="264">
        <f t="shared" si="13"/>
        <v>68796</v>
      </c>
      <c r="L89" s="264">
        <v>0</v>
      </c>
      <c r="M89" s="264">
        <f t="shared" si="14"/>
        <v>942.9276315789474</v>
      </c>
      <c r="N89" s="292">
        <f t="shared" si="15"/>
        <v>12730.5</v>
      </c>
      <c r="O89" s="264">
        <v>5733</v>
      </c>
      <c r="P89" s="264">
        <v>2866.5</v>
      </c>
      <c r="Q89" s="264">
        <f t="shared" si="16"/>
        <v>2751.84</v>
      </c>
      <c r="R89" s="265">
        <f t="shared" si="11"/>
        <v>91068.927631578947</v>
      </c>
      <c r="S89" s="281">
        <f t="shared" si="12"/>
        <v>93820.767631578943</v>
      </c>
      <c r="T89" s="289" t="s">
        <v>1125</v>
      </c>
    </row>
    <row r="90" spans="1:20" s="266" customFormat="1" ht="27.75" customHeight="1" x14ac:dyDescent="0.25">
      <c r="A90" s="289">
        <v>80</v>
      </c>
      <c r="B90" s="261" t="s">
        <v>1127</v>
      </c>
      <c r="C90" s="262"/>
      <c r="D90" s="397" t="s">
        <v>1124</v>
      </c>
      <c r="E90" s="397"/>
      <c r="F90" s="289"/>
      <c r="G90" s="273">
        <v>1</v>
      </c>
      <c r="H90" s="290">
        <v>12</v>
      </c>
      <c r="I90" s="263">
        <f t="shared" si="10"/>
        <v>5733</v>
      </c>
      <c r="J90" s="263">
        <v>2866.5</v>
      </c>
      <c r="K90" s="264">
        <f t="shared" si="13"/>
        <v>68796</v>
      </c>
      <c r="L90" s="264">
        <v>0</v>
      </c>
      <c r="M90" s="264">
        <f t="shared" si="14"/>
        <v>942.9276315789474</v>
      </c>
      <c r="N90" s="292">
        <f t="shared" si="15"/>
        <v>12730.5</v>
      </c>
      <c r="O90" s="264">
        <v>5733</v>
      </c>
      <c r="P90" s="264">
        <v>2866.5</v>
      </c>
      <c r="Q90" s="264">
        <f t="shared" si="16"/>
        <v>2751.84</v>
      </c>
      <c r="R90" s="265">
        <f t="shared" si="11"/>
        <v>91068.927631578947</v>
      </c>
      <c r="S90" s="281">
        <f t="shared" si="12"/>
        <v>93820.767631578943</v>
      </c>
      <c r="T90" s="289" t="s">
        <v>1125</v>
      </c>
    </row>
    <row r="91" spans="1:20" s="266" customFormat="1" ht="27.75" customHeight="1" x14ac:dyDescent="0.25">
      <c r="A91" s="289">
        <v>81</v>
      </c>
      <c r="B91" s="261" t="s">
        <v>1127</v>
      </c>
      <c r="C91" s="262"/>
      <c r="D91" s="397" t="s">
        <v>1124</v>
      </c>
      <c r="E91" s="397"/>
      <c r="F91" s="289"/>
      <c r="G91" s="273">
        <v>1</v>
      </c>
      <c r="H91" s="290">
        <v>12</v>
      </c>
      <c r="I91" s="263">
        <f t="shared" si="10"/>
        <v>5733</v>
      </c>
      <c r="J91" s="263">
        <v>2866.5</v>
      </c>
      <c r="K91" s="264">
        <f t="shared" si="13"/>
        <v>68796</v>
      </c>
      <c r="L91" s="264">
        <v>0</v>
      </c>
      <c r="M91" s="264">
        <f t="shared" si="14"/>
        <v>942.9276315789474</v>
      </c>
      <c r="N91" s="292">
        <f t="shared" si="15"/>
        <v>12730.5</v>
      </c>
      <c r="O91" s="264">
        <v>5733</v>
      </c>
      <c r="P91" s="264">
        <v>2866.5</v>
      </c>
      <c r="Q91" s="264">
        <f t="shared" si="16"/>
        <v>2751.84</v>
      </c>
      <c r="R91" s="265">
        <f t="shared" si="11"/>
        <v>91068.927631578947</v>
      </c>
      <c r="S91" s="281">
        <f t="shared" si="12"/>
        <v>93820.767631578943</v>
      </c>
      <c r="T91" s="289" t="s">
        <v>1125</v>
      </c>
    </row>
    <row r="92" spans="1:20" s="266" customFormat="1" ht="27.75" customHeight="1" x14ac:dyDescent="0.25">
      <c r="A92" s="289">
        <v>82</v>
      </c>
      <c r="B92" s="261" t="s">
        <v>1127</v>
      </c>
      <c r="C92" s="262"/>
      <c r="D92" s="397" t="s">
        <v>1124</v>
      </c>
      <c r="E92" s="397"/>
      <c r="F92" s="289"/>
      <c r="G92" s="273">
        <v>1</v>
      </c>
      <c r="H92" s="290">
        <v>12</v>
      </c>
      <c r="I92" s="263">
        <f t="shared" si="10"/>
        <v>5733</v>
      </c>
      <c r="J92" s="263">
        <v>2866.5</v>
      </c>
      <c r="K92" s="264">
        <f t="shared" si="13"/>
        <v>68796</v>
      </c>
      <c r="L92" s="264">
        <v>0</v>
      </c>
      <c r="M92" s="264">
        <f t="shared" si="14"/>
        <v>942.9276315789474</v>
      </c>
      <c r="N92" s="292">
        <f t="shared" si="15"/>
        <v>12730.5</v>
      </c>
      <c r="O92" s="264">
        <v>5733</v>
      </c>
      <c r="P92" s="264">
        <v>2866.5</v>
      </c>
      <c r="Q92" s="264">
        <f t="shared" si="16"/>
        <v>2751.84</v>
      </c>
      <c r="R92" s="265">
        <f t="shared" si="11"/>
        <v>91068.927631578947</v>
      </c>
      <c r="S92" s="281">
        <f t="shared" si="12"/>
        <v>93820.767631578943</v>
      </c>
      <c r="T92" s="289" t="s">
        <v>1125</v>
      </c>
    </row>
    <row r="93" spans="1:20" s="266" customFormat="1" ht="27.75" customHeight="1" x14ac:dyDescent="0.25">
      <c r="A93" s="289">
        <v>83</v>
      </c>
      <c r="B93" s="261" t="s">
        <v>1127</v>
      </c>
      <c r="C93" s="262"/>
      <c r="D93" s="397" t="s">
        <v>1124</v>
      </c>
      <c r="E93" s="397"/>
      <c r="F93" s="289"/>
      <c r="G93" s="273">
        <v>1</v>
      </c>
      <c r="H93" s="290">
        <v>12</v>
      </c>
      <c r="I93" s="263">
        <f t="shared" si="10"/>
        <v>5733</v>
      </c>
      <c r="J93" s="263">
        <v>2866.5</v>
      </c>
      <c r="K93" s="264">
        <f t="shared" si="13"/>
        <v>68796</v>
      </c>
      <c r="L93" s="264">
        <v>0</v>
      </c>
      <c r="M93" s="264">
        <f t="shared" si="14"/>
        <v>942.9276315789474</v>
      </c>
      <c r="N93" s="292">
        <f t="shared" si="15"/>
        <v>12730.5</v>
      </c>
      <c r="O93" s="264">
        <v>5733</v>
      </c>
      <c r="P93" s="264">
        <v>2866.5</v>
      </c>
      <c r="Q93" s="264">
        <f t="shared" si="16"/>
        <v>2751.84</v>
      </c>
      <c r="R93" s="265">
        <f t="shared" si="11"/>
        <v>91068.927631578947</v>
      </c>
      <c r="S93" s="281">
        <f t="shared" si="12"/>
        <v>93820.767631578943</v>
      </c>
      <c r="T93" s="289" t="s">
        <v>1125</v>
      </c>
    </row>
    <row r="94" spans="1:20" s="266" customFormat="1" ht="27.75" customHeight="1" x14ac:dyDescent="0.25">
      <c r="A94" s="289">
        <v>84</v>
      </c>
      <c r="B94" s="261" t="s">
        <v>1127</v>
      </c>
      <c r="C94" s="262"/>
      <c r="D94" s="397" t="s">
        <v>1124</v>
      </c>
      <c r="E94" s="397"/>
      <c r="F94" s="289"/>
      <c r="G94" s="273">
        <v>1</v>
      </c>
      <c r="H94" s="290">
        <v>12</v>
      </c>
      <c r="I94" s="263">
        <f t="shared" si="10"/>
        <v>5733</v>
      </c>
      <c r="J94" s="263">
        <v>2866.5</v>
      </c>
      <c r="K94" s="264">
        <f t="shared" si="13"/>
        <v>68796</v>
      </c>
      <c r="L94" s="264">
        <v>0</v>
      </c>
      <c r="M94" s="264">
        <f t="shared" si="14"/>
        <v>942.9276315789474</v>
      </c>
      <c r="N94" s="292">
        <f t="shared" si="15"/>
        <v>12730.5</v>
      </c>
      <c r="O94" s="264">
        <v>5733</v>
      </c>
      <c r="P94" s="264">
        <v>2866.5</v>
      </c>
      <c r="Q94" s="264">
        <f t="shared" si="16"/>
        <v>2751.84</v>
      </c>
      <c r="R94" s="265">
        <f t="shared" si="11"/>
        <v>91068.927631578947</v>
      </c>
      <c r="S94" s="281">
        <f t="shared" si="12"/>
        <v>93820.767631578943</v>
      </c>
      <c r="T94" s="289" t="s">
        <v>1125</v>
      </c>
    </row>
    <row r="95" spans="1:20" s="266" customFormat="1" ht="27.75" customHeight="1" x14ac:dyDescent="0.25">
      <c r="A95" s="289">
        <v>85</v>
      </c>
      <c r="B95" s="261" t="s">
        <v>1128</v>
      </c>
      <c r="C95" s="262"/>
      <c r="D95" s="397" t="s">
        <v>1124</v>
      </c>
      <c r="E95" s="397"/>
      <c r="F95" s="289"/>
      <c r="G95" s="273">
        <v>1</v>
      </c>
      <c r="H95" s="290">
        <v>12</v>
      </c>
      <c r="I95" s="263">
        <f t="shared" si="10"/>
        <v>5733</v>
      </c>
      <c r="J95" s="263">
        <v>2866.5</v>
      </c>
      <c r="K95" s="264">
        <f t="shared" si="13"/>
        <v>68796</v>
      </c>
      <c r="L95" s="264">
        <v>0</v>
      </c>
      <c r="M95" s="264">
        <f t="shared" si="14"/>
        <v>942.9276315789474</v>
      </c>
      <c r="N95" s="292">
        <f t="shared" si="15"/>
        <v>12730.5</v>
      </c>
      <c r="O95" s="264">
        <v>5733</v>
      </c>
      <c r="P95" s="264">
        <v>2866.5</v>
      </c>
      <c r="Q95" s="264">
        <f t="shared" si="16"/>
        <v>2751.84</v>
      </c>
      <c r="R95" s="265">
        <f t="shared" si="11"/>
        <v>91068.927631578947</v>
      </c>
      <c r="S95" s="281">
        <f t="shared" si="12"/>
        <v>93820.767631578943</v>
      </c>
      <c r="T95" s="289" t="s">
        <v>1125</v>
      </c>
    </row>
    <row r="96" spans="1:20" s="266" customFormat="1" ht="28.5" customHeight="1" x14ac:dyDescent="0.25">
      <c r="A96" s="289">
        <v>86</v>
      </c>
      <c r="B96" s="261" t="s">
        <v>1129</v>
      </c>
      <c r="C96" s="262"/>
      <c r="D96" s="397" t="s">
        <v>1124</v>
      </c>
      <c r="E96" s="397"/>
      <c r="F96" s="289"/>
      <c r="G96" s="273">
        <v>1</v>
      </c>
      <c r="H96" s="290">
        <v>12</v>
      </c>
      <c r="I96" s="263">
        <f t="shared" si="10"/>
        <v>5733</v>
      </c>
      <c r="J96" s="263">
        <v>2866.5</v>
      </c>
      <c r="K96" s="264">
        <f t="shared" si="13"/>
        <v>68796</v>
      </c>
      <c r="L96" s="264">
        <v>0</v>
      </c>
      <c r="M96" s="264">
        <f t="shared" si="14"/>
        <v>942.9276315789474</v>
      </c>
      <c r="N96" s="292">
        <f t="shared" si="15"/>
        <v>12730.5</v>
      </c>
      <c r="O96" s="264">
        <v>5733</v>
      </c>
      <c r="P96" s="264">
        <v>2866.5</v>
      </c>
      <c r="Q96" s="264">
        <f t="shared" si="16"/>
        <v>2751.84</v>
      </c>
      <c r="R96" s="265">
        <f t="shared" si="11"/>
        <v>91068.927631578947</v>
      </c>
      <c r="S96" s="281">
        <f t="shared" si="12"/>
        <v>93820.767631578943</v>
      </c>
      <c r="T96" s="289" t="s">
        <v>1125</v>
      </c>
    </row>
    <row r="97" spans="1:20" s="266" customFormat="1" ht="28.5" customHeight="1" x14ac:dyDescent="0.25">
      <c r="A97" s="289">
        <v>87</v>
      </c>
      <c r="B97" s="261" t="s">
        <v>1129</v>
      </c>
      <c r="C97" s="262"/>
      <c r="D97" s="397" t="s">
        <v>1124</v>
      </c>
      <c r="E97" s="397"/>
      <c r="F97" s="289"/>
      <c r="G97" s="273">
        <v>1</v>
      </c>
      <c r="H97" s="290">
        <v>12</v>
      </c>
      <c r="I97" s="263">
        <f t="shared" si="10"/>
        <v>5733</v>
      </c>
      <c r="J97" s="263">
        <v>2866.5</v>
      </c>
      <c r="K97" s="264">
        <f t="shared" si="13"/>
        <v>68796</v>
      </c>
      <c r="L97" s="264">
        <v>0</v>
      </c>
      <c r="M97" s="264">
        <f t="shared" si="14"/>
        <v>942.9276315789474</v>
      </c>
      <c r="N97" s="292">
        <f t="shared" si="15"/>
        <v>12730.5</v>
      </c>
      <c r="O97" s="264">
        <v>5733</v>
      </c>
      <c r="P97" s="264">
        <v>2866.5</v>
      </c>
      <c r="Q97" s="264">
        <f t="shared" si="16"/>
        <v>2751.84</v>
      </c>
      <c r="R97" s="265">
        <f t="shared" si="11"/>
        <v>91068.927631578947</v>
      </c>
      <c r="S97" s="281">
        <f t="shared" si="12"/>
        <v>93820.767631578943</v>
      </c>
      <c r="T97" s="289" t="s">
        <v>1125</v>
      </c>
    </row>
    <row r="98" spans="1:20" s="266" customFormat="1" ht="28.5" customHeight="1" x14ac:dyDescent="0.25">
      <c r="A98" s="289">
        <v>88</v>
      </c>
      <c r="B98" s="261" t="s">
        <v>1129</v>
      </c>
      <c r="C98" s="262"/>
      <c r="D98" s="397" t="s">
        <v>1124</v>
      </c>
      <c r="E98" s="397"/>
      <c r="F98" s="289"/>
      <c r="G98" s="273">
        <v>1</v>
      </c>
      <c r="H98" s="290">
        <v>12</v>
      </c>
      <c r="I98" s="263">
        <f t="shared" si="10"/>
        <v>5733</v>
      </c>
      <c r="J98" s="263">
        <v>2866.5</v>
      </c>
      <c r="K98" s="264">
        <f t="shared" si="13"/>
        <v>68796</v>
      </c>
      <c r="L98" s="264">
        <v>0</v>
      </c>
      <c r="M98" s="264">
        <f t="shared" si="14"/>
        <v>942.9276315789474</v>
      </c>
      <c r="N98" s="292">
        <f t="shared" si="15"/>
        <v>12730.5</v>
      </c>
      <c r="O98" s="264">
        <v>5733</v>
      </c>
      <c r="P98" s="264">
        <v>2866.5</v>
      </c>
      <c r="Q98" s="264">
        <f t="shared" si="16"/>
        <v>2751.84</v>
      </c>
      <c r="R98" s="265">
        <f t="shared" si="11"/>
        <v>91068.927631578947</v>
      </c>
      <c r="S98" s="281">
        <f t="shared" si="12"/>
        <v>93820.767631578943</v>
      </c>
      <c r="T98" s="289" t="s">
        <v>1125</v>
      </c>
    </row>
    <row r="99" spans="1:20" s="266" customFormat="1" ht="30.75" customHeight="1" x14ac:dyDescent="0.25">
      <c r="A99" s="289">
        <v>89</v>
      </c>
      <c r="B99" s="261" t="s">
        <v>1130</v>
      </c>
      <c r="C99" s="262"/>
      <c r="D99" s="397" t="s">
        <v>1106</v>
      </c>
      <c r="E99" s="397"/>
      <c r="F99" s="289"/>
      <c r="G99" s="290">
        <v>1</v>
      </c>
      <c r="H99" s="290">
        <v>12</v>
      </c>
      <c r="I99" s="263">
        <f t="shared" si="10"/>
        <v>13867.8</v>
      </c>
      <c r="J99" s="263">
        <v>6933.9</v>
      </c>
      <c r="K99" s="264">
        <f t="shared" si="13"/>
        <v>166413.59999999998</v>
      </c>
      <c r="L99" s="264">
        <v>0</v>
      </c>
      <c r="M99" s="264">
        <f t="shared" si="14"/>
        <v>2280.8881578947367</v>
      </c>
      <c r="N99" s="292">
        <f t="shared" si="15"/>
        <v>30792.15</v>
      </c>
      <c r="O99" s="264">
        <v>0</v>
      </c>
      <c r="P99" s="264">
        <v>0</v>
      </c>
      <c r="Q99" s="264">
        <f t="shared" si="16"/>
        <v>6656.5439999999999</v>
      </c>
      <c r="R99" s="265">
        <f t="shared" si="11"/>
        <v>199486.63815789472</v>
      </c>
      <c r="S99" s="281">
        <f t="shared" si="12"/>
        <v>206143.18215789471</v>
      </c>
      <c r="T99" s="289" t="s">
        <v>1067</v>
      </c>
    </row>
    <row r="100" spans="1:20" s="266" customFormat="1" ht="29.25" customHeight="1" x14ac:dyDescent="0.25">
      <c r="A100" s="289">
        <v>90</v>
      </c>
      <c r="B100" s="261" t="s">
        <v>1062</v>
      </c>
      <c r="C100" s="262"/>
      <c r="D100" s="397" t="s">
        <v>1106</v>
      </c>
      <c r="E100" s="397"/>
      <c r="F100" s="289"/>
      <c r="G100" s="290">
        <v>1</v>
      </c>
      <c r="H100" s="290">
        <v>12</v>
      </c>
      <c r="I100" s="263">
        <f t="shared" si="10"/>
        <v>5733</v>
      </c>
      <c r="J100" s="263">
        <v>2866.5</v>
      </c>
      <c r="K100" s="264">
        <f t="shared" si="13"/>
        <v>68796</v>
      </c>
      <c r="L100" s="264">
        <v>0</v>
      </c>
      <c r="M100" s="264">
        <f t="shared" si="14"/>
        <v>942.9276315789474</v>
      </c>
      <c r="N100" s="292">
        <f t="shared" si="15"/>
        <v>12730.5</v>
      </c>
      <c r="O100" s="264">
        <v>0</v>
      </c>
      <c r="P100" s="264">
        <v>2866.5</v>
      </c>
      <c r="Q100" s="264">
        <f t="shared" si="16"/>
        <v>2751.84</v>
      </c>
      <c r="R100" s="265">
        <f t="shared" si="11"/>
        <v>85335.927631578947</v>
      </c>
      <c r="S100" s="281">
        <f t="shared" si="12"/>
        <v>88087.767631578943</v>
      </c>
      <c r="T100" s="289" t="s">
        <v>1067</v>
      </c>
    </row>
    <row r="101" spans="1:20" s="266" customFormat="1" ht="30" customHeight="1" x14ac:dyDescent="0.25">
      <c r="A101" s="289">
        <v>91</v>
      </c>
      <c r="B101" s="261" t="s">
        <v>1131</v>
      </c>
      <c r="C101" s="262"/>
      <c r="D101" s="397" t="s">
        <v>1106</v>
      </c>
      <c r="E101" s="397"/>
      <c r="F101" s="289"/>
      <c r="G101" s="290">
        <v>1</v>
      </c>
      <c r="H101" s="290">
        <v>12</v>
      </c>
      <c r="I101" s="263">
        <f t="shared" si="10"/>
        <v>7108.48</v>
      </c>
      <c r="J101" s="263">
        <v>3554.24</v>
      </c>
      <c r="K101" s="264">
        <f t="shared" si="13"/>
        <v>85301.759999999995</v>
      </c>
      <c r="L101" s="264">
        <v>0</v>
      </c>
      <c r="M101" s="264">
        <f t="shared" si="14"/>
        <v>1169.1578947368421</v>
      </c>
      <c r="N101" s="292">
        <f t="shared" si="15"/>
        <v>15784.2</v>
      </c>
      <c r="O101" s="264">
        <v>0</v>
      </c>
      <c r="P101" s="264">
        <v>3554.24</v>
      </c>
      <c r="Q101" s="264">
        <f t="shared" si="16"/>
        <v>3412.0704000000001</v>
      </c>
      <c r="R101" s="265">
        <f t="shared" si="11"/>
        <v>105809.35789473684</v>
      </c>
      <c r="S101" s="281">
        <f t="shared" si="12"/>
        <v>109221.42829473683</v>
      </c>
      <c r="T101" s="289" t="s">
        <v>1067</v>
      </c>
    </row>
    <row r="102" spans="1:20" s="266" customFormat="1" ht="30" customHeight="1" x14ac:dyDescent="0.25">
      <c r="A102" s="289">
        <v>92</v>
      </c>
      <c r="B102" s="261" t="s">
        <v>1132</v>
      </c>
      <c r="C102" s="262"/>
      <c r="D102" s="397" t="s">
        <v>1106</v>
      </c>
      <c r="E102" s="397"/>
      <c r="F102" s="289"/>
      <c r="G102" s="290">
        <v>1</v>
      </c>
      <c r="H102" s="290">
        <v>12</v>
      </c>
      <c r="I102" s="263">
        <f t="shared" si="10"/>
        <v>7108.48</v>
      </c>
      <c r="J102" s="263">
        <v>3554.24</v>
      </c>
      <c r="K102" s="264">
        <f t="shared" si="13"/>
        <v>85301.759999999995</v>
      </c>
      <c r="L102" s="264">
        <v>0</v>
      </c>
      <c r="M102" s="264">
        <f t="shared" si="14"/>
        <v>1169.1578947368421</v>
      </c>
      <c r="N102" s="292">
        <f t="shared" si="15"/>
        <v>15784.2</v>
      </c>
      <c r="O102" s="264">
        <v>0</v>
      </c>
      <c r="P102" s="264">
        <v>3554.24</v>
      </c>
      <c r="Q102" s="264">
        <f t="shared" si="16"/>
        <v>3412.0704000000001</v>
      </c>
      <c r="R102" s="265">
        <f t="shared" si="11"/>
        <v>105809.35789473684</v>
      </c>
      <c r="S102" s="281">
        <f t="shared" si="12"/>
        <v>109221.42829473683</v>
      </c>
      <c r="T102" s="289" t="s">
        <v>1067</v>
      </c>
    </row>
    <row r="103" spans="1:20" s="266" customFormat="1" ht="30" customHeight="1" x14ac:dyDescent="0.25">
      <c r="A103" s="289">
        <v>93</v>
      </c>
      <c r="B103" s="261" t="s">
        <v>1133</v>
      </c>
      <c r="C103" s="262"/>
      <c r="D103" s="397" t="s">
        <v>1106</v>
      </c>
      <c r="E103" s="397"/>
      <c r="F103" s="289"/>
      <c r="G103" s="290">
        <v>1</v>
      </c>
      <c r="H103" s="290">
        <v>12</v>
      </c>
      <c r="I103" s="263">
        <f t="shared" si="10"/>
        <v>5974.9</v>
      </c>
      <c r="J103" s="263">
        <v>2987.45</v>
      </c>
      <c r="K103" s="264">
        <f t="shared" si="13"/>
        <v>71698.799999999988</v>
      </c>
      <c r="L103" s="264">
        <v>0</v>
      </c>
      <c r="M103" s="264">
        <f t="shared" si="14"/>
        <v>982.71381578947376</v>
      </c>
      <c r="N103" s="292">
        <f t="shared" si="15"/>
        <v>13267.8</v>
      </c>
      <c r="O103" s="264">
        <v>0</v>
      </c>
      <c r="P103" s="264">
        <v>2987.45</v>
      </c>
      <c r="Q103" s="264">
        <f t="shared" si="16"/>
        <v>2867.9519999999998</v>
      </c>
      <c r="R103" s="265">
        <f t="shared" si="11"/>
        <v>88936.763815789469</v>
      </c>
      <c r="S103" s="281">
        <f t="shared" si="12"/>
        <v>91804.715815789474</v>
      </c>
      <c r="T103" s="289" t="s">
        <v>1067</v>
      </c>
    </row>
    <row r="104" spans="1:20" s="266" customFormat="1" ht="30" customHeight="1" x14ac:dyDescent="0.25">
      <c r="A104" s="289">
        <v>94</v>
      </c>
      <c r="B104" s="261" t="s">
        <v>1133</v>
      </c>
      <c r="C104" s="262"/>
      <c r="D104" s="397" t="s">
        <v>1106</v>
      </c>
      <c r="E104" s="397"/>
      <c r="F104" s="289"/>
      <c r="G104" s="290">
        <v>1</v>
      </c>
      <c r="H104" s="290">
        <v>12</v>
      </c>
      <c r="I104" s="263">
        <f t="shared" si="10"/>
        <v>5974.9</v>
      </c>
      <c r="J104" s="263">
        <v>2987.45</v>
      </c>
      <c r="K104" s="264">
        <f t="shared" si="13"/>
        <v>71698.799999999988</v>
      </c>
      <c r="L104" s="264">
        <v>0</v>
      </c>
      <c r="M104" s="264">
        <f t="shared" si="14"/>
        <v>982.71381578947376</v>
      </c>
      <c r="N104" s="292">
        <f t="shared" si="15"/>
        <v>13267.8</v>
      </c>
      <c r="O104" s="264">
        <v>0</v>
      </c>
      <c r="P104" s="264">
        <v>2987.45</v>
      </c>
      <c r="Q104" s="264">
        <f t="shared" si="16"/>
        <v>2867.9519999999998</v>
      </c>
      <c r="R104" s="265">
        <f t="shared" si="11"/>
        <v>88936.763815789469</v>
      </c>
      <c r="S104" s="281">
        <f t="shared" si="12"/>
        <v>91804.715815789474</v>
      </c>
      <c r="T104" s="289" t="s">
        <v>1067</v>
      </c>
    </row>
    <row r="105" spans="1:20" s="266" customFormat="1" ht="30" customHeight="1" x14ac:dyDescent="0.25">
      <c r="A105" s="289">
        <v>95</v>
      </c>
      <c r="B105" s="261" t="s">
        <v>1133</v>
      </c>
      <c r="C105" s="262"/>
      <c r="D105" s="397" t="s">
        <v>1106</v>
      </c>
      <c r="E105" s="397"/>
      <c r="F105" s="289"/>
      <c r="G105" s="290">
        <v>1</v>
      </c>
      <c r="H105" s="290">
        <v>12</v>
      </c>
      <c r="I105" s="263">
        <f t="shared" si="10"/>
        <v>5974.9</v>
      </c>
      <c r="J105" s="263">
        <v>2987.45</v>
      </c>
      <c r="K105" s="264">
        <f t="shared" si="13"/>
        <v>71698.799999999988</v>
      </c>
      <c r="L105" s="264">
        <v>0</v>
      </c>
      <c r="M105" s="264">
        <f t="shared" si="14"/>
        <v>982.71381578947376</v>
      </c>
      <c r="N105" s="292">
        <f t="shared" si="15"/>
        <v>13267.8</v>
      </c>
      <c r="O105" s="264">
        <v>0</v>
      </c>
      <c r="P105" s="264">
        <v>2987.45</v>
      </c>
      <c r="Q105" s="264">
        <f t="shared" si="16"/>
        <v>2867.9519999999998</v>
      </c>
      <c r="R105" s="265">
        <f t="shared" si="11"/>
        <v>88936.763815789469</v>
      </c>
      <c r="S105" s="281">
        <f t="shared" si="12"/>
        <v>91804.715815789474</v>
      </c>
      <c r="T105" s="289" t="s">
        <v>1067</v>
      </c>
    </row>
    <row r="106" spans="1:20" s="266" customFormat="1" ht="30" customHeight="1" x14ac:dyDescent="0.25">
      <c r="A106" s="289">
        <v>96</v>
      </c>
      <c r="B106" s="261" t="s">
        <v>1134</v>
      </c>
      <c r="C106" s="262"/>
      <c r="D106" s="397" t="s">
        <v>1106</v>
      </c>
      <c r="E106" s="397"/>
      <c r="F106" s="289"/>
      <c r="G106" s="290">
        <v>1</v>
      </c>
      <c r="H106" s="290">
        <v>12</v>
      </c>
      <c r="I106" s="263">
        <f t="shared" si="10"/>
        <v>4000</v>
      </c>
      <c r="J106" s="263">
        <v>2000</v>
      </c>
      <c r="K106" s="264">
        <f t="shared" si="13"/>
        <v>48000</v>
      </c>
      <c r="L106" s="264">
        <v>0</v>
      </c>
      <c r="M106" s="264">
        <f t="shared" si="14"/>
        <v>657.89473684210532</v>
      </c>
      <c r="N106" s="292">
        <f t="shared" si="15"/>
        <v>8881.65</v>
      </c>
      <c r="O106" s="264">
        <v>0</v>
      </c>
      <c r="P106" s="264">
        <v>2000</v>
      </c>
      <c r="Q106" s="264">
        <f t="shared" si="16"/>
        <v>1920</v>
      </c>
      <c r="R106" s="265">
        <f t="shared" si="11"/>
        <v>59539.544736842108</v>
      </c>
      <c r="S106" s="281">
        <f t="shared" si="12"/>
        <v>61459.544736842108</v>
      </c>
      <c r="T106" s="289" t="s">
        <v>1067</v>
      </c>
    </row>
    <row r="107" spans="1:20" s="266" customFormat="1" ht="29.25" customHeight="1" x14ac:dyDescent="0.25">
      <c r="A107" s="289">
        <v>97</v>
      </c>
      <c r="B107" s="261" t="s">
        <v>1135</v>
      </c>
      <c r="C107" s="262"/>
      <c r="D107" s="397" t="s">
        <v>1106</v>
      </c>
      <c r="E107" s="397"/>
      <c r="F107" s="289"/>
      <c r="G107" s="290">
        <v>1</v>
      </c>
      <c r="H107" s="290">
        <v>12</v>
      </c>
      <c r="I107" s="263">
        <f t="shared" ref="I107:I138" si="17">J107*2</f>
        <v>8355</v>
      </c>
      <c r="J107" s="263">
        <v>4177.5</v>
      </c>
      <c r="K107" s="264">
        <f t="shared" si="13"/>
        <v>100260</v>
      </c>
      <c r="L107" s="264">
        <v>0</v>
      </c>
      <c r="M107" s="264">
        <f t="shared" si="14"/>
        <v>1374.1776315789475</v>
      </c>
      <c r="N107" s="292">
        <f t="shared" si="15"/>
        <v>18551.7</v>
      </c>
      <c r="O107" s="264">
        <v>0</v>
      </c>
      <c r="P107" s="264">
        <v>4177.5</v>
      </c>
      <c r="Q107" s="264">
        <f t="shared" si="16"/>
        <v>4010.3999999999996</v>
      </c>
      <c r="R107" s="265">
        <f t="shared" si="11"/>
        <v>124363.37763157894</v>
      </c>
      <c r="S107" s="281">
        <f t="shared" si="12"/>
        <v>128373.77763157894</v>
      </c>
      <c r="T107" s="289" t="s">
        <v>1067</v>
      </c>
    </row>
    <row r="108" spans="1:20" s="266" customFormat="1" ht="29.25" customHeight="1" x14ac:dyDescent="0.25">
      <c r="A108" s="289">
        <v>98</v>
      </c>
      <c r="B108" s="261" t="s">
        <v>1135</v>
      </c>
      <c r="C108" s="262"/>
      <c r="D108" s="397" t="s">
        <v>1106</v>
      </c>
      <c r="E108" s="397"/>
      <c r="F108" s="289"/>
      <c r="G108" s="290">
        <v>1</v>
      </c>
      <c r="H108" s="290">
        <v>12</v>
      </c>
      <c r="I108" s="263">
        <f t="shared" si="17"/>
        <v>8355</v>
      </c>
      <c r="J108" s="263">
        <v>4177.5</v>
      </c>
      <c r="K108" s="264">
        <f t="shared" si="13"/>
        <v>100260</v>
      </c>
      <c r="L108" s="264"/>
      <c r="M108" s="264">
        <f t="shared" si="14"/>
        <v>1374.1776315789475</v>
      </c>
      <c r="N108" s="292">
        <f t="shared" si="15"/>
        <v>18551.7</v>
      </c>
      <c r="O108" s="264">
        <v>0</v>
      </c>
      <c r="P108" s="264">
        <v>4177.5</v>
      </c>
      <c r="Q108" s="264">
        <f t="shared" si="16"/>
        <v>4010.3999999999996</v>
      </c>
      <c r="R108" s="265">
        <f t="shared" si="11"/>
        <v>124363.37763157894</v>
      </c>
      <c r="S108" s="281">
        <f t="shared" si="12"/>
        <v>128373.77763157894</v>
      </c>
      <c r="T108" s="289" t="s">
        <v>1067</v>
      </c>
    </row>
    <row r="109" spans="1:20" s="266" customFormat="1" ht="29.25" customHeight="1" x14ac:dyDescent="0.25">
      <c r="A109" s="289">
        <v>99</v>
      </c>
      <c r="B109" s="261" t="s">
        <v>1136</v>
      </c>
      <c r="C109" s="262"/>
      <c r="D109" s="397" t="s">
        <v>1106</v>
      </c>
      <c r="E109" s="397"/>
      <c r="F109" s="289"/>
      <c r="G109" s="290">
        <v>1</v>
      </c>
      <c r="H109" s="290">
        <v>12</v>
      </c>
      <c r="I109" s="263">
        <f t="shared" si="17"/>
        <v>6783</v>
      </c>
      <c r="J109" s="263">
        <v>3391.5</v>
      </c>
      <c r="K109" s="264">
        <f t="shared" si="13"/>
        <v>81396</v>
      </c>
      <c r="L109" s="264"/>
      <c r="M109" s="264">
        <f t="shared" si="14"/>
        <v>1115.625</v>
      </c>
      <c r="N109" s="292">
        <f t="shared" si="15"/>
        <v>15061.95</v>
      </c>
      <c r="O109" s="264">
        <v>0</v>
      </c>
      <c r="P109" s="264">
        <v>3391.5</v>
      </c>
      <c r="Q109" s="264">
        <f t="shared" si="16"/>
        <v>3255.84</v>
      </c>
      <c r="R109" s="265">
        <f t="shared" si="11"/>
        <v>100965.075</v>
      </c>
      <c r="S109" s="281">
        <f t="shared" si="12"/>
        <v>104220.91499999999</v>
      </c>
      <c r="T109" s="289" t="s">
        <v>1067</v>
      </c>
    </row>
    <row r="110" spans="1:20" s="266" customFormat="1" ht="29.25" customHeight="1" x14ac:dyDescent="0.25">
      <c r="A110" s="289">
        <v>100</v>
      </c>
      <c r="B110" s="261" t="s">
        <v>1137</v>
      </c>
      <c r="C110" s="262"/>
      <c r="D110" s="397" t="s">
        <v>1106</v>
      </c>
      <c r="E110" s="397"/>
      <c r="F110" s="289"/>
      <c r="G110" s="290">
        <v>1</v>
      </c>
      <c r="H110" s="290">
        <v>12</v>
      </c>
      <c r="I110" s="263">
        <f t="shared" si="17"/>
        <v>5974.9</v>
      </c>
      <c r="J110" s="263">
        <v>2987.45</v>
      </c>
      <c r="K110" s="264">
        <f t="shared" si="13"/>
        <v>71698.799999999988</v>
      </c>
      <c r="L110" s="264">
        <v>0</v>
      </c>
      <c r="M110" s="264">
        <f t="shared" si="14"/>
        <v>982.71381578947376</v>
      </c>
      <c r="N110" s="292">
        <f t="shared" si="15"/>
        <v>13267.8</v>
      </c>
      <c r="O110" s="264">
        <v>0</v>
      </c>
      <c r="P110" s="264">
        <v>2987.45</v>
      </c>
      <c r="Q110" s="264">
        <f t="shared" si="16"/>
        <v>2867.9519999999998</v>
      </c>
      <c r="R110" s="265">
        <f t="shared" si="11"/>
        <v>88936.763815789469</v>
      </c>
      <c r="S110" s="281">
        <f t="shared" si="12"/>
        <v>91804.715815789474</v>
      </c>
      <c r="T110" s="289" t="s">
        <v>1067</v>
      </c>
    </row>
    <row r="111" spans="1:20" s="266" customFormat="1" ht="29.25" customHeight="1" x14ac:dyDescent="0.25">
      <c r="A111" s="289">
        <v>101</v>
      </c>
      <c r="B111" s="261" t="s">
        <v>1137</v>
      </c>
      <c r="C111" s="262"/>
      <c r="D111" s="397" t="s">
        <v>1106</v>
      </c>
      <c r="E111" s="397"/>
      <c r="F111" s="289"/>
      <c r="G111" s="290">
        <v>1</v>
      </c>
      <c r="H111" s="290">
        <v>12</v>
      </c>
      <c r="I111" s="263">
        <f t="shared" si="17"/>
        <v>5974.9</v>
      </c>
      <c r="J111" s="263">
        <v>2987.45</v>
      </c>
      <c r="K111" s="264">
        <f t="shared" si="13"/>
        <v>71698.799999999988</v>
      </c>
      <c r="L111" s="264">
        <v>0</v>
      </c>
      <c r="M111" s="264">
        <f t="shared" si="14"/>
        <v>982.71381578947376</v>
      </c>
      <c r="N111" s="292">
        <f t="shared" si="15"/>
        <v>13267.8</v>
      </c>
      <c r="O111" s="264">
        <v>0</v>
      </c>
      <c r="P111" s="264">
        <v>2987.45</v>
      </c>
      <c r="Q111" s="264">
        <f t="shared" si="16"/>
        <v>2867.9519999999998</v>
      </c>
      <c r="R111" s="265">
        <f t="shared" si="11"/>
        <v>88936.763815789469</v>
      </c>
      <c r="S111" s="281">
        <f t="shared" si="12"/>
        <v>91804.715815789474</v>
      </c>
      <c r="T111" s="289" t="s">
        <v>1067</v>
      </c>
    </row>
    <row r="112" spans="1:20" s="266" customFormat="1" ht="29.25" customHeight="1" x14ac:dyDescent="0.25">
      <c r="A112" s="289">
        <v>102</v>
      </c>
      <c r="B112" s="261" t="s">
        <v>1138</v>
      </c>
      <c r="C112" s="262"/>
      <c r="D112" s="397" t="s">
        <v>1106</v>
      </c>
      <c r="E112" s="397"/>
      <c r="F112" s="289"/>
      <c r="G112" s="290">
        <v>1</v>
      </c>
      <c r="H112" s="290">
        <v>12</v>
      </c>
      <c r="I112" s="263">
        <f t="shared" si="17"/>
        <v>4000</v>
      </c>
      <c r="J112" s="263">
        <v>2000</v>
      </c>
      <c r="K112" s="264">
        <f t="shared" si="13"/>
        <v>48000</v>
      </c>
      <c r="L112" s="264">
        <v>0</v>
      </c>
      <c r="M112" s="264">
        <f t="shared" si="14"/>
        <v>657.89473684210532</v>
      </c>
      <c r="N112" s="292">
        <f t="shared" si="15"/>
        <v>8881.65</v>
      </c>
      <c r="O112" s="264">
        <v>0</v>
      </c>
      <c r="P112" s="264">
        <v>2000</v>
      </c>
      <c r="Q112" s="264">
        <f t="shared" si="16"/>
        <v>1920</v>
      </c>
      <c r="R112" s="265">
        <f t="shared" si="11"/>
        <v>59539.544736842108</v>
      </c>
      <c r="S112" s="281">
        <f t="shared" si="12"/>
        <v>61459.544736842108</v>
      </c>
      <c r="T112" s="289" t="s">
        <v>1067</v>
      </c>
    </row>
    <row r="113" spans="1:20" s="266" customFormat="1" ht="29.25" customHeight="1" x14ac:dyDescent="0.25">
      <c r="A113" s="289">
        <v>103</v>
      </c>
      <c r="B113" s="261" t="s">
        <v>1139</v>
      </c>
      <c r="C113" s="262"/>
      <c r="D113" s="397" t="s">
        <v>1106</v>
      </c>
      <c r="E113" s="397"/>
      <c r="F113" s="289"/>
      <c r="G113" s="290">
        <v>1</v>
      </c>
      <c r="H113" s="290">
        <v>12</v>
      </c>
      <c r="I113" s="263">
        <f t="shared" si="17"/>
        <v>5504</v>
      </c>
      <c r="J113" s="263">
        <v>2752</v>
      </c>
      <c r="K113" s="264">
        <f t="shared" si="13"/>
        <v>66048</v>
      </c>
      <c r="L113" s="264">
        <v>0</v>
      </c>
      <c r="M113" s="264">
        <f t="shared" si="14"/>
        <v>905.26315789473688</v>
      </c>
      <c r="N113" s="292">
        <f t="shared" si="15"/>
        <v>12221.55</v>
      </c>
      <c r="O113" s="264">
        <v>0</v>
      </c>
      <c r="P113" s="264">
        <v>2752</v>
      </c>
      <c r="Q113" s="264">
        <f t="shared" si="16"/>
        <v>2641.92</v>
      </c>
      <c r="R113" s="265">
        <f t="shared" si="11"/>
        <v>81926.813157894736</v>
      </c>
      <c r="S113" s="281">
        <f t="shared" si="12"/>
        <v>84568.733157894734</v>
      </c>
      <c r="T113" s="289" t="s">
        <v>1067</v>
      </c>
    </row>
    <row r="114" spans="1:20" s="266" customFormat="1" ht="30.75" customHeight="1" x14ac:dyDescent="0.25">
      <c r="A114" s="289">
        <v>104</v>
      </c>
      <c r="B114" s="261" t="s">
        <v>1140</v>
      </c>
      <c r="C114" s="262"/>
      <c r="D114" s="397" t="s">
        <v>1106</v>
      </c>
      <c r="E114" s="397"/>
      <c r="F114" s="289"/>
      <c r="G114" s="290">
        <v>1</v>
      </c>
      <c r="H114" s="290">
        <v>12</v>
      </c>
      <c r="I114" s="263">
        <f t="shared" si="17"/>
        <v>5504</v>
      </c>
      <c r="J114" s="263">
        <v>2752</v>
      </c>
      <c r="K114" s="264">
        <f t="shared" si="13"/>
        <v>66048</v>
      </c>
      <c r="L114" s="264">
        <v>0</v>
      </c>
      <c r="M114" s="264">
        <f t="shared" si="14"/>
        <v>905.26315789473688</v>
      </c>
      <c r="N114" s="292">
        <f t="shared" si="15"/>
        <v>12221.55</v>
      </c>
      <c r="O114" s="264">
        <v>0</v>
      </c>
      <c r="P114" s="264">
        <v>2752</v>
      </c>
      <c r="Q114" s="264">
        <f t="shared" si="16"/>
        <v>2641.92</v>
      </c>
      <c r="R114" s="265">
        <f t="shared" si="11"/>
        <v>81926.813157894736</v>
      </c>
      <c r="S114" s="281">
        <f t="shared" si="12"/>
        <v>84568.733157894734</v>
      </c>
      <c r="T114" s="289" t="s">
        <v>1067</v>
      </c>
    </row>
    <row r="115" spans="1:20" s="266" customFormat="1" ht="30.75" customHeight="1" x14ac:dyDescent="0.25">
      <c r="A115" s="289">
        <v>105</v>
      </c>
      <c r="B115" s="261" t="s">
        <v>1140</v>
      </c>
      <c r="C115" s="262"/>
      <c r="D115" s="397" t="s">
        <v>1106</v>
      </c>
      <c r="E115" s="397"/>
      <c r="F115" s="289"/>
      <c r="G115" s="290">
        <v>1</v>
      </c>
      <c r="H115" s="290">
        <v>12</v>
      </c>
      <c r="I115" s="263">
        <f t="shared" si="17"/>
        <v>5504</v>
      </c>
      <c r="J115" s="263">
        <v>2752</v>
      </c>
      <c r="K115" s="264">
        <f t="shared" si="13"/>
        <v>66048</v>
      </c>
      <c r="L115" s="264">
        <v>0</v>
      </c>
      <c r="M115" s="264">
        <f t="shared" si="14"/>
        <v>905.26315789473688</v>
      </c>
      <c r="N115" s="292">
        <f t="shared" si="15"/>
        <v>12221.55</v>
      </c>
      <c r="O115" s="264">
        <v>0</v>
      </c>
      <c r="P115" s="264">
        <v>2752</v>
      </c>
      <c r="Q115" s="264">
        <f t="shared" si="16"/>
        <v>2641.92</v>
      </c>
      <c r="R115" s="265">
        <f t="shared" si="11"/>
        <v>81926.813157894736</v>
      </c>
      <c r="S115" s="281">
        <f t="shared" si="12"/>
        <v>84568.733157894734</v>
      </c>
      <c r="T115" s="289" t="s">
        <v>1067</v>
      </c>
    </row>
    <row r="116" spans="1:20" s="266" customFormat="1" ht="30.75" customHeight="1" x14ac:dyDescent="0.25">
      <c r="A116" s="289">
        <v>106</v>
      </c>
      <c r="B116" s="261" t="s">
        <v>1141</v>
      </c>
      <c r="C116" s="262"/>
      <c r="D116" s="397" t="s">
        <v>1106</v>
      </c>
      <c r="E116" s="397"/>
      <c r="F116" s="289"/>
      <c r="G116" s="290">
        <v>1</v>
      </c>
      <c r="H116" s="290">
        <v>12</v>
      </c>
      <c r="I116" s="263">
        <f t="shared" si="17"/>
        <v>7108.48</v>
      </c>
      <c r="J116" s="263">
        <v>3554.24</v>
      </c>
      <c r="K116" s="264">
        <f t="shared" si="13"/>
        <v>85301.759999999995</v>
      </c>
      <c r="L116" s="264">
        <v>0</v>
      </c>
      <c r="M116" s="264">
        <f t="shared" si="14"/>
        <v>1169.1578947368421</v>
      </c>
      <c r="N116" s="292">
        <f t="shared" si="15"/>
        <v>15784.2</v>
      </c>
      <c r="O116" s="264">
        <v>0</v>
      </c>
      <c r="P116" s="264">
        <v>3554.24</v>
      </c>
      <c r="Q116" s="264">
        <f t="shared" si="16"/>
        <v>3412.0704000000001</v>
      </c>
      <c r="R116" s="265">
        <f t="shared" si="11"/>
        <v>105809.35789473684</v>
      </c>
      <c r="S116" s="281">
        <f t="shared" si="12"/>
        <v>109221.42829473683</v>
      </c>
      <c r="T116" s="289" t="s">
        <v>1067</v>
      </c>
    </row>
    <row r="117" spans="1:20" s="266" customFormat="1" ht="30" customHeight="1" x14ac:dyDescent="0.25">
      <c r="A117" s="289">
        <v>107</v>
      </c>
      <c r="B117" s="261" t="s">
        <v>1142</v>
      </c>
      <c r="C117" s="262"/>
      <c r="D117" s="397" t="s">
        <v>1106</v>
      </c>
      <c r="E117" s="397"/>
      <c r="F117" s="289"/>
      <c r="G117" s="290">
        <v>1</v>
      </c>
      <c r="H117" s="290">
        <v>12</v>
      </c>
      <c r="I117" s="263">
        <f t="shared" si="17"/>
        <v>6192</v>
      </c>
      <c r="J117" s="263">
        <v>3096</v>
      </c>
      <c r="K117" s="264">
        <f t="shared" si="13"/>
        <v>74304</v>
      </c>
      <c r="L117" s="264">
        <v>0</v>
      </c>
      <c r="M117" s="264">
        <f t="shared" si="14"/>
        <v>1018.4210526315791</v>
      </c>
      <c r="N117" s="292">
        <f t="shared" si="15"/>
        <v>13749.75</v>
      </c>
      <c r="O117" s="264">
        <v>0</v>
      </c>
      <c r="P117" s="264">
        <v>3096</v>
      </c>
      <c r="Q117" s="264">
        <f t="shared" si="16"/>
        <v>2972.16</v>
      </c>
      <c r="R117" s="265">
        <f t="shared" si="11"/>
        <v>92168.171052631573</v>
      </c>
      <c r="S117" s="281">
        <f t="shared" si="12"/>
        <v>95140.331052631576</v>
      </c>
      <c r="T117" s="289" t="s">
        <v>1067</v>
      </c>
    </row>
    <row r="118" spans="1:20" s="266" customFormat="1" ht="30" customHeight="1" x14ac:dyDescent="0.25">
      <c r="A118" s="289">
        <v>108</v>
      </c>
      <c r="B118" s="261" t="s">
        <v>1143</v>
      </c>
      <c r="C118" s="262"/>
      <c r="D118" s="397" t="s">
        <v>1106</v>
      </c>
      <c r="E118" s="397"/>
      <c r="F118" s="289"/>
      <c r="G118" s="290">
        <v>1</v>
      </c>
      <c r="H118" s="290">
        <v>12</v>
      </c>
      <c r="I118" s="263">
        <f t="shared" si="17"/>
        <v>5733</v>
      </c>
      <c r="J118" s="263">
        <v>2866.5</v>
      </c>
      <c r="K118" s="264">
        <f t="shared" si="13"/>
        <v>68796</v>
      </c>
      <c r="L118" s="264">
        <v>0</v>
      </c>
      <c r="M118" s="264">
        <f t="shared" si="14"/>
        <v>942.9276315789474</v>
      </c>
      <c r="N118" s="292">
        <f t="shared" si="15"/>
        <v>12730.5</v>
      </c>
      <c r="O118" s="264">
        <v>0</v>
      </c>
      <c r="P118" s="264">
        <v>2866.5</v>
      </c>
      <c r="Q118" s="264">
        <f t="shared" si="16"/>
        <v>2751.84</v>
      </c>
      <c r="R118" s="265">
        <f t="shared" si="11"/>
        <v>85335.927631578947</v>
      </c>
      <c r="S118" s="281">
        <f t="shared" si="12"/>
        <v>88087.767631578943</v>
      </c>
      <c r="T118" s="289" t="s">
        <v>1067</v>
      </c>
    </row>
    <row r="119" spans="1:20" s="266" customFormat="1" ht="30" customHeight="1" x14ac:dyDescent="0.25">
      <c r="A119" s="289">
        <v>109</v>
      </c>
      <c r="B119" s="261" t="s">
        <v>1143</v>
      </c>
      <c r="C119" s="262"/>
      <c r="D119" s="397" t="s">
        <v>1106</v>
      </c>
      <c r="E119" s="397"/>
      <c r="F119" s="289"/>
      <c r="G119" s="290">
        <v>1</v>
      </c>
      <c r="H119" s="290">
        <v>12</v>
      </c>
      <c r="I119" s="263">
        <f t="shared" si="17"/>
        <v>5733</v>
      </c>
      <c r="J119" s="263">
        <v>2866.5</v>
      </c>
      <c r="K119" s="264">
        <f t="shared" si="13"/>
        <v>68796</v>
      </c>
      <c r="L119" s="264">
        <v>0</v>
      </c>
      <c r="M119" s="264">
        <f t="shared" si="14"/>
        <v>942.9276315789474</v>
      </c>
      <c r="N119" s="292">
        <f t="shared" si="15"/>
        <v>12730.5</v>
      </c>
      <c r="O119" s="264">
        <v>0</v>
      </c>
      <c r="P119" s="264">
        <v>2866.5</v>
      </c>
      <c r="Q119" s="264">
        <f t="shared" si="16"/>
        <v>2751.84</v>
      </c>
      <c r="R119" s="265">
        <f t="shared" si="11"/>
        <v>85335.927631578947</v>
      </c>
      <c r="S119" s="281">
        <f t="shared" si="12"/>
        <v>88087.767631578943</v>
      </c>
      <c r="T119" s="289" t="s">
        <v>1067</v>
      </c>
    </row>
    <row r="120" spans="1:20" s="266" customFormat="1" ht="29.25" customHeight="1" x14ac:dyDescent="0.25">
      <c r="A120" s="289">
        <v>110</v>
      </c>
      <c r="B120" s="261" t="s">
        <v>1144</v>
      </c>
      <c r="C120" s="262"/>
      <c r="D120" s="397" t="s">
        <v>1106</v>
      </c>
      <c r="E120" s="397"/>
      <c r="F120" s="289"/>
      <c r="G120" s="290">
        <v>1</v>
      </c>
      <c r="H120" s="290">
        <v>12</v>
      </c>
      <c r="I120" s="263">
        <f t="shared" si="17"/>
        <v>5974.9</v>
      </c>
      <c r="J120" s="263">
        <v>2987.45</v>
      </c>
      <c r="K120" s="264">
        <f>H120*I120</f>
        <v>71698.799999999988</v>
      </c>
      <c r="L120" s="264">
        <v>0</v>
      </c>
      <c r="M120" s="264">
        <f t="shared" si="14"/>
        <v>982.71381578947376</v>
      </c>
      <c r="N120" s="292">
        <f t="shared" si="15"/>
        <v>13267.8</v>
      </c>
      <c r="O120" s="264">
        <v>0</v>
      </c>
      <c r="P120" s="264">
        <v>2987.45</v>
      </c>
      <c r="Q120" s="264">
        <f t="shared" si="16"/>
        <v>2867.9519999999998</v>
      </c>
      <c r="R120" s="265">
        <f t="shared" si="11"/>
        <v>88936.763815789469</v>
      </c>
      <c r="S120" s="281">
        <f t="shared" si="12"/>
        <v>91804.715815789474</v>
      </c>
      <c r="T120" s="289" t="s">
        <v>1067</v>
      </c>
    </row>
    <row r="121" spans="1:20" s="266" customFormat="1" ht="29.25" customHeight="1" x14ac:dyDescent="0.25">
      <c r="A121" s="289">
        <v>111</v>
      </c>
      <c r="B121" s="261" t="s">
        <v>1144</v>
      </c>
      <c r="C121" s="262"/>
      <c r="D121" s="397" t="s">
        <v>1106</v>
      </c>
      <c r="E121" s="397"/>
      <c r="F121" s="289"/>
      <c r="G121" s="290">
        <v>1</v>
      </c>
      <c r="H121" s="290">
        <v>12</v>
      </c>
      <c r="I121" s="263">
        <f t="shared" si="17"/>
        <v>5504</v>
      </c>
      <c r="J121" s="263">
        <v>2752</v>
      </c>
      <c r="K121" s="264">
        <f t="shared" si="13"/>
        <v>66048</v>
      </c>
      <c r="L121" s="264">
        <v>0</v>
      </c>
      <c r="M121" s="264">
        <f t="shared" si="14"/>
        <v>905.26315789473688</v>
      </c>
      <c r="N121" s="292">
        <f t="shared" si="15"/>
        <v>12221.55</v>
      </c>
      <c r="O121" s="264">
        <v>0</v>
      </c>
      <c r="P121" s="264">
        <v>2752</v>
      </c>
      <c r="Q121" s="264">
        <f t="shared" si="16"/>
        <v>2641.92</v>
      </c>
      <c r="R121" s="265">
        <f t="shared" si="11"/>
        <v>81926.813157894736</v>
      </c>
      <c r="S121" s="281">
        <f t="shared" si="12"/>
        <v>84568.733157894734</v>
      </c>
      <c r="T121" s="289" t="s">
        <v>1067</v>
      </c>
    </row>
    <row r="122" spans="1:20" s="266" customFormat="1" ht="29.25" customHeight="1" x14ac:dyDescent="0.25">
      <c r="A122" s="289">
        <v>112</v>
      </c>
      <c r="B122" s="261" t="s">
        <v>1144</v>
      </c>
      <c r="C122" s="262"/>
      <c r="D122" s="397" t="s">
        <v>1106</v>
      </c>
      <c r="E122" s="397"/>
      <c r="F122" s="289"/>
      <c r="G122" s="290">
        <v>1</v>
      </c>
      <c r="H122" s="290">
        <v>12</v>
      </c>
      <c r="I122" s="263">
        <f t="shared" si="17"/>
        <v>5504</v>
      </c>
      <c r="J122" s="263">
        <v>2752</v>
      </c>
      <c r="K122" s="264">
        <f t="shared" si="13"/>
        <v>66048</v>
      </c>
      <c r="L122" s="264">
        <v>0</v>
      </c>
      <c r="M122" s="264">
        <f t="shared" si="14"/>
        <v>905.26315789473688</v>
      </c>
      <c r="N122" s="292">
        <f t="shared" si="15"/>
        <v>12221.55</v>
      </c>
      <c r="O122" s="264">
        <v>0</v>
      </c>
      <c r="P122" s="264">
        <v>2752</v>
      </c>
      <c r="Q122" s="264">
        <f t="shared" si="16"/>
        <v>2641.92</v>
      </c>
      <c r="R122" s="265">
        <f t="shared" si="11"/>
        <v>81926.813157894736</v>
      </c>
      <c r="S122" s="281">
        <f t="shared" si="12"/>
        <v>84568.733157894734</v>
      </c>
      <c r="T122" s="289" t="s">
        <v>1067</v>
      </c>
    </row>
    <row r="123" spans="1:20" s="266" customFormat="1" ht="29.25" customHeight="1" x14ac:dyDescent="0.25">
      <c r="A123" s="289">
        <v>113</v>
      </c>
      <c r="B123" s="261" t="s">
        <v>1144</v>
      </c>
      <c r="C123" s="262"/>
      <c r="D123" s="397" t="s">
        <v>1106</v>
      </c>
      <c r="E123" s="397"/>
      <c r="F123" s="289"/>
      <c r="G123" s="290">
        <v>1</v>
      </c>
      <c r="H123" s="290">
        <v>12</v>
      </c>
      <c r="I123" s="263">
        <f t="shared" si="17"/>
        <v>5504</v>
      </c>
      <c r="J123" s="263">
        <v>2752</v>
      </c>
      <c r="K123" s="264">
        <f t="shared" si="13"/>
        <v>66048</v>
      </c>
      <c r="L123" s="264">
        <v>0</v>
      </c>
      <c r="M123" s="264">
        <f t="shared" si="14"/>
        <v>905.26315789473688</v>
      </c>
      <c r="N123" s="292">
        <f t="shared" si="15"/>
        <v>12221.55</v>
      </c>
      <c r="O123" s="264">
        <v>0</v>
      </c>
      <c r="P123" s="264">
        <v>2752</v>
      </c>
      <c r="Q123" s="264">
        <f t="shared" si="16"/>
        <v>2641.92</v>
      </c>
      <c r="R123" s="265">
        <f t="shared" si="11"/>
        <v>81926.813157894736</v>
      </c>
      <c r="S123" s="281">
        <f t="shared" si="12"/>
        <v>84568.733157894734</v>
      </c>
      <c r="T123" s="289" t="s">
        <v>1067</v>
      </c>
    </row>
    <row r="124" spans="1:20" s="266" customFormat="1" ht="29.25" customHeight="1" x14ac:dyDescent="0.25">
      <c r="A124" s="289">
        <v>114</v>
      </c>
      <c r="B124" s="261" t="s">
        <v>1144</v>
      </c>
      <c r="C124" s="262"/>
      <c r="D124" s="397" t="s">
        <v>1106</v>
      </c>
      <c r="E124" s="397"/>
      <c r="F124" s="289"/>
      <c r="G124" s="290">
        <v>1</v>
      </c>
      <c r="H124" s="290">
        <v>12</v>
      </c>
      <c r="I124" s="263">
        <f t="shared" si="17"/>
        <v>5504</v>
      </c>
      <c r="J124" s="263">
        <v>2752</v>
      </c>
      <c r="K124" s="264">
        <f t="shared" si="13"/>
        <v>66048</v>
      </c>
      <c r="L124" s="264">
        <v>0</v>
      </c>
      <c r="M124" s="264">
        <f t="shared" si="14"/>
        <v>905.26315789473688</v>
      </c>
      <c r="N124" s="292">
        <f t="shared" si="15"/>
        <v>12221.55</v>
      </c>
      <c r="O124" s="264">
        <v>0</v>
      </c>
      <c r="P124" s="264">
        <v>2752</v>
      </c>
      <c r="Q124" s="264">
        <f t="shared" si="16"/>
        <v>2641.92</v>
      </c>
      <c r="R124" s="265">
        <f t="shared" si="11"/>
        <v>81926.813157894736</v>
      </c>
      <c r="S124" s="281">
        <f t="shared" si="12"/>
        <v>84568.733157894734</v>
      </c>
      <c r="T124" s="289" t="s">
        <v>1067</v>
      </c>
    </row>
    <row r="125" spans="1:20" s="266" customFormat="1" ht="29.25" customHeight="1" x14ac:dyDescent="0.25">
      <c r="A125" s="289">
        <v>115</v>
      </c>
      <c r="B125" s="261" t="s">
        <v>1145</v>
      </c>
      <c r="C125" s="262"/>
      <c r="D125" s="397" t="s">
        <v>1106</v>
      </c>
      <c r="E125" s="397"/>
      <c r="F125" s="289"/>
      <c r="G125" s="290">
        <v>1</v>
      </c>
      <c r="H125" s="290">
        <v>12</v>
      </c>
      <c r="I125" s="263">
        <f t="shared" si="17"/>
        <v>4586</v>
      </c>
      <c r="J125" s="263">
        <v>2293</v>
      </c>
      <c r="K125" s="264">
        <f t="shared" si="13"/>
        <v>55032</v>
      </c>
      <c r="L125" s="264">
        <v>0</v>
      </c>
      <c r="M125" s="264">
        <f t="shared" si="14"/>
        <v>754.27631578947376</v>
      </c>
      <c r="N125" s="292">
        <f t="shared" si="15"/>
        <v>10183.049999999999</v>
      </c>
      <c r="O125" s="264">
        <v>0</v>
      </c>
      <c r="P125" s="264">
        <v>2293</v>
      </c>
      <c r="Q125" s="264">
        <f t="shared" si="16"/>
        <v>2201.2799999999997</v>
      </c>
      <c r="R125" s="265">
        <f t="shared" si="11"/>
        <v>68262.326315789469</v>
      </c>
      <c r="S125" s="281">
        <f t="shared" si="12"/>
        <v>70463.606315789468</v>
      </c>
      <c r="T125" s="289" t="s">
        <v>1067</v>
      </c>
    </row>
    <row r="126" spans="1:20" s="266" customFormat="1" ht="29.25" customHeight="1" x14ac:dyDescent="0.25">
      <c r="A126" s="289">
        <v>116</v>
      </c>
      <c r="B126" s="261" t="s">
        <v>1146</v>
      </c>
      <c r="C126" s="262"/>
      <c r="D126" s="397" t="s">
        <v>1106</v>
      </c>
      <c r="E126" s="397"/>
      <c r="F126" s="289"/>
      <c r="G126" s="290">
        <v>1</v>
      </c>
      <c r="H126" s="290">
        <v>12</v>
      </c>
      <c r="I126" s="263">
        <f t="shared" si="17"/>
        <v>4805</v>
      </c>
      <c r="J126" s="263">
        <v>2402.5</v>
      </c>
      <c r="K126" s="264">
        <f t="shared" si="13"/>
        <v>57660</v>
      </c>
      <c r="L126" s="264">
        <v>0</v>
      </c>
      <c r="M126" s="264">
        <f t="shared" si="14"/>
        <v>790.29605263157907</v>
      </c>
      <c r="N126" s="292">
        <f t="shared" si="15"/>
        <v>10669.05</v>
      </c>
      <c r="O126" s="264">
        <v>0</v>
      </c>
      <c r="P126" s="264">
        <v>2402.5</v>
      </c>
      <c r="Q126" s="264">
        <f t="shared" si="16"/>
        <v>2306.4</v>
      </c>
      <c r="R126" s="265">
        <f t="shared" si="11"/>
        <v>71521.846052631576</v>
      </c>
      <c r="S126" s="281">
        <f t="shared" si="12"/>
        <v>73828.24605263157</v>
      </c>
      <c r="T126" s="289" t="s">
        <v>1067</v>
      </c>
    </row>
    <row r="127" spans="1:20" s="266" customFormat="1" ht="29.25" customHeight="1" x14ac:dyDescent="0.25">
      <c r="A127" s="289">
        <v>117</v>
      </c>
      <c r="B127" s="261" t="s">
        <v>1146</v>
      </c>
      <c r="C127" s="262"/>
      <c r="D127" s="397" t="s">
        <v>1106</v>
      </c>
      <c r="E127" s="397"/>
      <c r="F127" s="289"/>
      <c r="G127" s="290">
        <v>1</v>
      </c>
      <c r="H127" s="290">
        <v>12</v>
      </c>
      <c r="I127" s="263">
        <f t="shared" si="17"/>
        <v>4805</v>
      </c>
      <c r="J127" s="263">
        <v>2402.5</v>
      </c>
      <c r="K127" s="264">
        <f t="shared" si="13"/>
        <v>57660</v>
      </c>
      <c r="L127" s="264">
        <v>0</v>
      </c>
      <c r="M127" s="264">
        <f t="shared" si="14"/>
        <v>790.29605263157907</v>
      </c>
      <c r="N127" s="292">
        <f t="shared" si="15"/>
        <v>10669.05</v>
      </c>
      <c r="O127" s="264">
        <v>0</v>
      </c>
      <c r="P127" s="264">
        <v>2402.5</v>
      </c>
      <c r="Q127" s="264">
        <f t="shared" si="16"/>
        <v>2306.4</v>
      </c>
      <c r="R127" s="265">
        <f t="shared" si="11"/>
        <v>71521.846052631576</v>
      </c>
      <c r="S127" s="281">
        <f t="shared" si="12"/>
        <v>73828.24605263157</v>
      </c>
      <c r="T127" s="289" t="s">
        <v>1067</v>
      </c>
    </row>
    <row r="128" spans="1:20" s="266" customFormat="1" ht="29.25" customHeight="1" x14ac:dyDescent="0.25">
      <c r="A128" s="289">
        <v>118</v>
      </c>
      <c r="B128" s="261" t="s">
        <v>1147</v>
      </c>
      <c r="C128" s="262"/>
      <c r="D128" s="397" t="s">
        <v>1106</v>
      </c>
      <c r="E128" s="397"/>
      <c r="F128" s="289"/>
      <c r="G128" s="290">
        <v>1</v>
      </c>
      <c r="H128" s="290">
        <v>12</v>
      </c>
      <c r="I128" s="263">
        <f t="shared" si="17"/>
        <v>4805</v>
      </c>
      <c r="J128" s="263">
        <v>2402.5</v>
      </c>
      <c r="K128" s="264">
        <f t="shared" si="13"/>
        <v>57660</v>
      </c>
      <c r="L128" s="264">
        <v>0</v>
      </c>
      <c r="M128" s="264">
        <f t="shared" si="14"/>
        <v>790.29605263157907</v>
      </c>
      <c r="N128" s="292">
        <f t="shared" si="15"/>
        <v>10669.05</v>
      </c>
      <c r="O128" s="264">
        <v>0</v>
      </c>
      <c r="P128" s="264">
        <v>2402.5</v>
      </c>
      <c r="Q128" s="264">
        <f t="shared" si="16"/>
        <v>2306.4</v>
      </c>
      <c r="R128" s="265">
        <f t="shared" si="11"/>
        <v>71521.846052631576</v>
      </c>
      <c r="S128" s="281">
        <f t="shared" si="12"/>
        <v>73828.24605263157</v>
      </c>
      <c r="T128" s="289" t="s">
        <v>1067</v>
      </c>
    </row>
    <row r="129" spans="1:22" s="266" customFormat="1" ht="28.5" customHeight="1" x14ac:dyDescent="0.25">
      <c r="A129" s="289">
        <v>119</v>
      </c>
      <c r="B129" s="261" t="s">
        <v>1148</v>
      </c>
      <c r="C129" s="262"/>
      <c r="D129" s="397" t="s">
        <v>1106</v>
      </c>
      <c r="E129" s="397"/>
      <c r="F129" s="289"/>
      <c r="G129" s="290">
        <v>1</v>
      </c>
      <c r="H129" s="290">
        <v>12</v>
      </c>
      <c r="I129" s="263">
        <f t="shared" si="17"/>
        <v>5974.9</v>
      </c>
      <c r="J129" s="263">
        <v>2987.45</v>
      </c>
      <c r="K129" s="264">
        <f t="shared" si="13"/>
        <v>71698.799999999988</v>
      </c>
      <c r="L129" s="264">
        <v>0</v>
      </c>
      <c r="M129" s="264">
        <f t="shared" si="14"/>
        <v>982.71381578947376</v>
      </c>
      <c r="N129" s="292">
        <f t="shared" si="15"/>
        <v>13267.8</v>
      </c>
      <c r="O129" s="264">
        <v>0</v>
      </c>
      <c r="P129" s="264">
        <v>2987.45</v>
      </c>
      <c r="Q129" s="264">
        <f t="shared" si="16"/>
        <v>2867.9519999999998</v>
      </c>
      <c r="R129" s="265">
        <f t="shared" si="11"/>
        <v>88936.763815789469</v>
      </c>
      <c r="S129" s="281">
        <f t="shared" si="12"/>
        <v>91804.715815789474</v>
      </c>
      <c r="T129" s="289" t="s">
        <v>1067</v>
      </c>
    </row>
    <row r="130" spans="1:22" s="266" customFormat="1" ht="28.5" customHeight="1" x14ac:dyDescent="0.25">
      <c r="A130" s="289">
        <v>120</v>
      </c>
      <c r="B130" s="261" t="s">
        <v>1149</v>
      </c>
      <c r="C130" s="262"/>
      <c r="D130" s="397" t="s">
        <v>1106</v>
      </c>
      <c r="E130" s="397"/>
      <c r="F130" s="289"/>
      <c r="G130" s="290">
        <v>1</v>
      </c>
      <c r="H130" s="290">
        <v>12</v>
      </c>
      <c r="I130" s="263">
        <f t="shared" si="17"/>
        <v>4586</v>
      </c>
      <c r="J130" s="263">
        <v>2293</v>
      </c>
      <c r="K130" s="264">
        <f t="shared" si="13"/>
        <v>55032</v>
      </c>
      <c r="L130" s="264">
        <v>0</v>
      </c>
      <c r="M130" s="264">
        <f t="shared" si="14"/>
        <v>754.27631578947376</v>
      </c>
      <c r="N130" s="292">
        <f t="shared" si="15"/>
        <v>10183.049999999999</v>
      </c>
      <c r="O130" s="264">
        <v>0</v>
      </c>
      <c r="P130" s="264">
        <v>2293</v>
      </c>
      <c r="Q130" s="264">
        <f t="shared" si="16"/>
        <v>2201.2799999999997</v>
      </c>
      <c r="R130" s="265">
        <f t="shared" si="11"/>
        <v>68262.326315789469</v>
      </c>
      <c r="S130" s="281">
        <f t="shared" si="12"/>
        <v>70463.606315789468</v>
      </c>
      <c r="T130" s="289" t="s">
        <v>1067</v>
      </c>
    </row>
    <row r="131" spans="1:22" s="266" customFormat="1" ht="28.5" customHeight="1" x14ac:dyDescent="0.25">
      <c r="A131" s="289">
        <v>121</v>
      </c>
      <c r="B131" s="261" t="s">
        <v>1150</v>
      </c>
      <c r="C131" s="262"/>
      <c r="D131" s="397" t="s">
        <v>1106</v>
      </c>
      <c r="E131" s="397"/>
      <c r="F131" s="289"/>
      <c r="G131" s="290">
        <v>1</v>
      </c>
      <c r="H131" s="290">
        <v>12</v>
      </c>
      <c r="I131" s="263">
        <f t="shared" si="17"/>
        <v>4000</v>
      </c>
      <c r="J131" s="263">
        <v>2000</v>
      </c>
      <c r="K131" s="264">
        <f t="shared" si="13"/>
        <v>48000</v>
      </c>
      <c r="L131" s="264">
        <v>0</v>
      </c>
      <c r="M131" s="264">
        <f t="shared" si="14"/>
        <v>657.89473684210532</v>
      </c>
      <c r="N131" s="292">
        <f t="shared" si="15"/>
        <v>8881.65</v>
      </c>
      <c r="O131" s="264">
        <v>0</v>
      </c>
      <c r="P131" s="264">
        <v>2293</v>
      </c>
      <c r="Q131" s="264">
        <f t="shared" si="16"/>
        <v>1920</v>
      </c>
      <c r="R131" s="265">
        <f t="shared" si="11"/>
        <v>59832.544736842108</v>
      </c>
      <c r="S131" s="281">
        <f t="shared" si="12"/>
        <v>61752.544736842108</v>
      </c>
      <c r="T131" s="289" t="s">
        <v>1067</v>
      </c>
    </row>
    <row r="132" spans="1:22" s="266" customFormat="1" ht="28.5" customHeight="1" x14ac:dyDescent="0.25">
      <c r="A132" s="289">
        <v>122</v>
      </c>
      <c r="B132" s="261" t="s">
        <v>1151</v>
      </c>
      <c r="C132" s="262"/>
      <c r="D132" s="397" t="s">
        <v>1106</v>
      </c>
      <c r="E132" s="397"/>
      <c r="F132" s="289"/>
      <c r="G132" s="290">
        <v>1</v>
      </c>
      <c r="H132" s="290">
        <v>12</v>
      </c>
      <c r="I132" s="263">
        <f t="shared" si="17"/>
        <v>2966.42</v>
      </c>
      <c r="J132" s="263">
        <v>1483.21</v>
      </c>
      <c r="K132" s="264">
        <v>35597.040000000001</v>
      </c>
      <c r="L132" s="264">
        <v>0</v>
      </c>
      <c r="M132" s="264">
        <v>487.89802631578948</v>
      </c>
      <c r="N132" s="292">
        <v>6586.65</v>
      </c>
      <c r="O132" s="264">
        <v>0</v>
      </c>
      <c r="P132" s="264">
        <v>1483.21</v>
      </c>
      <c r="Q132" s="264">
        <f t="shared" si="16"/>
        <v>1423.8816000000002</v>
      </c>
      <c r="R132" s="265">
        <f t="shared" si="11"/>
        <v>44154.798026315788</v>
      </c>
      <c r="S132" s="281">
        <f t="shared" si="12"/>
        <v>45578.679626315788</v>
      </c>
      <c r="T132" s="289" t="s">
        <v>1067</v>
      </c>
      <c r="U132" s="259"/>
      <c r="V132" s="259"/>
    </row>
    <row r="133" spans="1:22" s="266" customFormat="1" ht="28.5" customHeight="1" x14ac:dyDescent="0.25">
      <c r="A133" s="289">
        <v>123</v>
      </c>
      <c r="B133" s="261" t="s">
        <v>1152</v>
      </c>
      <c r="C133" s="262"/>
      <c r="D133" s="397" t="s">
        <v>1106</v>
      </c>
      <c r="E133" s="397"/>
      <c r="F133" s="289"/>
      <c r="G133" s="290">
        <v>1</v>
      </c>
      <c r="H133" s="290">
        <v>12</v>
      </c>
      <c r="I133" s="263">
        <f t="shared" si="17"/>
        <v>6192</v>
      </c>
      <c r="J133" s="263">
        <v>3096</v>
      </c>
      <c r="K133" s="264">
        <f t="shared" si="13"/>
        <v>74304</v>
      </c>
      <c r="L133" s="264">
        <v>0</v>
      </c>
      <c r="M133" s="264">
        <f t="shared" si="14"/>
        <v>1018.4210526315791</v>
      </c>
      <c r="N133" s="292">
        <f t="shared" si="15"/>
        <v>13749.75</v>
      </c>
      <c r="O133" s="264">
        <v>0</v>
      </c>
      <c r="P133" s="264">
        <v>3096</v>
      </c>
      <c r="Q133" s="264">
        <f t="shared" si="16"/>
        <v>2972.16</v>
      </c>
      <c r="R133" s="265">
        <f t="shared" si="11"/>
        <v>92168.171052631573</v>
      </c>
      <c r="S133" s="281">
        <f t="shared" si="12"/>
        <v>95140.331052631576</v>
      </c>
      <c r="T133" s="289" t="s">
        <v>1067</v>
      </c>
    </row>
    <row r="134" spans="1:22" s="266" customFormat="1" ht="30" customHeight="1" x14ac:dyDescent="0.25">
      <c r="A134" s="289">
        <v>124</v>
      </c>
      <c r="B134" s="261" t="s">
        <v>1153</v>
      </c>
      <c r="C134" s="262"/>
      <c r="D134" s="397" t="s">
        <v>1154</v>
      </c>
      <c r="E134" s="397"/>
      <c r="F134" s="289" t="s">
        <v>1167</v>
      </c>
      <c r="G134" s="290">
        <v>1</v>
      </c>
      <c r="H134" s="290">
        <v>12</v>
      </c>
      <c r="I134" s="263">
        <f t="shared" si="17"/>
        <v>14721.14</v>
      </c>
      <c r="J134" s="263">
        <v>7360.57</v>
      </c>
      <c r="K134" s="293">
        <f>H134*I134</f>
        <v>176653.68</v>
      </c>
      <c r="L134" s="293">
        <v>0</v>
      </c>
      <c r="M134" s="293">
        <f t="shared" si="14"/>
        <v>2421.2401315789475</v>
      </c>
      <c r="N134" s="294">
        <f>(ROUNDUP((I134/30.4*(50/12*H134)),0))+((ROUNDUP((I134/30.4*(50/12*H134)),0))*0.35)</f>
        <v>32687.55</v>
      </c>
      <c r="O134" s="293">
        <v>0</v>
      </c>
      <c r="P134" s="293">
        <v>0</v>
      </c>
      <c r="Q134" s="293">
        <f t="shared" si="16"/>
        <v>7066.1471999999994</v>
      </c>
      <c r="R134" s="265">
        <f t="shared" si="11"/>
        <v>211762.47013157894</v>
      </c>
      <c r="S134" s="281">
        <f t="shared" si="12"/>
        <v>218828.61733157895</v>
      </c>
      <c r="T134" s="289" t="s">
        <v>1125</v>
      </c>
    </row>
    <row r="135" spans="1:22" s="266" customFormat="1" ht="27.75" customHeight="1" x14ac:dyDescent="0.25">
      <c r="A135" s="289">
        <v>125</v>
      </c>
      <c r="B135" s="261" t="s">
        <v>1155</v>
      </c>
      <c r="C135" s="262"/>
      <c r="D135" s="397" t="s">
        <v>1154</v>
      </c>
      <c r="E135" s="397"/>
      <c r="F135" s="289" t="s">
        <v>1167</v>
      </c>
      <c r="G135" s="290">
        <v>1</v>
      </c>
      <c r="H135" s="290">
        <v>12</v>
      </c>
      <c r="I135" s="263">
        <f t="shared" si="17"/>
        <v>12008.82</v>
      </c>
      <c r="J135" s="263">
        <v>6004.41</v>
      </c>
      <c r="K135" s="293">
        <f>H135*I135</f>
        <v>144105.84</v>
      </c>
      <c r="L135" s="293">
        <v>0</v>
      </c>
      <c r="M135" s="293">
        <f>I135/30.4*20*0.25</f>
        <v>1975.1348684210527</v>
      </c>
      <c r="N135" s="294">
        <f t="shared" si="15"/>
        <v>26665.200000000001</v>
      </c>
      <c r="O135" s="293">
        <v>0</v>
      </c>
      <c r="P135" s="293">
        <v>0</v>
      </c>
      <c r="Q135" s="293">
        <f t="shared" si="16"/>
        <v>5764.2335999999996</v>
      </c>
      <c r="R135" s="265">
        <f t="shared" si="11"/>
        <v>172746.17486842105</v>
      </c>
      <c r="S135" s="281">
        <f t="shared" si="12"/>
        <v>178510.40846842105</v>
      </c>
      <c r="T135" s="289" t="s">
        <v>1125</v>
      </c>
    </row>
    <row r="136" spans="1:22" s="266" customFormat="1" ht="27.75" customHeight="1" x14ac:dyDescent="0.25">
      <c r="A136" s="289">
        <v>126</v>
      </c>
      <c r="B136" s="261" t="s">
        <v>1155</v>
      </c>
      <c r="C136" s="262"/>
      <c r="D136" s="397" t="s">
        <v>1154</v>
      </c>
      <c r="E136" s="397"/>
      <c r="F136" s="289" t="s">
        <v>1167</v>
      </c>
      <c r="G136" s="290">
        <v>1</v>
      </c>
      <c r="H136" s="290">
        <v>12</v>
      </c>
      <c r="I136" s="263">
        <f t="shared" si="17"/>
        <v>12008.82</v>
      </c>
      <c r="J136" s="263">
        <v>6004.41</v>
      </c>
      <c r="K136" s="293">
        <f t="shared" si="13"/>
        <v>144105.84</v>
      </c>
      <c r="L136" s="293">
        <v>0</v>
      </c>
      <c r="M136" s="293">
        <f t="shared" si="14"/>
        <v>1975.1348684210527</v>
      </c>
      <c r="N136" s="294">
        <f t="shared" si="15"/>
        <v>26665.200000000001</v>
      </c>
      <c r="O136" s="293">
        <v>0</v>
      </c>
      <c r="P136" s="293">
        <v>0</v>
      </c>
      <c r="Q136" s="293">
        <f t="shared" si="16"/>
        <v>5764.2335999999996</v>
      </c>
      <c r="R136" s="265">
        <f t="shared" si="11"/>
        <v>172746.17486842105</v>
      </c>
      <c r="S136" s="281">
        <f t="shared" si="12"/>
        <v>178510.40846842105</v>
      </c>
      <c r="T136" s="289" t="s">
        <v>1125</v>
      </c>
    </row>
    <row r="137" spans="1:22" s="266" customFormat="1" ht="27.75" customHeight="1" x14ac:dyDescent="0.25">
      <c r="A137" s="289">
        <v>127</v>
      </c>
      <c r="B137" s="261" t="s">
        <v>1155</v>
      </c>
      <c r="C137" s="262"/>
      <c r="D137" s="397" t="s">
        <v>1154</v>
      </c>
      <c r="E137" s="397"/>
      <c r="F137" s="289" t="s">
        <v>1167</v>
      </c>
      <c r="G137" s="290">
        <v>1</v>
      </c>
      <c r="H137" s="290">
        <v>12</v>
      </c>
      <c r="I137" s="263">
        <f t="shared" si="17"/>
        <v>12008.82</v>
      </c>
      <c r="J137" s="263">
        <v>6004.41</v>
      </c>
      <c r="K137" s="293">
        <f t="shared" si="13"/>
        <v>144105.84</v>
      </c>
      <c r="L137" s="293">
        <v>0</v>
      </c>
      <c r="M137" s="293">
        <f t="shared" si="14"/>
        <v>1975.1348684210527</v>
      </c>
      <c r="N137" s="294">
        <f t="shared" si="15"/>
        <v>26665.200000000001</v>
      </c>
      <c r="O137" s="293">
        <v>0</v>
      </c>
      <c r="P137" s="293">
        <v>0</v>
      </c>
      <c r="Q137" s="293">
        <f t="shared" si="16"/>
        <v>5764.2335999999996</v>
      </c>
      <c r="R137" s="265">
        <f t="shared" si="11"/>
        <v>172746.17486842105</v>
      </c>
      <c r="S137" s="281">
        <f t="shared" si="12"/>
        <v>178510.40846842105</v>
      </c>
      <c r="T137" s="289" t="s">
        <v>1125</v>
      </c>
    </row>
    <row r="138" spans="1:22" s="266" customFormat="1" ht="29.25" customHeight="1" x14ac:dyDescent="0.25">
      <c r="A138" s="289">
        <v>128</v>
      </c>
      <c r="B138" s="261" t="s">
        <v>1062</v>
      </c>
      <c r="C138" s="262"/>
      <c r="D138" s="397" t="s">
        <v>1154</v>
      </c>
      <c r="E138" s="397"/>
      <c r="F138" s="289" t="s">
        <v>1167</v>
      </c>
      <c r="G138" s="290">
        <v>1</v>
      </c>
      <c r="H138" s="290">
        <v>12</v>
      </c>
      <c r="I138" s="263">
        <f t="shared" si="17"/>
        <v>5733</v>
      </c>
      <c r="J138" s="263">
        <v>2866.5</v>
      </c>
      <c r="K138" s="293">
        <f>H138*I138</f>
        <v>68796</v>
      </c>
      <c r="L138" s="293">
        <v>0</v>
      </c>
      <c r="M138" s="293">
        <f t="shared" si="14"/>
        <v>942.9276315789474</v>
      </c>
      <c r="N138" s="294">
        <f t="shared" si="15"/>
        <v>12730.5</v>
      </c>
      <c r="O138" s="293">
        <v>0</v>
      </c>
      <c r="P138" s="293">
        <v>2866.5</v>
      </c>
      <c r="Q138" s="293">
        <f t="shared" si="16"/>
        <v>2751.84</v>
      </c>
      <c r="R138" s="265">
        <f t="shared" si="11"/>
        <v>85335.927631578947</v>
      </c>
      <c r="S138" s="281">
        <f t="shared" si="12"/>
        <v>88087.767631578943</v>
      </c>
      <c r="T138" s="289" t="s">
        <v>1061</v>
      </c>
    </row>
    <row r="139" spans="1:22" s="266" customFormat="1" ht="30" customHeight="1" x14ac:dyDescent="0.25">
      <c r="A139" s="289">
        <v>129</v>
      </c>
      <c r="B139" s="261" t="s">
        <v>1156</v>
      </c>
      <c r="C139" s="262"/>
      <c r="D139" s="397" t="s">
        <v>1154</v>
      </c>
      <c r="E139" s="397"/>
      <c r="F139" s="289" t="s">
        <v>1167</v>
      </c>
      <c r="G139" s="290">
        <v>1</v>
      </c>
      <c r="H139" s="290">
        <v>12</v>
      </c>
      <c r="I139" s="263">
        <f t="shared" ref="I139:I170" si="18">J139*2</f>
        <v>9873.34</v>
      </c>
      <c r="J139" s="263">
        <v>4936.67</v>
      </c>
      <c r="K139" s="293">
        <f>H139*I139</f>
        <v>118480.08</v>
      </c>
      <c r="L139" s="293">
        <v>0</v>
      </c>
      <c r="M139" s="293">
        <f>I139/30.4*20*0.25</f>
        <v>1623.9046052631579</v>
      </c>
      <c r="N139" s="294">
        <f>(ROUNDUP((I139/30.4*(50/12*H139)),0))+((ROUNDUP((I139/30.4*(50/12*H139)),0))*0.35)</f>
        <v>21924</v>
      </c>
      <c r="O139" s="293"/>
      <c r="P139" s="293"/>
      <c r="Q139" s="293">
        <f t="shared" si="16"/>
        <v>4739.2031999999999</v>
      </c>
      <c r="R139" s="265">
        <f t="shared" si="11"/>
        <v>142027.98460526316</v>
      </c>
      <c r="S139" s="281">
        <f t="shared" si="12"/>
        <v>146767.18780526315</v>
      </c>
      <c r="T139" s="289" t="s">
        <v>1125</v>
      </c>
    </row>
    <row r="140" spans="1:22" s="266" customFormat="1" ht="30" customHeight="1" x14ac:dyDescent="0.25">
      <c r="A140" s="289">
        <v>130</v>
      </c>
      <c r="B140" s="261" t="s">
        <v>1156</v>
      </c>
      <c r="C140" s="262"/>
      <c r="D140" s="397" t="s">
        <v>1154</v>
      </c>
      <c r="E140" s="397"/>
      <c r="F140" s="289" t="s">
        <v>1167</v>
      </c>
      <c r="G140" s="290">
        <v>1</v>
      </c>
      <c r="H140" s="290">
        <v>12</v>
      </c>
      <c r="I140" s="263">
        <f t="shared" si="18"/>
        <v>9873.34</v>
      </c>
      <c r="J140" s="263">
        <v>4936.67</v>
      </c>
      <c r="K140" s="293">
        <f t="shared" si="13"/>
        <v>118480.08</v>
      </c>
      <c r="L140" s="293">
        <v>0</v>
      </c>
      <c r="M140" s="293">
        <f t="shared" si="14"/>
        <v>1623.9046052631579</v>
      </c>
      <c r="N140" s="294">
        <f t="shared" si="15"/>
        <v>21924</v>
      </c>
      <c r="O140" s="293"/>
      <c r="P140" s="293"/>
      <c r="Q140" s="293">
        <f t="shared" si="16"/>
        <v>4739.2031999999999</v>
      </c>
      <c r="R140" s="265">
        <f t="shared" ref="R140:R175" si="19">SUM(K140:P140)</f>
        <v>142027.98460526316</v>
      </c>
      <c r="S140" s="281">
        <f t="shared" ref="S140:S175" si="20">R140+Q140</f>
        <v>146767.18780526315</v>
      </c>
      <c r="T140" s="289" t="s">
        <v>1125</v>
      </c>
    </row>
    <row r="141" spans="1:22" s="266" customFormat="1" ht="30" customHeight="1" x14ac:dyDescent="0.25">
      <c r="A141" s="289">
        <v>131</v>
      </c>
      <c r="B141" s="261" t="s">
        <v>1156</v>
      </c>
      <c r="C141" s="262"/>
      <c r="D141" s="397" t="s">
        <v>1154</v>
      </c>
      <c r="E141" s="397"/>
      <c r="F141" s="289" t="s">
        <v>1167</v>
      </c>
      <c r="G141" s="290">
        <v>1</v>
      </c>
      <c r="H141" s="290">
        <v>12</v>
      </c>
      <c r="I141" s="263">
        <f t="shared" si="18"/>
        <v>9873.34</v>
      </c>
      <c r="J141" s="263">
        <v>4936.67</v>
      </c>
      <c r="K141" s="293">
        <f t="shared" ref="K141:K170" si="21">H141*I141</f>
        <v>118480.08</v>
      </c>
      <c r="L141" s="293">
        <v>0</v>
      </c>
      <c r="M141" s="293">
        <f t="shared" ref="M141:M170" si="22">I141/30.4*20*0.25</f>
        <v>1623.9046052631579</v>
      </c>
      <c r="N141" s="294">
        <f t="shared" ref="N141:N170" si="23">(ROUNDUP((I141/30.4*(50/12*H141)),0))+((ROUNDUP((I141/30.4*(50/12*H141)),0))*0.35)</f>
        <v>21924</v>
      </c>
      <c r="O141" s="293"/>
      <c r="P141" s="293"/>
      <c r="Q141" s="293">
        <f t="shared" si="16"/>
        <v>4739.2031999999999</v>
      </c>
      <c r="R141" s="265">
        <f t="shared" si="19"/>
        <v>142027.98460526316</v>
      </c>
      <c r="S141" s="281">
        <f t="shared" si="20"/>
        <v>146767.18780526315</v>
      </c>
      <c r="T141" s="289" t="s">
        <v>1125</v>
      </c>
    </row>
    <row r="142" spans="1:22" s="266" customFormat="1" ht="30" customHeight="1" x14ac:dyDescent="0.25">
      <c r="A142" s="289">
        <v>132</v>
      </c>
      <c r="B142" s="261" t="s">
        <v>1156</v>
      </c>
      <c r="C142" s="262"/>
      <c r="D142" s="397" t="s">
        <v>1154</v>
      </c>
      <c r="E142" s="397"/>
      <c r="F142" s="289" t="s">
        <v>1167</v>
      </c>
      <c r="G142" s="290">
        <v>1</v>
      </c>
      <c r="H142" s="290">
        <v>12</v>
      </c>
      <c r="I142" s="263">
        <f t="shared" si="18"/>
        <v>9873.34</v>
      </c>
      <c r="J142" s="263">
        <v>4936.67</v>
      </c>
      <c r="K142" s="293">
        <f t="shared" si="21"/>
        <v>118480.08</v>
      </c>
      <c r="L142" s="293">
        <v>0</v>
      </c>
      <c r="M142" s="293">
        <f t="shared" si="22"/>
        <v>1623.9046052631579</v>
      </c>
      <c r="N142" s="294">
        <f t="shared" si="23"/>
        <v>21924</v>
      </c>
      <c r="O142" s="293"/>
      <c r="P142" s="293"/>
      <c r="Q142" s="293">
        <f t="shared" ref="Q142:Q175" si="24">I142*0.04*12</f>
        <v>4739.2031999999999</v>
      </c>
      <c r="R142" s="265">
        <f t="shared" si="19"/>
        <v>142027.98460526316</v>
      </c>
      <c r="S142" s="281">
        <f t="shared" si="20"/>
        <v>146767.18780526315</v>
      </c>
      <c r="T142" s="289" t="s">
        <v>1125</v>
      </c>
    </row>
    <row r="143" spans="1:22" s="266" customFormat="1" ht="30" customHeight="1" x14ac:dyDescent="0.25">
      <c r="A143" s="289">
        <v>133</v>
      </c>
      <c r="B143" s="261" t="s">
        <v>1156</v>
      </c>
      <c r="C143" s="262"/>
      <c r="D143" s="397" t="s">
        <v>1154</v>
      </c>
      <c r="E143" s="397"/>
      <c r="F143" s="289" t="s">
        <v>1167</v>
      </c>
      <c r="G143" s="290">
        <v>1</v>
      </c>
      <c r="H143" s="290">
        <v>12</v>
      </c>
      <c r="I143" s="263">
        <f t="shared" si="18"/>
        <v>9873.34</v>
      </c>
      <c r="J143" s="263">
        <v>4936.67</v>
      </c>
      <c r="K143" s="293">
        <f t="shared" si="21"/>
        <v>118480.08</v>
      </c>
      <c r="L143" s="293">
        <v>0</v>
      </c>
      <c r="M143" s="293">
        <f t="shared" si="22"/>
        <v>1623.9046052631579</v>
      </c>
      <c r="N143" s="294">
        <f t="shared" si="23"/>
        <v>21924</v>
      </c>
      <c r="O143" s="293"/>
      <c r="P143" s="293"/>
      <c r="Q143" s="293">
        <f t="shared" si="24"/>
        <v>4739.2031999999999</v>
      </c>
      <c r="R143" s="265">
        <f t="shared" si="19"/>
        <v>142027.98460526316</v>
      </c>
      <c r="S143" s="281">
        <f t="shared" si="20"/>
        <v>146767.18780526315</v>
      </c>
      <c r="T143" s="289" t="s">
        <v>1125</v>
      </c>
    </row>
    <row r="144" spans="1:22" s="266" customFormat="1" ht="30" customHeight="1" x14ac:dyDescent="0.25">
      <c r="A144" s="289">
        <v>134</v>
      </c>
      <c r="B144" s="261" t="s">
        <v>1156</v>
      </c>
      <c r="C144" s="262"/>
      <c r="D144" s="397" t="s">
        <v>1154</v>
      </c>
      <c r="E144" s="397"/>
      <c r="F144" s="289" t="s">
        <v>1167</v>
      </c>
      <c r="G144" s="290">
        <v>1</v>
      </c>
      <c r="H144" s="290">
        <v>12</v>
      </c>
      <c r="I144" s="263">
        <f t="shared" si="18"/>
        <v>9873.34</v>
      </c>
      <c r="J144" s="263">
        <v>4936.67</v>
      </c>
      <c r="K144" s="293">
        <f t="shared" si="21"/>
        <v>118480.08</v>
      </c>
      <c r="L144" s="293">
        <v>0</v>
      </c>
      <c r="M144" s="293">
        <f t="shared" si="22"/>
        <v>1623.9046052631579</v>
      </c>
      <c r="N144" s="294">
        <f t="shared" si="23"/>
        <v>21924</v>
      </c>
      <c r="O144" s="293"/>
      <c r="P144" s="293"/>
      <c r="Q144" s="293">
        <f t="shared" si="24"/>
        <v>4739.2031999999999</v>
      </c>
      <c r="R144" s="265">
        <f t="shared" si="19"/>
        <v>142027.98460526316</v>
      </c>
      <c r="S144" s="281">
        <f t="shared" si="20"/>
        <v>146767.18780526315</v>
      </c>
      <c r="T144" s="289" t="s">
        <v>1125</v>
      </c>
    </row>
    <row r="145" spans="1:20" s="266" customFormat="1" ht="30" customHeight="1" x14ac:dyDescent="0.25">
      <c r="A145" s="289">
        <v>135</v>
      </c>
      <c r="B145" s="261" t="s">
        <v>1156</v>
      </c>
      <c r="C145" s="262"/>
      <c r="D145" s="397" t="s">
        <v>1154</v>
      </c>
      <c r="E145" s="397"/>
      <c r="F145" s="289" t="s">
        <v>1167</v>
      </c>
      <c r="G145" s="290">
        <v>1</v>
      </c>
      <c r="H145" s="290">
        <v>12</v>
      </c>
      <c r="I145" s="263">
        <f t="shared" si="18"/>
        <v>9873.34</v>
      </c>
      <c r="J145" s="263">
        <v>4936.67</v>
      </c>
      <c r="K145" s="293">
        <f t="shared" si="21"/>
        <v>118480.08</v>
      </c>
      <c r="L145" s="293">
        <v>0</v>
      </c>
      <c r="M145" s="293">
        <f t="shared" si="22"/>
        <v>1623.9046052631579</v>
      </c>
      <c r="N145" s="294">
        <f t="shared" si="23"/>
        <v>21924</v>
      </c>
      <c r="O145" s="293"/>
      <c r="P145" s="293"/>
      <c r="Q145" s="293">
        <f t="shared" si="24"/>
        <v>4739.2031999999999</v>
      </c>
      <c r="R145" s="265">
        <f t="shared" si="19"/>
        <v>142027.98460526316</v>
      </c>
      <c r="S145" s="281">
        <f t="shared" si="20"/>
        <v>146767.18780526315</v>
      </c>
      <c r="T145" s="289" t="s">
        <v>1125</v>
      </c>
    </row>
    <row r="146" spans="1:20" s="266" customFormat="1" ht="30" customHeight="1" x14ac:dyDescent="0.25">
      <c r="A146" s="289">
        <v>136</v>
      </c>
      <c r="B146" s="261" t="s">
        <v>1156</v>
      </c>
      <c r="C146" s="262"/>
      <c r="D146" s="397" t="s">
        <v>1154</v>
      </c>
      <c r="E146" s="397"/>
      <c r="F146" s="289" t="s">
        <v>1167</v>
      </c>
      <c r="G146" s="290">
        <v>1</v>
      </c>
      <c r="H146" s="290">
        <v>12</v>
      </c>
      <c r="I146" s="263">
        <f t="shared" si="18"/>
        <v>9873.34</v>
      </c>
      <c r="J146" s="263">
        <v>4936.67</v>
      </c>
      <c r="K146" s="293">
        <f t="shared" si="21"/>
        <v>118480.08</v>
      </c>
      <c r="L146" s="293">
        <v>0</v>
      </c>
      <c r="M146" s="293">
        <f t="shared" si="22"/>
        <v>1623.9046052631579</v>
      </c>
      <c r="N146" s="294">
        <f t="shared" si="23"/>
        <v>21924</v>
      </c>
      <c r="O146" s="293"/>
      <c r="P146" s="293"/>
      <c r="Q146" s="293">
        <f t="shared" si="24"/>
        <v>4739.2031999999999</v>
      </c>
      <c r="R146" s="265">
        <f t="shared" si="19"/>
        <v>142027.98460526316</v>
      </c>
      <c r="S146" s="281">
        <f t="shared" si="20"/>
        <v>146767.18780526315</v>
      </c>
      <c r="T146" s="289" t="s">
        <v>1125</v>
      </c>
    </row>
    <row r="147" spans="1:20" s="266" customFormat="1" ht="30" customHeight="1" x14ac:dyDescent="0.25">
      <c r="A147" s="289">
        <v>137</v>
      </c>
      <c r="B147" s="261" t="s">
        <v>1157</v>
      </c>
      <c r="C147" s="262"/>
      <c r="D147" s="397" t="s">
        <v>1154</v>
      </c>
      <c r="E147" s="397"/>
      <c r="F147" s="289" t="s">
        <v>1167</v>
      </c>
      <c r="G147" s="290">
        <v>1</v>
      </c>
      <c r="H147" s="290">
        <v>12</v>
      </c>
      <c r="I147" s="263">
        <f t="shared" si="18"/>
        <v>8096.78</v>
      </c>
      <c r="J147" s="263">
        <v>4048.39</v>
      </c>
      <c r="K147" s="293">
        <f t="shared" si="21"/>
        <v>97161.36</v>
      </c>
      <c r="L147" s="293">
        <v>0</v>
      </c>
      <c r="M147" s="293">
        <f t="shared" si="22"/>
        <v>1331.7072368421052</v>
      </c>
      <c r="N147" s="294">
        <f t="shared" si="23"/>
        <v>17979.3</v>
      </c>
      <c r="O147" s="293">
        <v>4000</v>
      </c>
      <c r="P147" s="293"/>
      <c r="Q147" s="293">
        <f t="shared" si="24"/>
        <v>3886.4543999999996</v>
      </c>
      <c r="R147" s="265">
        <f t="shared" si="19"/>
        <v>120472.36723684211</v>
      </c>
      <c r="S147" s="281">
        <f t="shared" si="20"/>
        <v>124358.82163684211</v>
      </c>
      <c r="T147" s="289" t="s">
        <v>1125</v>
      </c>
    </row>
    <row r="148" spans="1:20" s="266" customFormat="1" ht="30" customHeight="1" x14ac:dyDescent="0.25">
      <c r="A148" s="289">
        <v>138</v>
      </c>
      <c r="B148" s="261" t="s">
        <v>1157</v>
      </c>
      <c r="C148" s="262"/>
      <c r="D148" s="397" t="s">
        <v>1154</v>
      </c>
      <c r="E148" s="397"/>
      <c r="F148" s="289" t="s">
        <v>1167</v>
      </c>
      <c r="G148" s="290">
        <v>1</v>
      </c>
      <c r="H148" s="290">
        <v>12</v>
      </c>
      <c r="I148" s="263">
        <f t="shared" si="18"/>
        <v>8096.78</v>
      </c>
      <c r="J148" s="263">
        <v>4048.39</v>
      </c>
      <c r="K148" s="293">
        <f t="shared" si="21"/>
        <v>97161.36</v>
      </c>
      <c r="L148" s="293">
        <v>0</v>
      </c>
      <c r="M148" s="293">
        <f t="shared" si="22"/>
        <v>1331.7072368421052</v>
      </c>
      <c r="N148" s="294">
        <f t="shared" si="23"/>
        <v>17979.3</v>
      </c>
      <c r="O148" s="293">
        <v>4000</v>
      </c>
      <c r="P148" s="293"/>
      <c r="Q148" s="293">
        <f t="shared" si="24"/>
        <v>3886.4543999999996</v>
      </c>
      <c r="R148" s="265">
        <f t="shared" si="19"/>
        <v>120472.36723684211</v>
      </c>
      <c r="S148" s="281">
        <f t="shared" si="20"/>
        <v>124358.82163684211</v>
      </c>
      <c r="T148" s="289" t="s">
        <v>1125</v>
      </c>
    </row>
    <row r="149" spans="1:20" s="266" customFormat="1" ht="30" customHeight="1" x14ac:dyDescent="0.25">
      <c r="A149" s="289">
        <v>139</v>
      </c>
      <c r="B149" s="261" t="s">
        <v>1157</v>
      </c>
      <c r="C149" s="262"/>
      <c r="D149" s="397" t="s">
        <v>1154</v>
      </c>
      <c r="E149" s="397"/>
      <c r="F149" s="289" t="s">
        <v>1167</v>
      </c>
      <c r="G149" s="290">
        <v>1</v>
      </c>
      <c r="H149" s="290">
        <v>12</v>
      </c>
      <c r="I149" s="263">
        <f t="shared" si="18"/>
        <v>8096.78</v>
      </c>
      <c r="J149" s="263">
        <v>4048.39</v>
      </c>
      <c r="K149" s="293">
        <f t="shared" si="21"/>
        <v>97161.36</v>
      </c>
      <c r="L149" s="293">
        <v>0</v>
      </c>
      <c r="M149" s="293">
        <f t="shared" si="22"/>
        <v>1331.7072368421052</v>
      </c>
      <c r="N149" s="294">
        <f t="shared" si="23"/>
        <v>17979.3</v>
      </c>
      <c r="O149" s="293">
        <v>4000</v>
      </c>
      <c r="P149" s="293"/>
      <c r="Q149" s="293">
        <f t="shared" si="24"/>
        <v>3886.4543999999996</v>
      </c>
      <c r="R149" s="265">
        <f t="shared" si="19"/>
        <v>120472.36723684211</v>
      </c>
      <c r="S149" s="281">
        <f t="shared" si="20"/>
        <v>124358.82163684211</v>
      </c>
      <c r="T149" s="289" t="s">
        <v>1125</v>
      </c>
    </row>
    <row r="150" spans="1:20" s="266" customFormat="1" ht="30" customHeight="1" x14ac:dyDescent="0.25">
      <c r="A150" s="289">
        <v>140</v>
      </c>
      <c r="B150" s="261" t="s">
        <v>1157</v>
      </c>
      <c r="C150" s="262"/>
      <c r="D150" s="397" t="s">
        <v>1154</v>
      </c>
      <c r="E150" s="397"/>
      <c r="F150" s="289" t="s">
        <v>1167</v>
      </c>
      <c r="G150" s="290">
        <v>1</v>
      </c>
      <c r="H150" s="290">
        <v>12</v>
      </c>
      <c r="I150" s="263">
        <f t="shared" si="18"/>
        <v>8096.78</v>
      </c>
      <c r="J150" s="263">
        <v>4048.39</v>
      </c>
      <c r="K150" s="293">
        <f t="shared" si="21"/>
        <v>97161.36</v>
      </c>
      <c r="L150" s="293">
        <v>0</v>
      </c>
      <c r="M150" s="293">
        <f t="shared" si="22"/>
        <v>1331.7072368421052</v>
      </c>
      <c r="N150" s="294">
        <f t="shared" si="23"/>
        <v>17979.3</v>
      </c>
      <c r="O150" s="293">
        <v>4000</v>
      </c>
      <c r="P150" s="293"/>
      <c r="Q150" s="293">
        <f t="shared" si="24"/>
        <v>3886.4543999999996</v>
      </c>
      <c r="R150" s="265">
        <f t="shared" si="19"/>
        <v>120472.36723684211</v>
      </c>
      <c r="S150" s="281">
        <f t="shared" si="20"/>
        <v>124358.82163684211</v>
      </c>
      <c r="T150" s="289" t="s">
        <v>1125</v>
      </c>
    </row>
    <row r="151" spans="1:20" s="266" customFormat="1" ht="30" customHeight="1" x14ac:dyDescent="0.25">
      <c r="A151" s="289">
        <v>141</v>
      </c>
      <c r="B151" s="261" t="s">
        <v>1157</v>
      </c>
      <c r="C151" s="262"/>
      <c r="D151" s="397" t="s">
        <v>1154</v>
      </c>
      <c r="E151" s="397"/>
      <c r="F151" s="289" t="s">
        <v>1167</v>
      </c>
      <c r="G151" s="290">
        <v>1</v>
      </c>
      <c r="H151" s="290">
        <v>12</v>
      </c>
      <c r="I151" s="263">
        <f t="shared" si="18"/>
        <v>8096.78</v>
      </c>
      <c r="J151" s="263">
        <v>4048.39</v>
      </c>
      <c r="K151" s="293">
        <f t="shared" si="21"/>
        <v>97161.36</v>
      </c>
      <c r="L151" s="293">
        <v>0</v>
      </c>
      <c r="M151" s="293">
        <f t="shared" si="22"/>
        <v>1331.7072368421052</v>
      </c>
      <c r="N151" s="294">
        <f>(ROUNDUP((I151/30.4*(50/12*H151)),0))+((ROUNDUP((I151/30.4*(50/12*H151)),0))*0.35)</f>
        <v>17979.3</v>
      </c>
      <c r="O151" s="293"/>
      <c r="P151" s="293"/>
      <c r="Q151" s="293">
        <f t="shared" si="24"/>
        <v>3886.4543999999996</v>
      </c>
      <c r="R151" s="265">
        <f t="shared" si="19"/>
        <v>116472.36723684211</v>
      </c>
      <c r="S151" s="281">
        <f t="shared" si="20"/>
        <v>120358.82163684211</v>
      </c>
      <c r="T151" s="289" t="s">
        <v>1125</v>
      </c>
    </row>
    <row r="152" spans="1:20" s="266" customFormat="1" ht="30" customHeight="1" x14ac:dyDescent="0.25">
      <c r="A152" s="289">
        <v>142</v>
      </c>
      <c r="B152" s="261" t="s">
        <v>1157</v>
      </c>
      <c r="C152" s="262"/>
      <c r="D152" s="397" t="s">
        <v>1154</v>
      </c>
      <c r="E152" s="397"/>
      <c r="F152" s="289" t="s">
        <v>1167</v>
      </c>
      <c r="G152" s="290">
        <v>1</v>
      </c>
      <c r="H152" s="290">
        <v>12</v>
      </c>
      <c r="I152" s="263">
        <f t="shared" si="18"/>
        <v>8096.78</v>
      </c>
      <c r="J152" s="263">
        <v>4048.39</v>
      </c>
      <c r="K152" s="293">
        <f t="shared" si="21"/>
        <v>97161.36</v>
      </c>
      <c r="L152" s="293">
        <v>0</v>
      </c>
      <c r="M152" s="293">
        <f t="shared" si="22"/>
        <v>1331.7072368421052</v>
      </c>
      <c r="N152" s="294">
        <f t="shared" si="23"/>
        <v>17979.3</v>
      </c>
      <c r="O152" s="293"/>
      <c r="P152" s="293"/>
      <c r="Q152" s="293">
        <f t="shared" si="24"/>
        <v>3886.4543999999996</v>
      </c>
      <c r="R152" s="265">
        <f t="shared" si="19"/>
        <v>116472.36723684211</v>
      </c>
      <c r="S152" s="281">
        <f t="shared" si="20"/>
        <v>120358.82163684211</v>
      </c>
      <c r="T152" s="289" t="s">
        <v>1125</v>
      </c>
    </row>
    <row r="153" spans="1:20" s="266" customFormat="1" ht="30" customHeight="1" x14ac:dyDescent="0.25">
      <c r="A153" s="289">
        <v>143</v>
      </c>
      <c r="B153" s="261" t="s">
        <v>1157</v>
      </c>
      <c r="C153" s="262"/>
      <c r="D153" s="397" t="s">
        <v>1154</v>
      </c>
      <c r="E153" s="397"/>
      <c r="F153" s="289" t="s">
        <v>1167</v>
      </c>
      <c r="G153" s="290">
        <v>1</v>
      </c>
      <c r="H153" s="290">
        <v>12</v>
      </c>
      <c r="I153" s="263">
        <f t="shared" si="18"/>
        <v>8096.78</v>
      </c>
      <c r="J153" s="263">
        <v>4048.39</v>
      </c>
      <c r="K153" s="293">
        <f t="shared" si="21"/>
        <v>97161.36</v>
      </c>
      <c r="L153" s="293">
        <v>0</v>
      </c>
      <c r="M153" s="293">
        <f t="shared" si="22"/>
        <v>1331.7072368421052</v>
      </c>
      <c r="N153" s="294">
        <f>(ROUNDUP((I153/30.4*(50/12*H153)),0))+((ROUNDUP((I153/30.4*(50/12*H153)),0))*0.35)</f>
        <v>17979.3</v>
      </c>
      <c r="O153" s="293"/>
      <c r="P153" s="293"/>
      <c r="Q153" s="293">
        <f t="shared" si="24"/>
        <v>3886.4543999999996</v>
      </c>
      <c r="R153" s="265">
        <f t="shared" si="19"/>
        <v>116472.36723684211</v>
      </c>
      <c r="S153" s="281">
        <f t="shared" si="20"/>
        <v>120358.82163684211</v>
      </c>
      <c r="T153" s="289" t="s">
        <v>1125</v>
      </c>
    </row>
    <row r="154" spans="1:20" s="266" customFormat="1" ht="30" customHeight="1" x14ac:dyDescent="0.25">
      <c r="A154" s="289">
        <v>144</v>
      </c>
      <c r="B154" s="261" t="s">
        <v>1157</v>
      </c>
      <c r="C154" s="262"/>
      <c r="D154" s="397" t="s">
        <v>1154</v>
      </c>
      <c r="E154" s="397"/>
      <c r="F154" s="289" t="s">
        <v>1167</v>
      </c>
      <c r="G154" s="290">
        <v>1</v>
      </c>
      <c r="H154" s="290">
        <v>12</v>
      </c>
      <c r="I154" s="263">
        <f t="shared" si="18"/>
        <v>8096.78</v>
      </c>
      <c r="J154" s="263">
        <v>4048.39</v>
      </c>
      <c r="K154" s="293">
        <f t="shared" si="21"/>
        <v>97161.36</v>
      </c>
      <c r="L154" s="293">
        <v>0</v>
      </c>
      <c r="M154" s="293">
        <f t="shared" si="22"/>
        <v>1331.7072368421052</v>
      </c>
      <c r="N154" s="294">
        <f t="shared" si="23"/>
        <v>17979.3</v>
      </c>
      <c r="O154" s="293"/>
      <c r="P154" s="293"/>
      <c r="Q154" s="293">
        <f t="shared" si="24"/>
        <v>3886.4543999999996</v>
      </c>
      <c r="R154" s="265">
        <f t="shared" si="19"/>
        <v>116472.36723684211</v>
      </c>
      <c r="S154" s="281">
        <f t="shared" si="20"/>
        <v>120358.82163684211</v>
      </c>
      <c r="T154" s="289" t="s">
        <v>1125</v>
      </c>
    </row>
    <row r="155" spans="1:20" s="266" customFormat="1" ht="30" customHeight="1" x14ac:dyDescent="0.25">
      <c r="A155" s="289">
        <v>145</v>
      </c>
      <c r="B155" s="261" t="s">
        <v>1157</v>
      </c>
      <c r="C155" s="262"/>
      <c r="D155" s="397" t="s">
        <v>1154</v>
      </c>
      <c r="E155" s="397"/>
      <c r="F155" s="289" t="s">
        <v>1167</v>
      </c>
      <c r="G155" s="290">
        <v>1</v>
      </c>
      <c r="H155" s="290">
        <v>12</v>
      </c>
      <c r="I155" s="263">
        <f t="shared" si="18"/>
        <v>8096.78</v>
      </c>
      <c r="J155" s="263">
        <v>4048.39</v>
      </c>
      <c r="K155" s="293">
        <f t="shared" si="21"/>
        <v>97161.36</v>
      </c>
      <c r="L155" s="293">
        <v>0</v>
      </c>
      <c r="M155" s="293">
        <f t="shared" si="22"/>
        <v>1331.7072368421052</v>
      </c>
      <c r="N155" s="294">
        <f>(ROUNDUP((I155/30.4*(50/12*H155)),0))+((ROUNDUP((I155/30.4*(50/12*H155)),0))*0.35)</f>
        <v>17979.3</v>
      </c>
      <c r="O155" s="293"/>
      <c r="P155" s="293"/>
      <c r="Q155" s="293">
        <f t="shared" si="24"/>
        <v>3886.4543999999996</v>
      </c>
      <c r="R155" s="265">
        <f t="shared" si="19"/>
        <v>116472.36723684211</v>
      </c>
      <c r="S155" s="281">
        <f t="shared" si="20"/>
        <v>120358.82163684211</v>
      </c>
      <c r="T155" s="289" t="s">
        <v>1125</v>
      </c>
    </row>
    <row r="156" spans="1:20" s="266" customFormat="1" ht="30" customHeight="1" x14ac:dyDescent="0.25">
      <c r="A156" s="289">
        <v>146</v>
      </c>
      <c r="B156" s="261" t="s">
        <v>1157</v>
      </c>
      <c r="C156" s="262"/>
      <c r="D156" s="397" t="s">
        <v>1154</v>
      </c>
      <c r="E156" s="397"/>
      <c r="F156" s="289" t="s">
        <v>1167</v>
      </c>
      <c r="G156" s="290">
        <v>1</v>
      </c>
      <c r="H156" s="290">
        <v>12</v>
      </c>
      <c r="I156" s="263">
        <f t="shared" si="18"/>
        <v>8096.78</v>
      </c>
      <c r="J156" s="263">
        <v>4048.39</v>
      </c>
      <c r="K156" s="293">
        <f t="shared" si="21"/>
        <v>97161.36</v>
      </c>
      <c r="L156" s="293">
        <v>0</v>
      </c>
      <c r="M156" s="293">
        <f t="shared" si="22"/>
        <v>1331.7072368421052</v>
      </c>
      <c r="N156" s="294">
        <f>(ROUNDUP((I156/30.4*(50/12*H156)),0))+((ROUNDUP((I156/30.4*(50/12*H156)),0))*0.35)</f>
        <v>17979.3</v>
      </c>
      <c r="O156" s="293"/>
      <c r="P156" s="293"/>
      <c r="Q156" s="293">
        <f t="shared" si="24"/>
        <v>3886.4543999999996</v>
      </c>
      <c r="R156" s="265">
        <f t="shared" si="19"/>
        <v>116472.36723684211</v>
      </c>
      <c r="S156" s="281">
        <f t="shared" si="20"/>
        <v>120358.82163684211</v>
      </c>
      <c r="T156" s="289" t="s">
        <v>1125</v>
      </c>
    </row>
    <row r="157" spans="1:20" s="266" customFormat="1" ht="30" customHeight="1" x14ac:dyDescent="0.25">
      <c r="A157" s="289">
        <v>147</v>
      </c>
      <c r="B157" s="261" t="s">
        <v>1157</v>
      </c>
      <c r="C157" s="262"/>
      <c r="D157" s="397" t="s">
        <v>1154</v>
      </c>
      <c r="E157" s="397"/>
      <c r="F157" s="289" t="s">
        <v>1167</v>
      </c>
      <c r="G157" s="290">
        <v>1</v>
      </c>
      <c r="H157" s="290">
        <v>12</v>
      </c>
      <c r="I157" s="263">
        <f t="shared" si="18"/>
        <v>8096.78</v>
      </c>
      <c r="J157" s="263">
        <v>4048.39</v>
      </c>
      <c r="K157" s="293">
        <f t="shared" si="21"/>
        <v>97161.36</v>
      </c>
      <c r="L157" s="293">
        <v>0</v>
      </c>
      <c r="M157" s="293">
        <f t="shared" si="22"/>
        <v>1331.7072368421052</v>
      </c>
      <c r="N157" s="294">
        <f>(ROUNDUP((I157/30.4*(50/12*H157)),0))+((ROUNDUP((I157/30.4*(50/12*H157)),0))*0.35)</f>
        <v>17979.3</v>
      </c>
      <c r="O157" s="293"/>
      <c r="P157" s="293"/>
      <c r="Q157" s="293">
        <f t="shared" si="24"/>
        <v>3886.4543999999996</v>
      </c>
      <c r="R157" s="265">
        <f t="shared" si="19"/>
        <v>116472.36723684211</v>
      </c>
      <c r="S157" s="281">
        <f t="shared" si="20"/>
        <v>120358.82163684211</v>
      </c>
      <c r="T157" s="289" t="s">
        <v>1125</v>
      </c>
    </row>
    <row r="158" spans="1:20" s="266" customFormat="1" ht="30" customHeight="1" x14ac:dyDescent="0.25">
      <c r="A158" s="289">
        <v>148</v>
      </c>
      <c r="B158" s="261" t="s">
        <v>1157</v>
      </c>
      <c r="C158" s="262"/>
      <c r="D158" s="397" t="s">
        <v>1154</v>
      </c>
      <c r="E158" s="397"/>
      <c r="F158" s="289" t="s">
        <v>1167</v>
      </c>
      <c r="G158" s="290">
        <v>1</v>
      </c>
      <c r="H158" s="290">
        <v>12</v>
      </c>
      <c r="I158" s="263">
        <f t="shared" si="18"/>
        <v>8096.78</v>
      </c>
      <c r="J158" s="263">
        <v>4048.39</v>
      </c>
      <c r="K158" s="293">
        <f t="shared" si="21"/>
        <v>97161.36</v>
      </c>
      <c r="L158" s="293">
        <v>0</v>
      </c>
      <c r="M158" s="293">
        <f t="shared" si="22"/>
        <v>1331.7072368421052</v>
      </c>
      <c r="N158" s="294">
        <f>(ROUNDUP((I158/30.4*(50/12*H158)),0))+((ROUNDUP((I158/30.4*(50/12*H158)),0))*0.35)</f>
        <v>17979.3</v>
      </c>
      <c r="O158" s="293"/>
      <c r="P158" s="293"/>
      <c r="Q158" s="293">
        <f t="shared" si="24"/>
        <v>3886.4543999999996</v>
      </c>
      <c r="R158" s="265">
        <f t="shared" si="19"/>
        <v>116472.36723684211</v>
      </c>
      <c r="S158" s="281">
        <f t="shared" si="20"/>
        <v>120358.82163684211</v>
      </c>
      <c r="T158" s="289" t="s">
        <v>1125</v>
      </c>
    </row>
    <row r="159" spans="1:20" s="266" customFormat="1" ht="30" customHeight="1" x14ac:dyDescent="0.25">
      <c r="A159" s="289">
        <v>149</v>
      </c>
      <c r="B159" s="261" t="s">
        <v>1157</v>
      </c>
      <c r="C159" s="262"/>
      <c r="D159" s="397" t="s">
        <v>1154</v>
      </c>
      <c r="E159" s="397"/>
      <c r="F159" s="289" t="s">
        <v>1167</v>
      </c>
      <c r="G159" s="290">
        <v>1</v>
      </c>
      <c r="H159" s="290">
        <v>12</v>
      </c>
      <c r="I159" s="263">
        <f t="shared" si="18"/>
        <v>8096.78</v>
      </c>
      <c r="J159" s="263">
        <v>4048.39</v>
      </c>
      <c r="K159" s="293">
        <f t="shared" si="21"/>
        <v>97161.36</v>
      </c>
      <c r="L159" s="293">
        <v>0</v>
      </c>
      <c r="M159" s="293">
        <f t="shared" si="22"/>
        <v>1331.7072368421052</v>
      </c>
      <c r="N159" s="294">
        <f t="shared" si="23"/>
        <v>17979.3</v>
      </c>
      <c r="O159" s="293"/>
      <c r="P159" s="293"/>
      <c r="Q159" s="293">
        <f t="shared" si="24"/>
        <v>3886.4543999999996</v>
      </c>
      <c r="R159" s="265">
        <f t="shared" si="19"/>
        <v>116472.36723684211</v>
      </c>
      <c r="S159" s="281">
        <f t="shared" si="20"/>
        <v>120358.82163684211</v>
      </c>
      <c r="T159" s="289" t="s">
        <v>1125</v>
      </c>
    </row>
    <row r="160" spans="1:20" s="266" customFormat="1" ht="30" customHeight="1" x14ac:dyDescent="0.25">
      <c r="A160" s="289">
        <v>150</v>
      </c>
      <c r="B160" s="261" t="s">
        <v>1158</v>
      </c>
      <c r="C160" s="262"/>
      <c r="D160" s="397" t="s">
        <v>1154</v>
      </c>
      <c r="E160" s="397"/>
      <c r="F160" s="289" t="s">
        <v>1167</v>
      </c>
      <c r="G160" s="290">
        <v>1</v>
      </c>
      <c r="H160" s="290">
        <v>12</v>
      </c>
      <c r="I160" s="263">
        <f t="shared" si="18"/>
        <v>6220</v>
      </c>
      <c r="J160" s="263">
        <v>3110</v>
      </c>
      <c r="K160" s="293">
        <f t="shared" si="21"/>
        <v>74640</v>
      </c>
      <c r="L160" s="293">
        <v>0</v>
      </c>
      <c r="M160" s="293">
        <f t="shared" si="22"/>
        <v>1023.0263157894738</v>
      </c>
      <c r="N160" s="294">
        <f t="shared" si="23"/>
        <v>13811.85</v>
      </c>
      <c r="O160" s="293"/>
      <c r="P160" s="293"/>
      <c r="Q160" s="293">
        <f t="shared" si="24"/>
        <v>2985.6000000000004</v>
      </c>
      <c r="R160" s="265">
        <f t="shared" si="19"/>
        <v>89474.876315789486</v>
      </c>
      <c r="S160" s="281">
        <f t="shared" si="20"/>
        <v>92460.476315789492</v>
      </c>
      <c r="T160" s="289" t="s">
        <v>1125</v>
      </c>
    </row>
    <row r="161" spans="1:20" s="266" customFormat="1" ht="30" customHeight="1" x14ac:dyDescent="0.25">
      <c r="A161" s="289">
        <v>151</v>
      </c>
      <c r="B161" s="261" t="s">
        <v>1158</v>
      </c>
      <c r="C161" s="262"/>
      <c r="D161" s="397" t="s">
        <v>1154</v>
      </c>
      <c r="E161" s="397"/>
      <c r="F161" s="289" t="s">
        <v>1167</v>
      </c>
      <c r="G161" s="290">
        <v>1</v>
      </c>
      <c r="H161" s="290">
        <v>12</v>
      </c>
      <c r="I161" s="263">
        <f t="shared" si="18"/>
        <v>6220</v>
      </c>
      <c r="J161" s="263">
        <v>3110</v>
      </c>
      <c r="K161" s="293">
        <f t="shared" si="21"/>
        <v>74640</v>
      </c>
      <c r="L161" s="293">
        <v>0</v>
      </c>
      <c r="M161" s="293">
        <f t="shared" si="22"/>
        <v>1023.0263157894738</v>
      </c>
      <c r="N161" s="294">
        <f t="shared" si="23"/>
        <v>13811.85</v>
      </c>
      <c r="O161" s="293"/>
      <c r="P161" s="293"/>
      <c r="Q161" s="293">
        <f t="shared" si="24"/>
        <v>2985.6000000000004</v>
      </c>
      <c r="R161" s="265">
        <f t="shared" si="19"/>
        <v>89474.876315789486</v>
      </c>
      <c r="S161" s="281">
        <f t="shared" si="20"/>
        <v>92460.476315789492</v>
      </c>
      <c r="T161" s="289" t="s">
        <v>1125</v>
      </c>
    </row>
    <row r="162" spans="1:20" s="266" customFormat="1" ht="28.5" customHeight="1" x14ac:dyDescent="0.25">
      <c r="A162" s="289">
        <v>152</v>
      </c>
      <c r="B162" s="261" t="s">
        <v>1159</v>
      </c>
      <c r="C162" s="262"/>
      <c r="D162" s="397" t="s">
        <v>1160</v>
      </c>
      <c r="E162" s="397"/>
      <c r="F162" s="289" t="s">
        <v>1167</v>
      </c>
      <c r="G162" s="290">
        <v>1</v>
      </c>
      <c r="H162" s="290">
        <v>12</v>
      </c>
      <c r="I162" s="263">
        <f t="shared" si="18"/>
        <v>10319</v>
      </c>
      <c r="J162" s="263">
        <v>5159.5</v>
      </c>
      <c r="K162" s="293">
        <f t="shared" si="21"/>
        <v>123828</v>
      </c>
      <c r="L162" s="293">
        <v>0</v>
      </c>
      <c r="M162" s="293">
        <f t="shared" si="22"/>
        <v>1697.203947368421</v>
      </c>
      <c r="N162" s="294">
        <f t="shared" si="23"/>
        <v>22913.55</v>
      </c>
      <c r="O162" s="293"/>
      <c r="P162" s="293">
        <v>0</v>
      </c>
      <c r="Q162" s="293">
        <f t="shared" si="24"/>
        <v>4953.12</v>
      </c>
      <c r="R162" s="265">
        <f t="shared" si="19"/>
        <v>148438.75394736842</v>
      </c>
      <c r="S162" s="281">
        <f t="shared" si="20"/>
        <v>153391.87394736841</v>
      </c>
      <c r="T162" s="289" t="s">
        <v>1125</v>
      </c>
    </row>
    <row r="163" spans="1:20" s="266" customFormat="1" ht="29.25" customHeight="1" x14ac:dyDescent="0.25">
      <c r="A163" s="289">
        <v>153</v>
      </c>
      <c r="B163" s="261" t="s">
        <v>1161</v>
      </c>
      <c r="C163" s="262"/>
      <c r="D163" s="397" t="s">
        <v>1160</v>
      </c>
      <c r="E163" s="397"/>
      <c r="F163" s="289" t="s">
        <v>1167</v>
      </c>
      <c r="G163" s="290">
        <v>1</v>
      </c>
      <c r="H163" s="290">
        <v>12</v>
      </c>
      <c r="I163" s="263">
        <f t="shared" si="18"/>
        <v>6650</v>
      </c>
      <c r="J163" s="263">
        <v>3325</v>
      </c>
      <c r="K163" s="293">
        <f t="shared" si="21"/>
        <v>79800</v>
      </c>
      <c r="L163" s="293">
        <v>0</v>
      </c>
      <c r="M163" s="293">
        <f t="shared" si="22"/>
        <v>1093.75</v>
      </c>
      <c r="N163" s="294">
        <f t="shared" si="23"/>
        <v>14766.3</v>
      </c>
      <c r="O163" s="293"/>
      <c r="P163" s="293"/>
      <c r="Q163" s="293">
        <f t="shared" si="24"/>
        <v>3192</v>
      </c>
      <c r="R163" s="265">
        <f t="shared" si="19"/>
        <v>95660.05</v>
      </c>
      <c r="S163" s="281">
        <f t="shared" si="20"/>
        <v>98852.05</v>
      </c>
      <c r="T163" s="289" t="s">
        <v>1125</v>
      </c>
    </row>
    <row r="164" spans="1:20" s="266" customFormat="1" ht="29.25" customHeight="1" x14ac:dyDescent="0.25">
      <c r="A164" s="289">
        <v>154</v>
      </c>
      <c r="B164" s="261" t="s">
        <v>1162</v>
      </c>
      <c r="C164" s="262"/>
      <c r="D164" s="397" t="s">
        <v>1160</v>
      </c>
      <c r="E164" s="397"/>
      <c r="F164" s="289" t="s">
        <v>1167</v>
      </c>
      <c r="G164" s="290">
        <v>1</v>
      </c>
      <c r="H164" s="290">
        <v>12</v>
      </c>
      <c r="I164" s="263">
        <f t="shared" si="18"/>
        <v>5504</v>
      </c>
      <c r="J164" s="263">
        <v>2752</v>
      </c>
      <c r="K164" s="293">
        <f t="shared" si="21"/>
        <v>66048</v>
      </c>
      <c r="L164" s="293">
        <v>0</v>
      </c>
      <c r="M164" s="293">
        <f t="shared" si="22"/>
        <v>905.26315789473688</v>
      </c>
      <c r="N164" s="294">
        <f t="shared" si="23"/>
        <v>12221.55</v>
      </c>
      <c r="O164" s="293">
        <v>4000</v>
      </c>
      <c r="P164" s="293"/>
      <c r="Q164" s="293">
        <f t="shared" si="24"/>
        <v>2641.92</v>
      </c>
      <c r="R164" s="265">
        <f t="shared" si="19"/>
        <v>83174.813157894736</v>
      </c>
      <c r="S164" s="281">
        <f t="shared" si="20"/>
        <v>85816.733157894734</v>
      </c>
      <c r="T164" s="289" t="s">
        <v>1125</v>
      </c>
    </row>
    <row r="165" spans="1:20" s="266" customFormat="1" ht="29.25" customHeight="1" x14ac:dyDescent="0.25">
      <c r="A165" s="289">
        <v>155</v>
      </c>
      <c r="B165" s="261" t="s">
        <v>1162</v>
      </c>
      <c r="C165" s="262"/>
      <c r="D165" s="397" t="s">
        <v>1160</v>
      </c>
      <c r="E165" s="397"/>
      <c r="F165" s="289" t="s">
        <v>1167</v>
      </c>
      <c r="G165" s="290">
        <v>1</v>
      </c>
      <c r="H165" s="290">
        <v>12</v>
      </c>
      <c r="I165" s="263">
        <f t="shared" si="18"/>
        <v>5504</v>
      </c>
      <c r="J165" s="263">
        <v>2752</v>
      </c>
      <c r="K165" s="293">
        <f t="shared" si="21"/>
        <v>66048</v>
      </c>
      <c r="L165" s="293">
        <v>0</v>
      </c>
      <c r="M165" s="293">
        <f t="shared" si="22"/>
        <v>905.26315789473688</v>
      </c>
      <c r="N165" s="294">
        <f t="shared" si="23"/>
        <v>12221.55</v>
      </c>
      <c r="O165" s="293">
        <v>4000</v>
      </c>
      <c r="P165" s="293"/>
      <c r="Q165" s="293">
        <f t="shared" si="24"/>
        <v>2641.92</v>
      </c>
      <c r="R165" s="265">
        <f t="shared" si="19"/>
        <v>83174.813157894736</v>
      </c>
      <c r="S165" s="281">
        <f t="shared" si="20"/>
        <v>85816.733157894734</v>
      </c>
      <c r="T165" s="289" t="s">
        <v>1125</v>
      </c>
    </row>
    <row r="166" spans="1:20" s="266" customFormat="1" ht="29.25" customHeight="1" x14ac:dyDescent="0.25">
      <c r="A166" s="289">
        <v>156</v>
      </c>
      <c r="B166" s="261" t="s">
        <v>1162</v>
      </c>
      <c r="C166" s="262"/>
      <c r="D166" s="397" t="s">
        <v>1160</v>
      </c>
      <c r="E166" s="397"/>
      <c r="F166" s="289" t="s">
        <v>1167</v>
      </c>
      <c r="G166" s="290">
        <v>1</v>
      </c>
      <c r="H166" s="290">
        <v>12</v>
      </c>
      <c r="I166" s="263">
        <f t="shared" si="18"/>
        <v>5504</v>
      </c>
      <c r="J166" s="263">
        <v>2752</v>
      </c>
      <c r="K166" s="293">
        <f t="shared" si="21"/>
        <v>66048</v>
      </c>
      <c r="L166" s="293">
        <v>0</v>
      </c>
      <c r="M166" s="293">
        <f t="shared" si="22"/>
        <v>905.26315789473688</v>
      </c>
      <c r="N166" s="294">
        <f t="shared" si="23"/>
        <v>12221.55</v>
      </c>
      <c r="O166" s="293"/>
      <c r="P166" s="293"/>
      <c r="Q166" s="293">
        <f t="shared" si="24"/>
        <v>2641.92</v>
      </c>
      <c r="R166" s="265">
        <f t="shared" si="19"/>
        <v>79174.813157894736</v>
      </c>
      <c r="S166" s="281">
        <f t="shared" si="20"/>
        <v>81816.733157894734</v>
      </c>
      <c r="T166" s="289" t="s">
        <v>1125</v>
      </c>
    </row>
    <row r="167" spans="1:20" s="266" customFormat="1" ht="29.25" customHeight="1" x14ac:dyDescent="0.25">
      <c r="A167" s="289">
        <v>157</v>
      </c>
      <c r="B167" s="261" t="s">
        <v>1162</v>
      </c>
      <c r="C167" s="262"/>
      <c r="D167" s="397" t="s">
        <v>1160</v>
      </c>
      <c r="E167" s="397"/>
      <c r="F167" s="289" t="s">
        <v>1167</v>
      </c>
      <c r="G167" s="290">
        <v>1</v>
      </c>
      <c r="H167" s="290">
        <v>12</v>
      </c>
      <c r="I167" s="263">
        <f t="shared" si="18"/>
        <v>5504</v>
      </c>
      <c r="J167" s="263">
        <v>2752</v>
      </c>
      <c r="K167" s="293">
        <f t="shared" si="21"/>
        <v>66048</v>
      </c>
      <c r="L167" s="293">
        <v>0</v>
      </c>
      <c r="M167" s="293">
        <f t="shared" si="22"/>
        <v>905.26315789473688</v>
      </c>
      <c r="N167" s="294">
        <f t="shared" si="23"/>
        <v>12221.55</v>
      </c>
      <c r="O167" s="293"/>
      <c r="P167" s="293"/>
      <c r="Q167" s="293">
        <f t="shared" si="24"/>
        <v>2641.92</v>
      </c>
      <c r="R167" s="265">
        <f t="shared" si="19"/>
        <v>79174.813157894736</v>
      </c>
      <c r="S167" s="281">
        <f t="shared" si="20"/>
        <v>81816.733157894734</v>
      </c>
      <c r="T167" s="289" t="s">
        <v>1125</v>
      </c>
    </row>
    <row r="168" spans="1:20" s="266" customFormat="1" ht="29.25" customHeight="1" x14ac:dyDescent="0.25">
      <c r="A168" s="289">
        <v>158</v>
      </c>
      <c r="B168" s="261" t="s">
        <v>1162</v>
      </c>
      <c r="C168" s="262"/>
      <c r="D168" s="397" t="s">
        <v>1160</v>
      </c>
      <c r="E168" s="397"/>
      <c r="F168" s="289" t="s">
        <v>1167</v>
      </c>
      <c r="G168" s="290">
        <v>1</v>
      </c>
      <c r="H168" s="290">
        <v>12</v>
      </c>
      <c r="I168" s="263">
        <f t="shared" si="18"/>
        <v>5504</v>
      </c>
      <c r="J168" s="263">
        <v>2752</v>
      </c>
      <c r="K168" s="293">
        <f t="shared" si="21"/>
        <v>66048</v>
      </c>
      <c r="L168" s="293">
        <v>0</v>
      </c>
      <c r="M168" s="293">
        <f t="shared" si="22"/>
        <v>905.26315789473688</v>
      </c>
      <c r="N168" s="294">
        <f t="shared" si="23"/>
        <v>12221.55</v>
      </c>
      <c r="O168" s="293"/>
      <c r="P168" s="293"/>
      <c r="Q168" s="293">
        <f t="shared" si="24"/>
        <v>2641.92</v>
      </c>
      <c r="R168" s="265">
        <f t="shared" si="19"/>
        <v>79174.813157894736</v>
      </c>
      <c r="S168" s="281">
        <f t="shared" si="20"/>
        <v>81816.733157894734</v>
      </c>
      <c r="T168" s="289" t="s">
        <v>1125</v>
      </c>
    </row>
    <row r="169" spans="1:20" s="266" customFormat="1" ht="29.25" customHeight="1" x14ac:dyDescent="0.25">
      <c r="A169" s="289">
        <v>159</v>
      </c>
      <c r="B169" s="261" t="s">
        <v>1162</v>
      </c>
      <c r="C169" s="262"/>
      <c r="D169" s="397" t="s">
        <v>1160</v>
      </c>
      <c r="E169" s="397"/>
      <c r="F169" s="289" t="s">
        <v>1167</v>
      </c>
      <c r="G169" s="290">
        <v>1</v>
      </c>
      <c r="H169" s="290">
        <v>12</v>
      </c>
      <c r="I169" s="263">
        <f t="shared" si="18"/>
        <v>5504</v>
      </c>
      <c r="J169" s="263">
        <v>2752</v>
      </c>
      <c r="K169" s="293">
        <f t="shared" si="21"/>
        <v>66048</v>
      </c>
      <c r="L169" s="293">
        <v>0</v>
      </c>
      <c r="M169" s="293">
        <f t="shared" si="22"/>
        <v>905.26315789473688</v>
      </c>
      <c r="N169" s="294">
        <f t="shared" si="23"/>
        <v>12221.55</v>
      </c>
      <c r="O169" s="293"/>
      <c r="P169" s="293"/>
      <c r="Q169" s="293">
        <f t="shared" si="24"/>
        <v>2641.92</v>
      </c>
      <c r="R169" s="265">
        <f t="shared" si="19"/>
        <v>79174.813157894736</v>
      </c>
      <c r="S169" s="281">
        <f t="shared" si="20"/>
        <v>81816.733157894734</v>
      </c>
      <c r="T169" s="289" t="s">
        <v>1125</v>
      </c>
    </row>
    <row r="170" spans="1:20" s="266" customFormat="1" ht="29.25" customHeight="1" x14ac:dyDescent="0.25">
      <c r="A170" s="289">
        <v>160</v>
      </c>
      <c r="B170" s="261" t="s">
        <v>1162</v>
      </c>
      <c r="C170" s="262"/>
      <c r="D170" s="397" t="s">
        <v>1160</v>
      </c>
      <c r="E170" s="397"/>
      <c r="F170" s="289" t="s">
        <v>1167</v>
      </c>
      <c r="G170" s="290">
        <v>1</v>
      </c>
      <c r="H170" s="290">
        <v>12</v>
      </c>
      <c r="I170" s="263">
        <f t="shared" si="18"/>
        <v>5504</v>
      </c>
      <c r="J170" s="263">
        <v>2752</v>
      </c>
      <c r="K170" s="293">
        <f t="shared" si="21"/>
        <v>66048</v>
      </c>
      <c r="L170" s="293">
        <v>0</v>
      </c>
      <c r="M170" s="293">
        <f t="shared" si="22"/>
        <v>905.26315789473688</v>
      </c>
      <c r="N170" s="294">
        <f t="shared" si="23"/>
        <v>12221.55</v>
      </c>
      <c r="O170" s="293"/>
      <c r="P170" s="293"/>
      <c r="Q170" s="293">
        <f t="shared" si="24"/>
        <v>2641.92</v>
      </c>
      <c r="R170" s="265">
        <f t="shared" si="19"/>
        <v>79174.813157894736</v>
      </c>
      <c r="S170" s="281">
        <f t="shared" si="20"/>
        <v>81816.733157894734</v>
      </c>
      <c r="T170" s="289" t="s">
        <v>1163</v>
      </c>
    </row>
    <row r="171" spans="1:20" s="266" customFormat="1" ht="29.25" customHeight="1" x14ac:dyDescent="0.25">
      <c r="A171" s="289">
        <v>161</v>
      </c>
      <c r="B171" s="261" t="s">
        <v>1115</v>
      </c>
      <c r="C171" s="262"/>
      <c r="D171" s="397" t="s">
        <v>1168</v>
      </c>
      <c r="E171" s="397"/>
      <c r="F171" s="289" t="s">
        <v>1167</v>
      </c>
      <c r="G171" s="290">
        <v>1</v>
      </c>
      <c r="H171" s="290">
        <v>12</v>
      </c>
      <c r="I171" s="263">
        <f t="shared" ref="I171:I175" si="25">J171*2</f>
        <v>6421</v>
      </c>
      <c r="J171" s="263">
        <v>3210.5</v>
      </c>
      <c r="K171" s="293">
        <f>I171*H171</f>
        <v>77052</v>
      </c>
      <c r="L171" s="293">
        <v>0</v>
      </c>
      <c r="M171" s="293">
        <f>I171/30.4*20*0.25</f>
        <v>1056.0855263157896</v>
      </c>
      <c r="N171" s="294">
        <f>(ROUNDUP((I171/30.4*(50/12*H171)),0))+((ROUNDUP((I171/30.4*(50/12*H171)),0))*0.35)</f>
        <v>14257.35</v>
      </c>
      <c r="O171" s="293"/>
      <c r="P171" s="293"/>
      <c r="Q171" s="293">
        <f t="shared" si="24"/>
        <v>3082.0800000000004</v>
      </c>
      <c r="R171" s="265">
        <f t="shared" si="19"/>
        <v>92365.435526315792</v>
      </c>
      <c r="S171" s="281">
        <f t="shared" si="20"/>
        <v>95447.515526315794</v>
      </c>
      <c r="T171" s="289" t="s">
        <v>1125</v>
      </c>
    </row>
    <row r="172" spans="1:20" s="266" customFormat="1" ht="29.25" customHeight="1" x14ac:dyDescent="0.25">
      <c r="A172" s="289">
        <v>162</v>
      </c>
      <c r="B172" s="261" t="s">
        <v>1164</v>
      </c>
      <c r="C172" s="262"/>
      <c r="D172" s="397" t="s">
        <v>1168</v>
      </c>
      <c r="E172" s="397"/>
      <c r="F172" s="289" t="s">
        <v>1167</v>
      </c>
      <c r="G172" s="290">
        <v>1</v>
      </c>
      <c r="H172" s="290">
        <v>12</v>
      </c>
      <c r="I172" s="263">
        <f t="shared" si="25"/>
        <v>5504</v>
      </c>
      <c r="J172" s="263">
        <v>2752</v>
      </c>
      <c r="K172" s="293">
        <f>I172*H172</f>
        <v>66048</v>
      </c>
      <c r="L172" s="293">
        <v>0</v>
      </c>
      <c r="M172" s="293">
        <f>I172/30.4*20*0.25</f>
        <v>905.26315789473688</v>
      </c>
      <c r="N172" s="294">
        <f>(ROUNDUP((I172/30.4*(50/12*H172)),0))+((ROUNDUP((I172/30.4*(50/12*H172)),0))*0.35)</f>
        <v>12221.55</v>
      </c>
      <c r="O172" s="293">
        <v>4000</v>
      </c>
      <c r="P172" s="293"/>
      <c r="Q172" s="293">
        <f t="shared" si="24"/>
        <v>2641.92</v>
      </c>
      <c r="R172" s="265">
        <f t="shared" si="19"/>
        <v>83174.813157894736</v>
      </c>
      <c r="S172" s="281">
        <f t="shared" si="20"/>
        <v>85816.733157894734</v>
      </c>
      <c r="T172" s="289" t="s">
        <v>1125</v>
      </c>
    </row>
    <row r="173" spans="1:20" s="266" customFormat="1" ht="29.25" customHeight="1" x14ac:dyDescent="0.25">
      <c r="A173" s="289">
        <v>163</v>
      </c>
      <c r="B173" s="261" t="s">
        <v>1164</v>
      </c>
      <c r="C173" s="262"/>
      <c r="D173" s="397" t="s">
        <v>1168</v>
      </c>
      <c r="E173" s="397"/>
      <c r="F173" s="289" t="s">
        <v>1167</v>
      </c>
      <c r="G173" s="290">
        <v>1</v>
      </c>
      <c r="H173" s="290">
        <v>12</v>
      </c>
      <c r="I173" s="263">
        <f t="shared" si="25"/>
        <v>5504</v>
      </c>
      <c r="J173" s="263">
        <v>2752</v>
      </c>
      <c r="K173" s="293">
        <f>I173*H173</f>
        <v>66048</v>
      </c>
      <c r="L173" s="293">
        <v>0</v>
      </c>
      <c r="M173" s="293">
        <f>I173/30.4*20*0.25</f>
        <v>905.26315789473688</v>
      </c>
      <c r="N173" s="294">
        <f>(ROUNDUP((I173/30.4*(50/12*H173)),0))+((ROUNDUP((I173/30.4*(50/12*H173)),0))*0.35)</f>
        <v>12221.55</v>
      </c>
      <c r="O173" s="293">
        <v>4000</v>
      </c>
      <c r="P173" s="293"/>
      <c r="Q173" s="293">
        <f t="shared" si="24"/>
        <v>2641.92</v>
      </c>
      <c r="R173" s="265">
        <f t="shared" si="19"/>
        <v>83174.813157894736</v>
      </c>
      <c r="S173" s="281">
        <f t="shared" si="20"/>
        <v>85816.733157894734</v>
      </c>
      <c r="T173" s="289" t="s">
        <v>1125</v>
      </c>
    </row>
    <row r="174" spans="1:20" s="266" customFormat="1" ht="29.25" customHeight="1" x14ac:dyDescent="0.25">
      <c r="A174" s="289">
        <v>164</v>
      </c>
      <c r="B174" s="261" t="s">
        <v>1164</v>
      </c>
      <c r="C174" s="262"/>
      <c r="D174" s="397" t="s">
        <v>1168</v>
      </c>
      <c r="E174" s="397"/>
      <c r="F174" s="289" t="s">
        <v>1167</v>
      </c>
      <c r="G174" s="290">
        <v>1</v>
      </c>
      <c r="H174" s="290">
        <v>12</v>
      </c>
      <c r="I174" s="263">
        <f t="shared" si="25"/>
        <v>5504</v>
      </c>
      <c r="J174" s="263">
        <v>2752</v>
      </c>
      <c r="K174" s="293">
        <f>I174*H174</f>
        <v>66048</v>
      </c>
      <c r="L174" s="293">
        <v>0</v>
      </c>
      <c r="M174" s="293">
        <f>I174/30.4*20*0.25</f>
        <v>905.26315789473688</v>
      </c>
      <c r="N174" s="294">
        <f>(ROUNDUP((I174/30.4*(50/12*H174)),0))+((ROUNDUP((I174/30.4*(50/12*H174)),0))*0.35)</f>
        <v>12221.55</v>
      </c>
      <c r="O174" s="293"/>
      <c r="P174" s="293"/>
      <c r="Q174" s="293">
        <f t="shared" si="24"/>
        <v>2641.92</v>
      </c>
      <c r="R174" s="265">
        <f t="shared" si="19"/>
        <v>79174.813157894736</v>
      </c>
      <c r="S174" s="281">
        <f t="shared" si="20"/>
        <v>81816.733157894734</v>
      </c>
      <c r="T174" s="289" t="s">
        <v>1125</v>
      </c>
    </row>
    <row r="175" spans="1:20" s="266" customFormat="1" ht="29.25" customHeight="1" x14ac:dyDescent="0.25">
      <c r="A175" s="289">
        <v>165</v>
      </c>
      <c r="B175" s="261" t="s">
        <v>1164</v>
      </c>
      <c r="C175" s="289"/>
      <c r="D175" s="397" t="s">
        <v>1168</v>
      </c>
      <c r="E175" s="397"/>
      <c r="F175" s="289" t="s">
        <v>1167</v>
      </c>
      <c r="G175" s="290">
        <v>1</v>
      </c>
      <c r="H175" s="290">
        <v>12</v>
      </c>
      <c r="I175" s="263">
        <f t="shared" si="25"/>
        <v>5504</v>
      </c>
      <c r="J175" s="263">
        <v>2752</v>
      </c>
      <c r="K175" s="293">
        <f>I175*H175</f>
        <v>66048</v>
      </c>
      <c r="L175" s="293"/>
      <c r="M175" s="293">
        <f>I175/30.4*20*0.25</f>
        <v>905.26315789473688</v>
      </c>
      <c r="N175" s="294">
        <f>(ROUNDUP((I175/30.4*(50/12*H175)),0))+((ROUNDUP((I175/30.4*(50/12*H175)),0))*0.35)</f>
        <v>12221.55</v>
      </c>
      <c r="O175" s="293"/>
      <c r="P175" s="293"/>
      <c r="Q175" s="293">
        <f t="shared" si="24"/>
        <v>2641.92</v>
      </c>
      <c r="R175" s="265">
        <f t="shared" si="19"/>
        <v>79174.813157894736</v>
      </c>
      <c r="S175" s="281">
        <f t="shared" si="20"/>
        <v>81816.733157894734</v>
      </c>
      <c r="T175" s="289" t="s">
        <v>1125</v>
      </c>
    </row>
    <row r="176" spans="1:20" s="260" customFormat="1" ht="30.75" customHeight="1" thickBot="1" x14ac:dyDescent="0.3">
      <c r="A176" s="295"/>
      <c r="B176" s="296"/>
      <c r="C176" s="297"/>
      <c r="D176" s="297"/>
      <c r="E176" s="297"/>
      <c r="F176" s="297"/>
      <c r="G176" s="298">
        <f>SUM(G11:G175)</f>
        <v>165</v>
      </c>
      <c r="H176" s="297"/>
      <c r="I176" s="299">
        <f t="shared" ref="I176:O176" si="26">SUM(I11:I175)</f>
        <v>1455204.100000001</v>
      </c>
      <c r="J176" s="299">
        <f t="shared" si="26"/>
        <v>727602.05000000051</v>
      </c>
      <c r="K176" s="299">
        <f t="shared" si="26"/>
        <v>17462449.199999996</v>
      </c>
      <c r="L176" s="299">
        <f t="shared" si="26"/>
        <v>0</v>
      </c>
      <c r="M176" s="299">
        <f t="shared" si="26"/>
        <v>239342.78434210562</v>
      </c>
      <c r="N176" s="299">
        <f t="shared" si="26"/>
        <v>3231251.9999999935</v>
      </c>
      <c r="O176" s="299">
        <f t="shared" si="26"/>
        <v>121313</v>
      </c>
      <c r="P176" s="299">
        <f t="shared" ref="P176" si="27">SUM(P11:P175)</f>
        <v>286559.22000000009</v>
      </c>
      <c r="Q176" s="299">
        <f>SUM(Q11:Q175)</f>
        <v>698497.96800000162</v>
      </c>
      <c r="R176" s="299">
        <f>SUM(R11:R175)</f>
        <v>21340916.204342097</v>
      </c>
      <c r="S176" s="299">
        <f>SUM(S11:S175)</f>
        <v>22039414.172342096</v>
      </c>
      <c r="T176" s="268"/>
    </row>
    <row r="177" spans="2:20" ht="15.75" thickTop="1" x14ac:dyDescent="0.25"/>
    <row r="178" spans="2:20" hidden="1" x14ac:dyDescent="0.25">
      <c r="K178" s="270">
        <f>K176-K8</f>
        <v>0</v>
      </c>
      <c r="L178" s="270">
        <f t="shared" ref="L178:S178" si="28">L176-L8</f>
        <v>0</v>
      </c>
      <c r="M178" s="270">
        <f t="shared" si="28"/>
        <v>0</v>
      </c>
      <c r="N178" s="270">
        <f t="shared" si="28"/>
        <v>0</v>
      </c>
      <c r="O178" s="270">
        <f t="shared" si="28"/>
        <v>0</v>
      </c>
      <c r="P178" s="270">
        <f t="shared" si="28"/>
        <v>0</v>
      </c>
      <c r="Q178" s="270">
        <f t="shared" si="28"/>
        <v>0</v>
      </c>
      <c r="R178" s="270">
        <f t="shared" si="28"/>
        <v>0</v>
      </c>
      <c r="S178" s="283">
        <f t="shared" si="28"/>
        <v>0</v>
      </c>
      <c r="T178" s="284"/>
    </row>
    <row r="179" spans="2:20" hidden="1" x14ac:dyDescent="0.25">
      <c r="S179" s="270">
        <v>140000</v>
      </c>
      <c r="T179" s="258" t="s">
        <v>1169</v>
      </c>
    </row>
    <row r="180" spans="2:20" hidden="1" x14ac:dyDescent="0.25">
      <c r="S180" s="259"/>
    </row>
    <row r="181" spans="2:20" ht="42" hidden="1" customHeight="1" x14ac:dyDescent="0.25">
      <c r="B181" s="404" t="s">
        <v>1165</v>
      </c>
      <c r="C181" s="404"/>
      <c r="D181" s="404"/>
      <c r="E181" s="404"/>
      <c r="F181" s="404"/>
      <c r="G181" s="404"/>
      <c r="H181" s="404"/>
      <c r="I181" s="404"/>
      <c r="J181" s="404"/>
      <c r="K181" s="404"/>
      <c r="L181" s="404"/>
      <c r="M181" s="404"/>
      <c r="N181" s="404"/>
      <c r="O181" s="404"/>
      <c r="P181" s="404"/>
      <c r="Q181" s="404"/>
      <c r="R181" s="404"/>
      <c r="S181" s="287">
        <v>2589566.8800000004</v>
      </c>
      <c r="T181" s="388" t="s">
        <v>1170</v>
      </c>
    </row>
    <row r="182" spans="2:20" hidden="1" x14ac:dyDescent="0.25">
      <c r="S182" s="287">
        <v>881649.47236842068</v>
      </c>
      <c r="T182" s="388"/>
    </row>
    <row r="183" spans="2:20" hidden="1" x14ac:dyDescent="0.25">
      <c r="S183" s="287">
        <v>103582.6752</v>
      </c>
      <c r="T183" s="388"/>
    </row>
    <row r="184" spans="2:20" hidden="1" x14ac:dyDescent="0.25">
      <c r="S184" s="287"/>
    </row>
    <row r="185" spans="2:20" hidden="1" x14ac:dyDescent="0.25"/>
    <row r="186" spans="2:20" hidden="1" x14ac:dyDescent="0.25"/>
    <row r="187" spans="2:20" hidden="1" x14ac:dyDescent="0.25">
      <c r="S187" s="288">
        <f>SUM(S176:S186)</f>
        <v>25754213.199910514</v>
      </c>
    </row>
    <row r="188" spans="2:20" hidden="1" x14ac:dyDescent="0.25"/>
    <row r="189" spans="2:20" hidden="1" x14ac:dyDescent="0.25">
      <c r="S189" s="283">
        <f>S187-'PRESUP.EGRESOS FUENTE FINANCIAM'!M6</f>
        <v>-0.60008948296308517</v>
      </c>
    </row>
    <row r="190" spans="2:20" hidden="1" x14ac:dyDescent="0.25"/>
    <row r="191" spans="2:20" hidden="1" x14ac:dyDescent="0.25"/>
  </sheetData>
  <autoFilter ref="A10:V176">
    <filterColumn colId="3" showButton="0"/>
  </autoFilter>
  <mergeCells count="184">
    <mergeCell ref="D172:E172"/>
    <mergeCell ref="D173:E173"/>
    <mergeCell ref="D174:E174"/>
    <mergeCell ref="D175:E175"/>
    <mergeCell ref="B181:R181"/>
    <mergeCell ref="D166:E166"/>
    <mergeCell ref="D167:E167"/>
    <mergeCell ref="D168:E168"/>
    <mergeCell ref="D169:E169"/>
    <mergeCell ref="D170:E170"/>
    <mergeCell ref="D171:E171"/>
    <mergeCell ref="D160:E160"/>
    <mergeCell ref="D161:E161"/>
    <mergeCell ref="D162:E162"/>
    <mergeCell ref="D163:E163"/>
    <mergeCell ref="D164:E164"/>
    <mergeCell ref="D165:E165"/>
    <mergeCell ref="D154:E154"/>
    <mergeCell ref="D155:E155"/>
    <mergeCell ref="D156:E156"/>
    <mergeCell ref="D157:E157"/>
    <mergeCell ref="D158:E158"/>
    <mergeCell ref="D159:E159"/>
    <mergeCell ref="D148:E148"/>
    <mergeCell ref="D149:E149"/>
    <mergeCell ref="D150:E150"/>
    <mergeCell ref="D151:E151"/>
    <mergeCell ref="D152:E152"/>
    <mergeCell ref="D153:E153"/>
    <mergeCell ref="D142:E142"/>
    <mergeCell ref="D143:E143"/>
    <mergeCell ref="D144:E144"/>
    <mergeCell ref="D145:E145"/>
    <mergeCell ref="D146:E146"/>
    <mergeCell ref="D147:E147"/>
    <mergeCell ref="D136:E136"/>
    <mergeCell ref="D137:E137"/>
    <mergeCell ref="D138:E138"/>
    <mergeCell ref="D139:E139"/>
    <mergeCell ref="D140:E140"/>
    <mergeCell ref="D141:E141"/>
    <mergeCell ref="D130:E130"/>
    <mergeCell ref="D131:E131"/>
    <mergeCell ref="D132:E132"/>
    <mergeCell ref="D133:E133"/>
    <mergeCell ref="D134:E134"/>
    <mergeCell ref="D135:E135"/>
    <mergeCell ref="D124:E124"/>
    <mergeCell ref="D125:E125"/>
    <mergeCell ref="D126:E126"/>
    <mergeCell ref="D127:E127"/>
    <mergeCell ref="D128:E128"/>
    <mergeCell ref="D129:E129"/>
    <mergeCell ref="D118:E118"/>
    <mergeCell ref="D119:E119"/>
    <mergeCell ref="D120:E120"/>
    <mergeCell ref="D121:E121"/>
    <mergeCell ref="D122:E122"/>
    <mergeCell ref="D123:E123"/>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2:E42"/>
    <mergeCell ref="D43:E43"/>
    <mergeCell ref="D44:E44"/>
    <mergeCell ref="D45:E45"/>
    <mergeCell ref="D34:E34"/>
    <mergeCell ref="D35:E35"/>
    <mergeCell ref="D36:E36"/>
    <mergeCell ref="D37:E37"/>
    <mergeCell ref="D38:E38"/>
    <mergeCell ref="D39:E39"/>
    <mergeCell ref="A1:S6"/>
    <mergeCell ref="D16:E16"/>
    <mergeCell ref="D17:E17"/>
    <mergeCell ref="D18:E18"/>
    <mergeCell ref="D19:E19"/>
    <mergeCell ref="D20:E20"/>
    <mergeCell ref="D21:E21"/>
    <mergeCell ref="T9:T10"/>
    <mergeCell ref="D11:E11"/>
    <mergeCell ref="D12:E12"/>
    <mergeCell ref="D13:E13"/>
    <mergeCell ref="D14:E14"/>
    <mergeCell ref="D15:E15"/>
    <mergeCell ref="N9:N10"/>
    <mergeCell ref="O9:O10"/>
    <mergeCell ref="P9:P10"/>
    <mergeCell ref="Q9:Q10"/>
    <mergeCell ref="R9:R10"/>
    <mergeCell ref="S9:S10"/>
    <mergeCell ref="T181:T183"/>
    <mergeCell ref="A9:A10"/>
    <mergeCell ref="B9:B10"/>
    <mergeCell ref="C9:C10"/>
    <mergeCell ref="D9:E10"/>
    <mergeCell ref="G9:G10"/>
    <mergeCell ref="H9:H10"/>
    <mergeCell ref="I9:K9"/>
    <mergeCell ref="L9:L10"/>
    <mergeCell ref="M9:M10"/>
    <mergeCell ref="D28:E28"/>
    <mergeCell ref="D29:E29"/>
    <mergeCell ref="D30:E30"/>
    <mergeCell ref="D31:E31"/>
    <mergeCell ref="D32:E32"/>
    <mergeCell ref="D33:E33"/>
    <mergeCell ref="D22:E22"/>
    <mergeCell ref="D23:E23"/>
    <mergeCell ref="D24:E24"/>
    <mergeCell ref="D25:E25"/>
    <mergeCell ref="D26:E26"/>
    <mergeCell ref="D27:E27"/>
    <mergeCell ref="D40:E40"/>
    <mergeCell ref="D41:E41"/>
  </mergeCells>
  <pageMargins left="0.7" right="0.7" top="0.75" bottom="0.75" header="0.3" footer="0.3"/>
  <pageSetup orientation="portrait" r:id="rId1"/>
  <ignoredErrors>
    <ignoredError sqref="K16"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S.H-INGRESOS</vt:lpstr>
      <vt:lpstr>ESTIMACION DE INGRESOS</vt:lpstr>
      <vt:lpstr>S.H. EGRESOS</vt:lpstr>
      <vt:lpstr>PRESUP.EGRESOS FUENTE FINANCIAM</vt:lpstr>
      <vt:lpstr>plantilla 2018 </vt:lpstr>
      <vt:lpstr>'ESTIMACION DE INGRESOS'!Títulos_a_imprimir</vt:lpstr>
      <vt:lpstr>'PRESUP.EGRESOS FUENTE FINANCIAM'!Títulos_a_imprimir</vt:lpstr>
      <vt:lpstr>'S.H. EGRESOS'!Títulos_a_imprimir</vt:lpstr>
      <vt:lpstr>'S.H-INGRESOS'!Títulos_a_imprimir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laura.uribe</dc:creator>
  <cp:lastModifiedBy>Usuario de Windows</cp:lastModifiedBy>
  <cp:lastPrinted>2017-11-10T19:49:36Z</cp:lastPrinted>
  <dcterms:created xsi:type="dcterms:W3CDTF">2013-09-24T17:23:29Z</dcterms:created>
  <dcterms:modified xsi:type="dcterms:W3CDTF">2017-12-22T20:14:36Z</dcterms:modified>
</cp:coreProperties>
</file>