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240" yWindow="315" windowWidth="18855" windowHeight="6900" activeTab="4"/>
  </bookViews>
  <sheets>
    <sheet name="Resumen Propuesta PPIP 2018" sheetId="33" r:id="rId1"/>
    <sheet name="APAUR (Urbano)" sheetId="38" r:id="rId2"/>
    <sheet name=" APARURAL (Rural)" sheetId="35" r:id="rId3"/>
    <sheet name="Agua Limpia " sheetId="6" r:id="rId4"/>
    <sheet name="Cultura del Agua " sheetId="18" r:id="rId5"/>
  </sheets>
  <definedNames>
    <definedName name="_xlnm.Print_Area" localSheetId="2">' APARURAL (Rural)'!$A$1:$M$29</definedName>
    <definedName name="_xlnm.Print_Area" localSheetId="3">'Agua Limpia '!$A$1:$M$20</definedName>
    <definedName name="_xlnm.Print_Area" localSheetId="4">'Cultura del Agua '!$A$1:$M$19</definedName>
    <definedName name="_xlnm.Print_Area" localSheetId="0">'Resumen Propuesta PPIP 2018'!$A$1:$H$12</definedName>
    <definedName name="_xlnm.Print_Titles" localSheetId="2">' APARURAL (Rural)'!$1:$11</definedName>
    <definedName name="_xlnm.Print_Titles" localSheetId="1">'APAUR (Urbano)'!$1:$11</definedName>
  </definedNames>
  <calcPr calcId="152511"/>
</workbook>
</file>

<file path=xl/calcChain.xml><?xml version="1.0" encoding="utf-8"?>
<calcChain xmlns="http://schemas.openxmlformats.org/spreadsheetml/2006/main">
  <c r="B8" i="33" l="1"/>
  <c r="K19" i="38"/>
  <c r="K24" i="35" l="1"/>
  <c r="F9" i="33" s="1"/>
  <c r="B9" i="33"/>
  <c r="H18" i="38" l="1"/>
  <c r="H21" i="38" s="1"/>
  <c r="I18" i="38"/>
  <c r="I21" i="38" s="1"/>
  <c r="C8" i="33" l="1"/>
  <c r="D8" i="33"/>
  <c r="J18" i="38"/>
  <c r="J21" i="38" s="1"/>
  <c r="E8" i="33" l="1"/>
  <c r="K20" i="35" l="1"/>
  <c r="J26" i="35" l="1"/>
  <c r="I26" i="35"/>
  <c r="H24" i="35"/>
  <c r="J23" i="35"/>
  <c r="I23" i="35"/>
  <c r="J22" i="35"/>
  <c r="I22" i="35"/>
  <c r="H20" i="35"/>
  <c r="J18" i="35"/>
  <c r="I18" i="35"/>
  <c r="J17" i="35"/>
  <c r="I17" i="35"/>
  <c r="J13" i="35"/>
  <c r="I13" i="35"/>
  <c r="H29" i="35" l="1"/>
  <c r="C9" i="33"/>
  <c r="J20" i="35"/>
  <c r="I24" i="35"/>
  <c r="I29" i="35" s="1"/>
  <c r="I20" i="35"/>
  <c r="J24" i="35"/>
  <c r="J29" i="35" l="1"/>
  <c r="D9" i="33"/>
  <c r="E9" i="33"/>
  <c r="B10" i="33"/>
  <c r="J18" i="6" l="1"/>
  <c r="I18" i="6"/>
  <c r="B11" i="33" l="1"/>
  <c r="B12" i="33" l="1"/>
  <c r="H20" i="6" l="1"/>
  <c r="C10" i="33" s="1"/>
  <c r="J19" i="6"/>
  <c r="I19" i="6"/>
  <c r="J16" i="6"/>
  <c r="I16" i="6"/>
  <c r="J15" i="6"/>
  <c r="I15" i="6"/>
  <c r="J14" i="6"/>
  <c r="I14" i="6"/>
  <c r="J13" i="6"/>
  <c r="I13" i="6"/>
  <c r="K18" i="18" l="1"/>
  <c r="K20" i="6"/>
  <c r="F10" i="33" l="1"/>
  <c r="F11" i="33"/>
  <c r="H18" i="18" l="1"/>
  <c r="J13" i="18"/>
  <c r="I13" i="18"/>
  <c r="H13" i="18"/>
  <c r="C11" i="33" l="1"/>
  <c r="C12" i="33" s="1"/>
  <c r="J18" i="18"/>
  <c r="I18" i="18"/>
  <c r="E11" i="33" l="1"/>
  <c r="D11" i="33"/>
  <c r="J12" i="6" l="1"/>
  <c r="J20" i="6" s="1"/>
  <c r="E10" i="33" s="1"/>
  <c r="E12" i="33" s="1"/>
  <c r="I12" i="6"/>
  <c r="I20" i="6" s="1"/>
  <c r="D10" i="33" s="1"/>
  <c r="D12" i="33" s="1"/>
</calcChain>
</file>

<file path=xl/sharedStrings.xml><?xml version="1.0" encoding="utf-8"?>
<sst xmlns="http://schemas.openxmlformats.org/spreadsheetml/2006/main" count="213" uniqueCount="110">
  <si>
    <t>COMISIÓN ESTATAL DEL AGUA DE JALISCO</t>
  </si>
  <si>
    <t>SECRETARIA DE INFRAESTRUCTURA Y OBRA PÚBLICA</t>
  </si>
  <si>
    <t>DEPENDENCIA</t>
  </si>
  <si>
    <t>COMISIÓN  ESTATAL  DEL AGUA DE JALISCO</t>
  </si>
  <si>
    <t>ORGANISMO</t>
  </si>
  <si>
    <t>No.</t>
  </si>
  <si>
    <t>Programa Presupuestario</t>
  </si>
  <si>
    <t>Dependencia Ejecutora</t>
  </si>
  <si>
    <t>Clave Presupuestal</t>
  </si>
  <si>
    <t>Municipio</t>
  </si>
  <si>
    <t>Localidad</t>
  </si>
  <si>
    <t>Nombre de la Obra</t>
  </si>
  <si>
    <t>Inversión           Federal</t>
  </si>
  <si>
    <t>Inversión
Estatal</t>
  </si>
  <si>
    <t>Número de Beneficiarios</t>
  </si>
  <si>
    <t>Fechas Programadas</t>
  </si>
  <si>
    <t>Nombre</t>
  </si>
  <si>
    <t>Inicio</t>
  </si>
  <si>
    <t>Término</t>
  </si>
  <si>
    <t>203 Gestión Integral de los Recursos Hídricos</t>
  </si>
  <si>
    <t>CEA</t>
  </si>
  <si>
    <t>TOTAL</t>
  </si>
  <si>
    <t xml:space="preserve">Inversión 
Total </t>
  </si>
  <si>
    <t>Inversión 
Federal</t>
  </si>
  <si>
    <t>Inversión 
Estatal</t>
  </si>
  <si>
    <t>Agua Potable</t>
  </si>
  <si>
    <t>Alcantarillado</t>
  </si>
  <si>
    <t>Inversión 
Total</t>
  </si>
  <si>
    <t>Inversión           Total</t>
  </si>
  <si>
    <t>Varios</t>
  </si>
  <si>
    <t>Varias</t>
  </si>
  <si>
    <t xml:space="preserve"> </t>
  </si>
  <si>
    <t>Inversión          Total</t>
  </si>
  <si>
    <t>Inversión               Federal</t>
  </si>
  <si>
    <t>Inversión              Estatal</t>
  </si>
  <si>
    <t>des. Anexo tec.</t>
  </si>
  <si>
    <t>CULTURA DEL AGUA 2013</t>
  </si>
  <si>
    <t>05 10 4156 00</t>
  </si>
  <si>
    <t>Contribuir a consolidar la participación de los usuarios, la sociedad organizada y los ciudadanos en el manejo del agua y promover la cultura de su buen uso, a través de la concertación y promoción de acciones educativas y culturales en coordinación con los ayuntamientos, para difundir la importancia del recurso hídrico en el bienestar social, en el desarrollo económico y la preservación de la riqueza ecológica, para lograr el desarrollo humano sustentable del Estado.</t>
  </si>
  <si>
    <t>Espacios de Cultura del Agua</t>
  </si>
  <si>
    <t>Formación de Competencias</t>
  </si>
  <si>
    <t>Eventos</t>
  </si>
  <si>
    <t>Material Didáctico</t>
  </si>
  <si>
    <t xml:space="preserve">06023 4156 </t>
  </si>
  <si>
    <t>Huejuquilla el Alto</t>
  </si>
  <si>
    <t>Supervisión Técnica</t>
  </si>
  <si>
    <t>Contraloría Social</t>
  </si>
  <si>
    <t xml:space="preserve">                          SECRETARIA DE INFRAESTRUCTURA Y OBRA PÚBLICA</t>
  </si>
  <si>
    <t xml:space="preserve">            COMISIÓN  ESTATAL  DEL AGUA DE JALISCO</t>
  </si>
  <si>
    <t>Programa de Gobierno</t>
  </si>
  <si>
    <t xml:space="preserve">06023 4246 </t>
  </si>
  <si>
    <t>Sub Total Alcantarillado</t>
  </si>
  <si>
    <t>Comisión Estatal del  Agua de Jalisco</t>
  </si>
  <si>
    <t>Programa/Proyecto</t>
  </si>
  <si>
    <t>No. Acciones</t>
  </si>
  <si>
    <t>Estructura Financiera</t>
  </si>
  <si>
    <t>Total</t>
  </si>
  <si>
    <t>Federal</t>
  </si>
  <si>
    <t>Estatal</t>
  </si>
  <si>
    <t>Beneficiarios</t>
  </si>
  <si>
    <t>APAUR (Urbano)</t>
  </si>
  <si>
    <t>APARURAL (Rural)</t>
  </si>
  <si>
    <t>AAL (Agua Limpia)</t>
  </si>
  <si>
    <t>Total General</t>
  </si>
  <si>
    <t xml:space="preserve">06023 4156  </t>
  </si>
  <si>
    <t>Reposición de equipo de desinfección.</t>
  </si>
  <si>
    <t xml:space="preserve">Monitoreo de cloro libre residual  </t>
  </si>
  <si>
    <t xml:space="preserve">Suministro de plata coloidal </t>
  </si>
  <si>
    <t xml:space="preserve">Suministro de hipoclorito de calcio </t>
  </si>
  <si>
    <t>Protección de fuentes de abastecimiento.</t>
  </si>
  <si>
    <t>Instalación de caseta de desinfección.</t>
  </si>
  <si>
    <t>0.02% Órgano Estatal de Control.</t>
  </si>
  <si>
    <t>PROAGUA APAUR (Urbano)</t>
  </si>
  <si>
    <t>PROAGUA APARURAL (Rural)</t>
  </si>
  <si>
    <t xml:space="preserve"> PROAGUA AAL (Agua Limpia) </t>
  </si>
  <si>
    <t>Sub Total Agua Potable</t>
  </si>
  <si>
    <t>Programa Presupuestario de Inversión Pública 2018</t>
  </si>
  <si>
    <t>E005 Capacitación Ambiental y Desarrollo
 Sustentable en materia de Cultura del Agua</t>
  </si>
  <si>
    <t>E005 Capacitación Ambiental y Desarrollo Sustentable en materia de Cultura del Agua</t>
  </si>
  <si>
    <t xml:space="preserve">TOTAL </t>
  </si>
  <si>
    <t>Poncitlán</t>
  </si>
  <si>
    <t>San Pedro Itzicán</t>
  </si>
  <si>
    <t>Suministro de insumos ( Tubería Bentonita etc.) para perforación de pozo profundo .</t>
  </si>
  <si>
    <t>Yahualica de Gonzalez Gallo</t>
  </si>
  <si>
    <t>Perforación de pozo profundo.</t>
  </si>
  <si>
    <t>Capacitación escuela del agua ( Cursos y talleres relacionados con la operación y administración de los sistemas de agua potable dirigidos a los prestadores de servicios de agua potable, alcantarillado y saneamiento).</t>
  </si>
  <si>
    <t>Chalpicote</t>
  </si>
  <si>
    <t>La Zapotera</t>
  </si>
  <si>
    <t>Agua Caliente</t>
  </si>
  <si>
    <t>Santa María de la Joya</t>
  </si>
  <si>
    <t>Ampliación de red de alcantarillado sanitario, incluye descargas domiciliarias.</t>
  </si>
  <si>
    <t>Ampliación de red de alcantarillado sanitario, incluye descargas domiciliarias y emisor</t>
  </si>
  <si>
    <t>Tenzompa</t>
  </si>
  <si>
    <t>Tolimán</t>
  </si>
  <si>
    <t>Santa Elena (Santa Elena de la Cruz)</t>
  </si>
  <si>
    <t>Desarrollo Institucional</t>
  </si>
  <si>
    <t>Operativos de saneamiento básico</t>
  </si>
  <si>
    <t xml:space="preserve">Electrificación y equipamiento de pozo profundo "El Mirto", incluye línea de conducción, tanques El Mirto - La Joya y red de distribución en Santa María La Joya y El Mirto; (17 tomas domiciliarias).  Segunda etapa de dos </t>
  </si>
  <si>
    <t>Atención Social</t>
  </si>
  <si>
    <t>Monitoreo de obras años anteriores</t>
  </si>
  <si>
    <t>Programa Presupuestario de Inversión Pública (PPIP) 2018</t>
  </si>
  <si>
    <t>Perforación de pozo profundo</t>
  </si>
  <si>
    <t>La Barca</t>
  </si>
  <si>
    <t>San Antonio de Rivas</t>
  </si>
  <si>
    <t>Amatitán</t>
  </si>
  <si>
    <t>Tepetates</t>
  </si>
  <si>
    <t>Zapotlanejo</t>
  </si>
  <si>
    <t>Ixtlahuacán del Río</t>
  </si>
  <si>
    <t>Construcción de la presa derivadora "El Purgatorio" (segunda etapa de tres).</t>
  </si>
  <si>
    <t>La Villa de Cuerámbaro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</si>
</sst>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#,##0.00_ ;[Red]\-#,##0.00\ "/>
    <numFmt numFmtId="166" formatCode="_-[$€-2]* #,##0.00_-;\-[$€-2]* #,##0.00_-;_-[$€-2]* &quot;-&quot;??_-"/>
    <numFmt numFmtId="167" formatCode="_-&quot;$&quot;* #,##0_-;\-&quot;$&quot;* #,##0_-;_-&quot;$&quot;* &quot;-&quot;??_-;_-@_-"/>
    <numFmt numFmtId="168" formatCode="[$$-80A]#,##0"/>
    <numFmt numFmtId="169" formatCode="[$$-80A]#,##0.00"/>
    <numFmt numFmtId="170" formatCode="#,##0.00_ ;\-#,##0.00\ "/>
    <numFmt numFmtId="171" formatCode="#,##0.0"/>
  </numFmts>
  <fonts count="39" x14ac:knownFonts="1">
    <font>
      <sz val="10"/>
      <name val="Arial"/>
    </font>
    <font>
      <sz val="10"/>
      <name val="Arial"/>
      <family val="2"/>
    </font>
    <font>
      <b/>
      <sz val="12"/>
      <name val="Tahoma"/>
      <family val="2"/>
    </font>
    <font>
      <sz val="8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b/>
      <sz val="20"/>
      <color theme="5" tint="-0.499984740745262"/>
      <name val="Tahoma"/>
      <family val="2"/>
    </font>
    <font>
      <b/>
      <sz val="12"/>
      <color theme="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name val="Arial"/>
      <family val="2"/>
    </font>
    <font>
      <sz val="11"/>
      <color theme="1"/>
      <name val="Tahoma"/>
      <family val="2"/>
    </font>
    <font>
      <sz val="11"/>
      <color indexed="8"/>
      <name val="Tahoma"/>
      <family val="2"/>
    </font>
    <font>
      <sz val="8"/>
      <color indexed="9"/>
      <name val="Tahoma"/>
      <family val="2"/>
    </font>
    <font>
      <sz val="10"/>
      <name val="Tahoma"/>
      <family val="2"/>
    </font>
    <font>
      <b/>
      <sz val="11"/>
      <color theme="1"/>
      <name val="Tahoma"/>
      <family val="2"/>
    </font>
    <font>
      <b/>
      <sz val="11"/>
      <color rgb="FFFF0000"/>
      <name val="Tahoma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Tahoma"/>
      <family val="2"/>
    </font>
    <font>
      <b/>
      <sz val="8"/>
      <name val="Tahoma"/>
      <family val="2"/>
    </font>
    <font>
      <b/>
      <sz val="8"/>
      <color theme="0"/>
      <name val="Tahoma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theme="0"/>
      <name val="Tahoma"/>
      <family val="2"/>
    </font>
    <font>
      <b/>
      <sz val="10"/>
      <name val="Tahoma"/>
      <family val="2"/>
    </font>
    <font>
      <sz val="9"/>
      <color theme="1"/>
      <name val="Tahoma"/>
      <family val="2"/>
    </font>
    <font>
      <b/>
      <sz val="26"/>
      <name val="Tahoma"/>
      <family val="2"/>
    </font>
    <font>
      <b/>
      <sz val="14"/>
      <name val="Tahoma"/>
      <family val="2"/>
    </font>
    <font>
      <sz val="8"/>
      <color theme="1"/>
      <name val="Tahoma"/>
      <family val="2"/>
    </font>
    <font>
      <sz val="10"/>
      <color theme="0"/>
      <name val="Tahoma"/>
      <family val="2"/>
    </font>
    <font>
      <sz val="14"/>
      <name val="Tahoma"/>
      <family val="2"/>
    </font>
    <font>
      <sz val="9"/>
      <color theme="0"/>
      <name val="Tahoma"/>
      <family val="2"/>
    </font>
    <font>
      <b/>
      <sz val="20"/>
      <color theme="0"/>
      <name val="Tahoma"/>
      <family val="2"/>
    </font>
    <font>
      <b/>
      <sz val="8"/>
      <color rgb="FFFF0000"/>
      <name val="Tahoma"/>
      <family val="2"/>
    </font>
    <font>
      <b/>
      <sz val="9"/>
      <color theme="1"/>
      <name val="Tahoma"/>
      <family val="2"/>
    </font>
    <font>
      <sz val="7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4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88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4" fontId="11" fillId="0" borderId="0" xfId="1" applyNumberFormat="1" applyFont="1" applyFill="1" applyBorder="1" applyAlignment="1">
      <alignment horizontal="right" vertical="center" wrapText="1"/>
    </xf>
    <xf numFmtId="164" fontId="15" fillId="0" borderId="0" xfId="1" applyNumberFormat="1" applyFont="1" applyFill="1" applyBorder="1" applyAlignment="1">
      <alignment horizontal="right" vertical="center" wrapText="1"/>
    </xf>
    <xf numFmtId="164" fontId="16" fillId="0" borderId="0" xfId="1" applyNumberFormat="1" applyFont="1" applyFill="1" applyBorder="1" applyAlignment="1">
      <alignment horizontal="right" vertical="center" wrapText="1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Border="1" applyAlignment="1"/>
    <xf numFmtId="0" fontId="19" fillId="4" borderId="0" xfId="0" applyFont="1" applyFill="1" applyBorder="1" applyAlignment="1">
      <alignment vertical="center"/>
    </xf>
    <xf numFmtId="4" fontId="20" fillId="0" borderId="0" xfId="32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4" fontId="20" fillId="0" borderId="0" xfId="32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0" fontId="14" fillId="0" borderId="0" xfId="0" applyFont="1" applyFill="1" applyBorder="1" applyAlignment="1"/>
    <xf numFmtId="0" fontId="14" fillId="0" borderId="0" xfId="0" applyFont="1" applyBorder="1"/>
    <xf numFmtId="0" fontId="14" fillId="0" borderId="0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7" fontId="20" fillId="4" borderId="9" xfId="1" applyNumberFormat="1" applyFont="1" applyFill="1" applyBorder="1" applyAlignment="1">
      <alignment vertical="center" wrapText="1"/>
    </xf>
    <xf numFmtId="4" fontId="20" fillId="0" borderId="0" xfId="32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168" fontId="27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/>
    </xf>
    <xf numFmtId="17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5" fillId="0" borderId="8" xfId="23" applyFont="1" applyFill="1" applyBorder="1" applyAlignment="1">
      <alignment horizontal="center" vertical="center"/>
    </xf>
    <xf numFmtId="0" fontId="3" fillId="0" borderId="0" xfId="23" applyFont="1" applyFill="1" applyBorder="1" applyAlignment="1"/>
    <xf numFmtId="0" fontId="3" fillId="0" borderId="0" xfId="23" applyFont="1" applyFill="1" applyBorder="1" applyAlignment="1">
      <alignment horizontal="center" vertical="center"/>
    </xf>
    <xf numFmtId="0" fontId="3" fillId="0" borderId="0" xfId="23" applyFont="1" applyFill="1" applyBorder="1" applyAlignment="1">
      <alignment vertical="center"/>
    </xf>
    <xf numFmtId="0" fontId="3" fillId="0" borderId="0" xfId="23" applyFont="1" applyFill="1" applyBorder="1" applyAlignment="1">
      <alignment horizontal="center"/>
    </xf>
    <xf numFmtId="0" fontId="2" fillId="0" borderId="0" xfId="23" applyFont="1" applyFill="1" applyAlignment="1">
      <alignment horizontal="center"/>
    </xf>
    <xf numFmtId="0" fontId="3" fillId="0" borderId="0" xfId="23" applyFont="1" applyBorder="1" applyAlignment="1"/>
    <xf numFmtId="0" fontId="19" fillId="0" borderId="0" xfId="23" applyFont="1" applyFill="1" applyBorder="1" applyAlignment="1">
      <alignment vertical="center"/>
    </xf>
    <xf numFmtId="0" fontId="19" fillId="0" borderId="0" xfId="23" applyFont="1" applyFill="1" applyBorder="1" applyAlignment="1">
      <alignment horizontal="center" vertical="center"/>
    </xf>
    <xf numFmtId="4" fontId="20" fillId="0" borderId="0" xfId="33" applyNumberFormat="1" applyFont="1" applyFill="1" applyBorder="1" applyAlignment="1">
      <alignment horizontal="center" vertical="center"/>
    </xf>
    <xf numFmtId="4" fontId="20" fillId="0" borderId="0" xfId="33" applyNumberFormat="1" applyFont="1" applyFill="1" applyBorder="1" applyAlignment="1">
      <alignment horizontal="right" vertical="center"/>
    </xf>
    <xf numFmtId="0" fontId="14" fillId="0" borderId="0" xfId="23" applyFont="1" applyFill="1" applyBorder="1" applyAlignment="1">
      <alignment horizontal="right" vertical="center"/>
    </xf>
    <xf numFmtId="0" fontId="8" fillId="0" borderId="0" xfId="23" applyFont="1" applyFill="1" applyBorder="1" applyAlignment="1">
      <alignment horizontal="center" vertical="center" wrapText="1"/>
    </xf>
    <xf numFmtId="0" fontId="14" fillId="0" borderId="0" xfId="23" applyFont="1" applyFill="1" applyBorder="1" applyAlignment="1">
      <alignment horizontal="right"/>
    </xf>
    <xf numFmtId="0" fontId="20" fillId="0" borderId="7" xfId="23" applyFont="1" applyFill="1" applyBorder="1" applyAlignment="1">
      <alignment horizontal="center"/>
    </xf>
    <xf numFmtId="0" fontId="3" fillId="0" borderId="7" xfId="23" applyFont="1" applyFill="1" applyBorder="1" applyAlignment="1">
      <alignment horizontal="center"/>
    </xf>
    <xf numFmtId="0" fontId="3" fillId="0" borderId="0" xfId="23" applyFont="1" applyBorder="1"/>
    <xf numFmtId="0" fontId="13" fillId="0" borderId="0" xfId="23" applyFont="1" applyFill="1" applyBorder="1" applyAlignment="1">
      <alignment wrapText="1"/>
    </xf>
    <xf numFmtId="0" fontId="3" fillId="0" borderId="0" xfId="23" applyFont="1" applyBorder="1" applyAlignment="1">
      <alignment horizontal="center" vertical="center"/>
    </xf>
    <xf numFmtId="0" fontId="3" fillId="0" borderId="0" xfId="23" applyFont="1" applyBorder="1" applyAlignment="1">
      <alignment horizontal="center"/>
    </xf>
    <xf numFmtId="0" fontId="20" fillId="0" borderId="0" xfId="32" applyFont="1" applyBorder="1" applyAlignment="1">
      <alignment horizontal="center"/>
    </xf>
    <xf numFmtId="0" fontId="2" fillId="0" borderId="0" xfId="32" applyFont="1" applyBorder="1" applyAlignment="1"/>
    <xf numFmtId="0" fontId="29" fillId="0" borderId="0" xfId="32" applyFont="1" applyBorder="1" applyAlignment="1"/>
    <xf numFmtId="0" fontId="2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4" fontId="20" fillId="0" borderId="0" xfId="32" applyNumberFormat="1" applyFont="1" applyFill="1" applyBorder="1" applyAlignment="1">
      <alignment horizontal="left" vertical="center"/>
    </xf>
    <xf numFmtId="4" fontId="14" fillId="0" borderId="0" xfId="32" applyNumberFormat="1" applyFont="1" applyFill="1" applyBorder="1" applyAlignment="1">
      <alignment horizontal="center" vertical="center"/>
    </xf>
    <xf numFmtId="0" fontId="8" fillId="0" borderId="0" xfId="23" applyFont="1" applyFill="1" applyBorder="1" applyAlignment="1">
      <alignment vertical="center"/>
    </xf>
    <xf numFmtId="0" fontId="30" fillId="0" borderId="0" xfId="0" applyFont="1" applyBorder="1" applyAlignment="1"/>
    <xf numFmtId="0" fontId="8" fillId="0" borderId="0" xfId="0" applyFont="1" applyBorder="1" applyAlignment="1">
      <alignment horizontal="left"/>
    </xf>
    <xf numFmtId="0" fontId="21" fillId="2" borderId="4" xfId="0" applyFont="1" applyFill="1" applyBorder="1" applyAlignment="1">
      <alignment horizontal="center" vertical="center"/>
    </xf>
    <xf numFmtId="0" fontId="3" fillId="0" borderId="4" xfId="18" applyFont="1" applyFill="1" applyBorder="1" applyAlignment="1">
      <alignment horizontal="center" vertical="center" wrapText="1"/>
    </xf>
    <xf numFmtId="0" fontId="3" fillId="0" borderId="4" xfId="18" applyFont="1" applyFill="1" applyBorder="1" applyAlignment="1">
      <alignment horizontal="center" vertical="center"/>
    </xf>
    <xf numFmtId="17" fontId="3" fillId="0" borderId="4" xfId="0" applyNumberFormat="1" applyFont="1" applyFill="1" applyBorder="1" applyAlignment="1">
      <alignment horizontal="center" vertical="center"/>
    </xf>
    <xf numFmtId="0" fontId="14" fillId="0" borderId="0" xfId="0" applyFont="1"/>
    <xf numFmtId="4" fontId="32" fillId="0" borderId="0" xfId="0" applyNumberFormat="1" applyFont="1" applyBorder="1"/>
    <xf numFmtId="0" fontId="10" fillId="0" borderId="0" xfId="0" applyFont="1"/>
    <xf numFmtId="0" fontId="14" fillId="0" borderId="0" xfId="0" applyFont="1" applyAlignment="1">
      <alignment horizontal="center" vertical="center"/>
    </xf>
    <xf numFmtId="43" fontId="14" fillId="0" borderId="0" xfId="0" applyNumberFormat="1" applyFont="1" applyAlignment="1">
      <alignment horizontal="center" vertical="center"/>
    </xf>
    <xf numFmtId="3" fontId="27" fillId="0" borderId="0" xfId="0" applyNumberFormat="1" applyFont="1" applyFill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8" fillId="0" borderId="0" xfId="0" applyFont="1" applyBorder="1" applyAlignment="1"/>
    <xf numFmtId="0" fontId="2" fillId="0" borderId="0" xfId="0" applyFont="1" applyBorder="1" applyAlignment="1"/>
    <xf numFmtId="0" fontId="33" fillId="0" borderId="0" xfId="0" applyFont="1" applyBorder="1" applyAlignment="1"/>
    <xf numFmtId="0" fontId="3" fillId="0" borderId="0" xfId="0" applyFont="1" applyBorder="1" applyAlignment="1">
      <alignment wrapText="1"/>
    </xf>
    <xf numFmtId="0" fontId="20" fillId="0" borderId="0" xfId="0" applyFont="1" applyBorder="1" applyAlignment="1"/>
    <xf numFmtId="4" fontId="24" fillId="0" borderId="4" xfId="0" applyNumberFormat="1" applyFont="1" applyBorder="1" applyAlignment="1">
      <alignment horizontal="center" vertical="center"/>
    </xf>
    <xf numFmtId="167" fontId="28" fillId="0" borderId="4" xfId="1" applyNumberFormat="1" applyFont="1" applyFill="1" applyBorder="1" applyAlignment="1">
      <alignment horizontal="center" vertical="center" wrapText="1"/>
    </xf>
    <xf numFmtId="167" fontId="31" fillId="0" borderId="4" xfId="1" applyNumberFormat="1" applyFont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167" fontId="20" fillId="0" borderId="9" xfId="1" applyNumberFormat="1" applyFont="1" applyBorder="1" applyAlignment="1">
      <alignment vertical="center"/>
    </xf>
    <xf numFmtId="164" fontId="2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1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/>
    <xf numFmtId="0" fontId="14" fillId="0" borderId="0" xfId="0" applyFont="1" applyFill="1" applyBorder="1"/>
    <xf numFmtId="4" fontId="3" fillId="0" borderId="4" xfId="0" applyNumberFormat="1" applyFont="1" applyBorder="1" applyAlignment="1">
      <alignment horizontal="center" vertical="center"/>
    </xf>
    <xf numFmtId="3" fontId="24" fillId="0" borderId="4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167" fontId="14" fillId="0" borderId="0" xfId="0" applyNumberFormat="1" applyFont="1"/>
    <xf numFmtId="17" fontId="3" fillId="3" borderId="4" xfId="0" applyNumberFormat="1" applyFont="1" applyFill="1" applyBorder="1" applyAlignment="1">
      <alignment horizontal="center" vertical="center"/>
    </xf>
    <xf numFmtId="17" fontId="3" fillId="0" borderId="4" xfId="0" applyNumberFormat="1" applyFont="1" applyBorder="1" applyAlignment="1">
      <alignment horizontal="center" vertical="center"/>
    </xf>
    <xf numFmtId="44" fontId="3" fillId="0" borderId="0" xfId="23" applyNumberFormat="1" applyFont="1" applyBorder="1" applyAlignment="1">
      <alignment horizontal="center"/>
    </xf>
    <xf numFmtId="0" fontId="2" fillId="0" borderId="0" xfId="23" applyFont="1" applyFill="1" applyBorder="1" applyAlignment="1"/>
    <xf numFmtId="0" fontId="21" fillId="2" borderId="4" xfId="0" applyFont="1" applyFill="1" applyBorder="1" applyAlignment="1">
      <alignment horizontal="center" vertical="center" wrapText="1"/>
    </xf>
    <xf numFmtId="167" fontId="20" fillId="0" borderId="10" xfId="1" applyNumberFormat="1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wrapText="1"/>
    </xf>
    <xf numFmtId="3" fontId="3" fillId="0" borderId="4" xfId="18" applyNumberFormat="1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" fontId="20" fillId="0" borderId="0" xfId="32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21" fillId="2" borderId="6" xfId="0" applyFont="1" applyFill="1" applyBorder="1" applyAlignment="1">
      <alignment horizontal="center" vertical="center" wrapText="1"/>
    </xf>
    <xf numFmtId="3" fontId="24" fillId="0" borderId="4" xfId="0" applyNumberFormat="1" applyFont="1" applyFill="1" applyBorder="1" applyAlignment="1">
      <alignment vertical="center" wrapText="1"/>
    </xf>
    <xf numFmtId="0" fontId="25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3" fontId="24" fillId="0" borderId="0" xfId="0" applyNumberFormat="1" applyFont="1" applyBorder="1" applyAlignment="1">
      <alignment horizontal="center" vertical="center"/>
    </xf>
    <xf numFmtId="17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/>
    <xf numFmtId="0" fontId="24" fillId="0" borderId="0" xfId="0" applyFont="1" applyFill="1" applyBorder="1" applyAlignment="1">
      <alignment horizontal="left" vertical="center" wrapText="1"/>
    </xf>
    <xf numFmtId="3" fontId="34" fillId="0" borderId="0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3" fontId="24" fillId="0" borderId="4" xfId="35" applyNumberFormat="1" applyFont="1" applyFill="1" applyBorder="1" applyAlignment="1">
      <alignment horizontal="right" vertical="center" wrapText="1"/>
    </xf>
    <xf numFmtId="3" fontId="3" fillId="0" borderId="4" xfId="35" applyNumberFormat="1" applyFont="1" applyFill="1" applyBorder="1" applyAlignment="1">
      <alignment horizontal="right" vertical="center" wrapText="1"/>
    </xf>
    <xf numFmtId="3" fontId="3" fillId="0" borderId="21" xfId="35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3" fontId="3" fillId="3" borderId="4" xfId="1" applyNumberFormat="1" applyFont="1" applyFill="1" applyBorder="1" applyAlignment="1">
      <alignment vertical="center" wrapText="1"/>
    </xf>
    <xf numFmtId="3" fontId="3" fillId="3" borderId="21" xfId="1" applyNumberFormat="1" applyFont="1" applyFill="1" applyBorder="1" applyAlignment="1">
      <alignment vertical="center" wrapText="1"/>
    </xf>
    <xf numFmtId="164" fontId="9" fillId="0" borderId="4" xfId="1" applyNumberFormat="1" applyFont="1" applyFill="1" applyBorder="1" applyAlignment="1">
      <alignment horizontal="right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164" fontId="11" fillId="0" borderId="4" xfId="1" applyNumberFormat="1" applyFont="1" applyFill="1" applyBorder="1" applyAlignment="1">
      <alignment horizontal="right" vertical="center" wrapText="1"/>
    </xf>
    <xf numFmtId="0" fontId="12" fillId="0" borderId="4" xfId="0" applyFont="1" applyBorder="1" applyAlignment="1">
      <alignment horizontal="center" vertical="center" wrapText="1"/>
    </xf>
    <xf numFmtId="164" fontId="32" fillId="0" borderId="0" xfId="0" applyNumberFormat="1" applyFont="1" applyFill="1"/>
    <xf numFmtId="0" fontId="23" fillId="0" borderId="5" xfId="0" applyFont="1" applyFill="1" applyBorder="1" applyAlignment="1">
      <alignment horizontal="left"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3" fontId="3" fillId="3" borderId="4" xfId="1" applyNumberFormat="1" applyFont="1" applyFill="1" applyBorder="1" applyAlignment="1">
      <alignment horizontal="right" vertical="center" wrapText="1"/>
    </xf>
    <xf numFmtId="44" fontId="20" fillId="4" borderId="17" xfId="1" applyNumberFormat="1" applyFont="1" applyFill="1" applyBorder="1" applyAlignment="1">
      <alignment vertical="center" wrapText="1"/>
    </xf>
    <xf numFmtId="0" fontId="25" fillId="0" borderId="16" xfId="36" applyFont="1" applyFill="1" applyBorder="1" applyAlignment="1">
      <alignment horizontal="center" vertical="center"/>
    </xf>
    <xf numFmtId="17" fontId="3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8" fillId="0" borderId="0" xfId="36" applyFont="1" applyFill="1" applyBorder="1" applyAlignment="1">
      <alignment vertical="center"/>
    </xf>
    <xf numFmtId="17" fontId="3" fillId="0" borderId="4" xfId="0" applyNumberFormat="1" applyFont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center" vertical="center"/>
    </xf>
    <xf numFmtId="169" fontId="20" fillId="0" borderId="17" xfId="0" applyNumberFormat="1" applyFont="1" applyFill="1" applyBorder="1" applyAlignment="1">
      <alignment horizontal="right" vertical="center" wrapText="1"/>
    </xf>
    <xf numFmtId="4" fontId="3" fillId="0" borderId="0" xfId="23" applyNumberFormat="1" applyFont="1" applyBorder="1"/>
    <xf numFmtId="4" fontId="3" fillId="0" borderId="0" xfId="23" applyNumberFormat="1" applyFont="1" applyBorder="1" applyAlignment="1">
      <alignment horizontal="center"/>
    </xf>
    <xf numFmtId="3" fontId="3" fillId="0" borderId="12" xfId="0" applyNumberFormat="1" applyFont="1" applyBorder="1" applyAlignment="1">
      <alignment vertical="center"/>
    </xf>
    <xf numFmtId="164" fontId="28" fillId="3" borderId="4" xfId="1" applyNumberFormat="1" applyFont="1" applyFill="1" applyBorder="1" applyAlignment="1">
      <alignment horizontal="right" vertical="center" wrapText="1"/>
    </xf>
    <xf numFmtId="164" fontId="28" fillId="3" borderId="5" xfId="1" applyNumberFormat="1" applyFont="1" applyFill="1" applyBorder="1" applyAlignment="1">
      <alignment horizontal="right" vertical="center" wrapText="1"/>
    </xf>
    <xf numFmtId="167" fontId="20" fillId="4" borderId="1" xfId="1" applyNumberFormat="1" applyFont="1" applyFill="1" applyBorder="1" applyAlignment="1">
      <alignment vertical="center" wrapText="1"/>
    </xf>
    <xf numFmtId="43" fontId="31" fillId="0" borderId="4" xfId="35" applyFont="1" applyBorder="1" applyAlignment="1">
      <alignment horizontal="right" vertical="center" wrapText="1"/>
    </xf>
    <xf numFmtId="43" fontId="31" fillId="0" borderId="5" xfId="35" applyFont="1" applyBorder="1" applyAlignment="1">
      <alignment horizontal="right" vertical="center" wrapText="1"/>
    </xf>
    <xf numFmtId="43" fontId="20" fillId="4" borderId="9" xfId="35" applyFont="1" applyFill="1" applyBorder="1" applyAlignment="1">
      <alignment vertical="center" wrapText="1"/>
    </xf>
    <xf numFmtId="43" fontId="20" fillId="4" borderId="10" xfId="35" applyFont="1" applyFill="1" applyBorder="1" applyAlignment="1">
      <alignment vertical="center" wrapText="1"/>
    </xf>
    <xf numFmtId="43" fontId="31" fillId="3" borderId="4" xfId="35" applyFont="1" applyFill="1" applyBorder="1" applyAlignment="1">
      <alignment horizontal="right" vertical="center" wrapText="1"/>
    </xf>
    <xf numFmtId="170" fontId="11" fillId="0" borderId="0" xfId="1" applyNumberFormat="1" applyFont="1" applyFill="1" applyBorder="1" applyAlignment="1">
      <alignment horizontal="right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3" fontId="26" fillId="0" borderId="12" xfId="0" applyNumberFormat="1" applyFont="1" applyBorder="1" applyAlignment="1">
      <alignment vertical="center"/>
    </xf>
    <xf numFmtId="0" fontId="2" fillId="0" borderId="7" xfId="23" applyFont="1" applyFill="1" applyBorder="1" applyAlignment="1">
      <alignment horizontal="center" vertical="center" wrapText="1"/>
    </xf>
    <xf numFmtId="0" fontId="21" fillId="2" borderId="5" xfId="23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" fontId="36" fillId="0" borderId="0" xfId="23" applyNumberFormat="1" applyFont="1" applyBorder="1" applyAlignment="1">
      <alignment horizontal="center"/>
    </xf>
    <xf numFmtId="4" fontId="20" fillId="0" borderId="0" xfId="23" applyNumberFormat="1" applyFont="1" applyBorder="1" applyAlignment="1">
      <alignment horizontal="center"/>
    </xf>
    <xf numFmtId="4" fontId="3" fillId="0" borderId="0" xfId="23" applyNumberFormat="1" applyFont="1" applyBorder="1" applyAlignment="1">
      <alignment horizontal="right"/>
    </xf>
    <xf numFmtId="0" fontId="3" fillId="0" borderId="0" xfId="23" applyFont="1" applyBorder="1" applyAlignment="1">
      <alignment horizontal="right"/>
    </xf>
    <xf numFmtId="0" fontId="3" fillId="0" borderId="0" xfId="36" applyNumberFormat="1" applyFont="1" applyBorder="1" applyAlignment="1">
      <alignment horizontal="center" vertical="center"/>
    </xf>
    <xf numFmtId="0" fontId="37" fillId="3" borderId="8" xfId="36" applyFont="1" applyFill="1" applyBorder="1" applyAlignment="1">
      <alignment horizontal="center" vertical="center" wrapText="1"/>
    </xf>
    <xf numFmtId="42" fontId="20" fillId="0" borderId="9" xfId="1" applyNumberFormat="1" applyFont="1" applyFill="1" applyBorder="1" applyAlignment="1">
      <alignment vertical="center" wrapText="1"/>
    </xf>
    <xf numFmtId="4" fontId="38" fillId="0" borderId="0" xfId="23" applyNumberFormat="1" applyFont="1" applyBorder="1" applyAlignment="1">
      <alignment horizontal="center"/>
    </xf>
    <xf numFmtId="3" fontId="3" fillId="3" borderId="0" xfId="23" applyNumberFormat="1" applyFont="1" applyFill="1" applyBorder="1" applyAlignment="1">
      <alignment horizontal="center"/>
    </xf>
    <xf numFmtId="171" fontId="3" fillId="0" borderId="0" xfId="23" applyNumberFormat="1" applyFont="1" applyBorder="1" applyAlignment="1">
      <alignment horizontal="center"/>
    </xf>
    <xf numFmtId="3" fontId="24" fillId="3" borderId="4" xfId="35" applyNumberFormat="1" applyFont="1" applyFill="1" applyBorder="1" applyAlignment="1">
      <alignment horizontal="right" vertical="center" wrapText="1"/>
    </xf>
    <xf numFmtId="3" fontId="26" fillId="0" borderId="14" xfId="0" applyNumberFormat="1" applyFont="1" applyBorder="1" applyAlignment="1">
      <alignment vertical="center"/>
    </xf>
    <xf numFmtId="0" fontId="0" fillId="3" borderId="0" xfId="0" applyFill="1"/>
    <xf numFmtId="0" fontId="1" fillId="0" borderId="0" xfId="0" applyFont="1"/>
    <xf numFmtId="3" fontId="3" fillId="0" borderId="4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26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24" fillId="3" borderId="4" xfId="1" applyNumberFormat="1" applyFont="1" applyFill="1" applyBorder="1" applyAlignment="1">
      <alignment horizontal="right" vertical="center" wrapText="1"/>
    </xf>
    <xf numFmtId="0" fontId="3" fillId="0" borderId="4" xfId="26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3" borderId="4" xfId="36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 wrapText="1"/>
    </xf>
    <xf numFmtId="3" fontId="24" fillId="3" borderId="4" xfId="0" applyNumberFormat="1" applyFont="1" applyFill="1" applyBorder="1" applyAlignment="1">
      <alignment vertical="center" wrapText="1"/>
    </xf>
    <xf numFmtId="37" fontId="24" fillId="3" borderId="4" xfId="35" applyNumberFormat="1" applyFont="1" applyFill="1" applyBorder="1" applyAlignment="1">
      <alignment horizontal="right" vertical="center" wrapText="1"/>
    </xf>
    <xf numFmtId="37" fontId="3" fillId="3" borderId="4" xfId="35" applyNumberFormat="1" applyFont="1" applyFill="1" applyBorder="1" applyAlignment="1">
      <alignment horizontal="right" vertical="center" wrapText="1"/>
    </xf>
    <xf numFmtId="3" fontId="3" fillId="3" borderId="4" xfId="0" applyNumberFormat="1" applyFont="1" applyFill="1" applyBorder="1" applyAlignment="1">
      <alignment horizontal="center" vertical="center"/>
    </xf>
    <xf numFmtId="37" fontId="24" fillId="3" borderId="5" xfId="35" applyNumberFormat="1" applyFont="1" applyFill="1" applyBorder="1" applyAlignment="1">
      <alignment horizontal="right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5" xfId="36" applyNumberFormat="1" applyFont="1" applyFill="1" applyBorder="1" applyAlignment="1">
      <alignment horizontal="center" vertical="center"/>
    </xf>
    <xf numFmtId="0" fontId="3" fillId="3" borderId="3" xfId="36" applyNumberFormat="1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37" fontId="24" fillId="0" borderId="5" xfId="35" applyNumberFormat="1" applyFont="1" applyFill="1" applyBorder="1" applyAlignment="1">
      <alignment horizontal="right" vertical="center" wrapText="1"/>
    </xf>
    <xf numFmtId="37" fontId="24" fillId="0" borderId="3" xfId="35" applyNumberFormat="1" applyFont="1" applyFill="1" applyBorder="1" applyAlignment="1">
      <alignment horizontal="right" vertical="center" wrapText="1"/>
    </xf>
    <xf numFmtId="37" fontId="3" fillId="0" borderId="5" xfId="35" applyNumberFormat="1" applyFont="1" applyFill="1" applyBorder="1" applyAlignment="1">
      <alignment horizontal="right" vertical="center" wrapText="1"/>
    </xf>
    <xf numFmtId="37" fontId="3" fillId="0" borderId="3" xfId="35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0" fillId="0" borderId="7" xfId="0" applyFont="1" applyBorder="1" applyAlignment="1">
      <alignment horizontal="right"/>
    </xf>
    <xf numFmtId="0" fontId="8" fillId="0" borderId="0" xfId="36" applyFont="1" applyFill="1" applyBorder="1" applyAlignment="1">
      <alignment horizontal="left" vertical="center"/>
    </xf>
    <xf numFmtId="4" fontId="20" fillId="0" borderId="7" xfId="32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17" fontId="3" fillId="0" borderId="5" xfId="0" applyNumberFormat="1" applyFont="1" applyBorder="1" applyAlignment="1">
      <alignment horizontal="center" vertical="center"/>
    </xf>
    <xf numFmtId="17" fontId="3" fillId="0" borderId="3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3" fontId="24" fillId="0" borderId="5" xfId="0" applyNumberFormat="1" applyFont="1" applyFill="1" applyBorder="1" applyAlignment="1">
      <alignment horizontal="left" vertical="center" wrapText="1"/>
    </xf>
    <xf numFmtId="3" fontId="24" fillId="0" borderId="3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7" xfId="23" applyFont="1" applyFill="1" applyBorder="1" applyAlignment="1">
      <alignment horizontal="center" vertical="center" wrapText="1"/>
    </xf>
    <xf numFmtId="0" fontId="8" fillId="0" borderId="0" xfId="23" applyFont="1" applyFill="1" applyBorder="1" applyAlignment="1">
      <alignment horizontal="left" vertical="center"/>
    </xf>
    <xf numFmtId="0" fontId="8" fillId="0" borderId="0" xfId="23" applyFont="1" applyFill="1" applyBorder="1" applyAlignment="1">
      <alignment horizontal="left" vertical="center" wrapText="1"/>
    </xf>
    <xf numFmtId="3" fontId="24" fillId="3" borderId="5" xfId="0" applyNumberFormat="1" applyFont="1" applyFill="1" applyBorder="1" applyAlignment="1">
      <alignment horizontal="left" vertical="center" wrapText="1"/>
    </xf>
    <xf numFmtId="3" fontId="24" fillId="3" borderId="18" xfId="0" applyNumberFormat="1" applyFont="1" applyFill="1" applyBorder="1" applyAlignment="1">
      <alignment horizontal="left" vertical="center" wrapText="1"/>
    </xf>
    <xf numFmtId="3" fontId="24" fillId="3" borderId="3" xfId="0" applyNumberFormat="1" applyFont="1" applyFill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27" fillId="3" borderId="19" xfId="23" applyFont="1" applyFill="1" applyBorder="1" applyAlignment="1">
      <alignment horizontal="left" vertical="center" wrapText="1"/>
    </xf>
    <xf numFmtId="0" fontId="21" fillId="2" borderId="5" xfId="23" applyFont="1" applyFill="1" applyBorder="1" applyAlignment="1">
      <alignment horizontal="center" vertical="center" wrapText="1"/>
    </xf>
    <xf numFmtId="0" fontId="21" fillId="2" borderId="18" xfId="23" applyFont="1" applyFill="1" applyBorder="1" applyAlignment="1">
      <alignment horizontal="center" vertical="center" wrapText="1"/>
    </xf>
    <xf numFmtId="0" fontId="21" fillId="2" borderId="4" xfId="23" applyFont="1" applyFill="1" applyBorder="1" applyAlignment="1">
      <alignment horizontal="center" vertical="center" wrapText="1"/>
    </xf>
    <xf numFmtId="0" fontId="3" fillId="0" borderId="12" xfId="26" applyFont="1" applyFill="1" applyBorder="1" applyAlignment="1">
      <alignment horizontal="center" vertical="center" wrapText="1"/>
    </xf>
    <xf numFmtId="0" fontId="3" fillId="0" borderId="13" xfId="26" applyFont="1" applyFill="1" applyBorder="1" applyAlignment="1">
      <alignment horizontal="center" vertical="center" wrapText="1"/>
    </xf>
    <xf numFmtId="0" fontId="3" fillId="0" borderId="4" xfId="26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26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 wrapText="1"/>
    </xf>
    <xf numFmtId="3" fontId="24" fillId="3" borderId="4" xfId="1" applyNumberFormat="1" applyFont="1" applyFill="1" applyBorder="1" applyAlignment="1">
      <alignment horizontal="right" vertical="center" wrapText="1"/>
    </xf>
    <xf numFmtId="3" fontId="3" fillId="3" borderId="4" xfId="1" applyNumberFormat="1" applyFont="1" applyFill="1" applyBorder="1" applyAlignment="1">
      <alignment horizontal="right" vertical="center" wrapText="1"/>
    </xf>
    <xf numFmtId="17" fontId="3" fillId="0" borderId="4" xfId="0" applyNumberFormat="1" applyFont="1" applyBorder="1" applyAlignment="1">
      <alignment horizontal="center" vertical="center"/>
    </xf>
    <xf numFmtId="0" fontId="3" fillId="0" borderId="5" xfId="26" applyFont="1" applyFill="1" applyBorder="1" applyAlignment="1">
      <alignment horizontal="center" vertical="center" wrapText="1"/>
    </xf>
    <xf numFmtId="0" fontId="3" fillId="0" borderId="3" xfId="26" applyFont="1" applyFill="1" applyBorder="1" applyAlignment="1">
      <alignment horizontal="center" vertical="center" wrapText="1"/>
    </xf>
    <xf numFmtId="0" fontId="3" fillId="0" borderId="5" xfId="26" applyFont="1" applyBorder="1" applyAlignment="1">
      <alignment horizontal="center" vertical="center"/>
    </xf>
    <xf numFmtId="0" fontId="3" fillId="0" borderId="3" xfId="26" applyFont="1" applyBorder="1" applyAlignment="1">
      <alignment horizontal="center" vertical="center"/>
    </xf>
    <xf numFmtId="0" fontId="27" fillId="0" borderId="7" xfId="26" applyFont="1" applyFill="1" applyBorder="1" applyAlignment="1">
      <alignment horizontal="left" vertical="center" wrapText="1"/>
    </xf>
    <xf numFmtId="3" fontId="24" fillId="3" borderId="5" xfId="1" applyNumberFormat="1" applyFont="1" applyFill="1" applyBorder="1" applyAlignment="1">
      <alignment horizontal="right" vertical="center" wrapText="1"/>
    </xf>
    <xf numFmtId="3" fontId="24" fillId="3" borderId="3" xfId="1" applyNumberFormat="1" applyFont="1" applyFill="1" applyBorder="1" applyAlignment="1">
      <alignment horizontal="right" vertical="center" wrapText="1"/>
    </xf>
    <xf numFmtId="3" fontId="3" fillId="3" borderId="5" xfId="1" applyNumberFormat="1" applyFont="1" applyFill="1" applyBorder="1" applyAlignment="1">
      <alignment horizontal="right" vertical="center" wrapText="1"/>
    </xf>
    <xf numFmtId="3" fontId="3" fillId="3" borderId="3" xfId="1" applyNumberFormat="1" applyFont="1" applyFill="1" applyBorder="1" applyAlignment="1">
      <alignment horizontal="right" vertical="center" wrapText="1"/>
    </xf>
    <xf numFmtId="0" fontId="3" fillId="0" borderId="4" xfId="18" applyFont="1" applyFill="1" applyBorder="1" applyAlignment="1">
      <alignment horizontal="center" vertical="center" wrapText="1"/>
    </xf>
    <xf numFmtId="0" fontId="3" fillId="0" borderId="4" xfId="18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17" fontId="3" fillId="0" borderId="4" xfId="0" applyNumberFormat="1" applyFont="1" applyFill="1" applyBorder="1" applyAlignment="1">
      <alignment horizontal="center" vertical="center"/>
    </xf>
    <xf numFmtId="17" fontId="3" fillId="0" borderId="4" xfId="18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5" xfId="18" applyFont="1" applyFill="1" applyBorder="1" applyAlignment="1">
      <alignment horizontal="center" vertical="center"/>
    </xf>
    <xf numFmtId="0" fontId="3" fillId="0" borderId="18" xfId="18" applyFont="1" applyFill="1" applyBorder="1" applyAlignment="1">
      <alignment horizontal="center" vertical="center"/>
    </xf>
    <xf numFmtId="0" fontId="3" fillId="0" borderId="3" xfId="18" applyFont="1" applyFill="1" applyBorder="1" applyAlignment="1">
      <alignment horizontal="center" vertical="center"/>
    </xf>
  </cellXfs>
  <cellStyles count="39">
    <cellStyle name="Euro" xfId="2"/>
    <cellStyle name="Euro 2" xfId="3"/>
    <cellStyle name="Euro 2 2" xfId="4"/>
    <cellStyle name="Millares" xfId="35" builtinId="3"/>
    <cellStyle name="Millares 2" xfId="5"/>
    <cellStyle name="Millares 2 2" xfId="6"/>
    <cellStyle name="Millares 2 2 2" xfId="7"/>
    <cellStyle name="Millares 3" xfId="8"/>
    <cellStyle name="Millares 4 2" xfId="9"/>
    <cellStyle name="Moneda" xfId="1" builtinId="4"/>
    <cellStyle name="Moneda 2" xfId="10"/>
    <cellStyle name="Moneda 2 2" xfId="11"/>
    <cellStyle name="Moneda 2 3" xfId="12"/>
    <cellStyle name="Moneda 2 3 2" xfId="13"/>
    <cellStyle name="Moneda 3" xfId="14"/>
    <cellStyle name="Moneda 3 2" xfId="15"/>
    <cellStyle name="Moneda 4" xfId="16"/>
    <cellStyle name="Moneda 4 2" xfId="17"/>
    <cellStyle name="Normal" xfId="0" builtinId="0"/>
    <cellStyle name="Normal 2" xfId="18"/>
    <cellStyle name="Normal 2 2" xfId="38"/>
    <cellStyle name="Normal 3" xfId="19"/>
    <cellStyle name="Normal 3 2" xfId="20"/>
    <cellStyle name="Normal 3 2 2" xfId="21"/>
    <cellStyle name="Normal 3 2 3" xfId="22"/>
    <cellStyle name="Normal 3 2_POA J.G MAYO 2012" xfId="23"/>
    <cellStyle name="Normal 3 2_POA J.G MAYO 2012 2" xfId="36"/>
    <cellStyle name="Normal 3 3" xfId="24"/>
    <cellStyle name="Normal 3 3 2" xfId="25"/>
    <cellStyle name="Normal 4" xfId="26"/>
    <cellStyle name="Normal 4 2" xfId="27"/>
    <cellStyle name="Normal 5" xfId="28"/>
    <cellStyle name="Normal 5 2" xfId="29"/>
    <cellStyle name="Normal 6" xfId="30"/>
    <cellStyle name="Normal 6 2" xfId="37"/>
    <cellStyle name="Normal 7" xfId="31"/>
    <cellStyle name="Normal_OBRAS_1" xfId="32"/>
    <cellStyle name="Normal_OBRAS_1 2" xfId="33"/>
    <cellStyle name="Porcentual 2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281940</xdr:colOff>
      <xdr:row>1</xdr:row>
      <xdr:rowOff>192405</xdr:rowOff>
    </xdr:from>
    <xdr:to>
      <xdr:col>0</xdr:col>
      <xdr:colOff>1390650</xdr:colOff>
      <xdr:row>3</xdr:row>
      <xdr:rowOff>64770</xdr:rowOff>
    </xdr:to>
    <xdr:pic>
      <xdr:nvPicPr>
        <xdr:cNvPr id="2" name="Imagen 2" descr="Descripción: CEA 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" y="649605"/>
          <a:ext cx="1108710" cy="63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276226</xdr:colOff>
      <xdr:row>1</xdr:row>
      <xdr:rowOff>114300</xdr:rowOff>
    </xdr:from>
    <xdr:to>
      <xdr:col>5</xdr:col>
      <xdr:colOff>1293496</xdr:colOff>
      <xdr:row>3</xdr:row>
      <xdr:rowOff>19050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6" y="304800"/>
          <a:ext cx="1017270" cy="666750"/>
        </a:xfrm>
        <a:prstGeom prst="rect">
          <a:avLst/>
        </a:prstGeom>
        <a:noFill/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18</xdr:row>
      <xdr:rowOff>0</xdr:rowOff>
    </xdr:from>
    <xdr:to>
      <xdr:col>5</xdr:col>
      <xdr:colOff>438150</xdr:colOff>
      <xdr:row>19</xdr:row>
      <xdr:rowOff>124788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200525" y="10172700"/>
          <a:ext cx="76200" cy="29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438150</xdr:colOff>
      <xdr:row>19</xdr:row>
      <xdr:rowOff>124788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200525" y="10172700"/>
          <a:ext cx="76200" cy="29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438150</xdr:colOff>
      <xdr:row>19</xdr:row>
      <xdr:rowOff>124788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00525" y="10172700"/>
          <a:ext cx="76200" cy="29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438150</xdr:colOff>
      <xdr:row>19</xdr:row>
      <xdr:rowOff>124788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4200525" y="10172700"/>
          <a:ext cx="76200" cy="29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438150</xdr:colOff>
      <xdr:row>19</xdr:row>
      <xdr:rowOff>124788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200525" y="10172700"/>
          <a:ext cx="76200" cy="29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438150</xdr:colOff>
      <xdr:row>19</xdr:row>
      <xdr:rowOff>124788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4200525" y="10172700"/>
          <a:ext cx="76200" cy="29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438150</xdr:colOff>
      <xdr:row>19</xdr:row>
      <xdr:rowOff>124788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200525" y="10172700"/>
          <a:ext cx="76200" cy="29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438150</xdr:colOff>
      <xdr:row>19</xdr:row>
      <xdr:rowOff>124788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4200525" y="10172700"/>
          <a:ext cx="76200" cy="29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438150</xdr:colOff>
      <xdr:row>19</xdr:row>
      <xdr:rowOff>124788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4200525" y="10172700"/>
          <a:ext cx="76200" cy="29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438150</xdr:colOff>
      <xdr:row>19</xdr:row>
      <xdr:rowOff>124788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200525" y="10172700"/>
          <a:ext cx="76200" cy="29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438150</xdr:colOff>
      <xdr:row>19</xdr:row>
      <xdr:rowOff>124788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4200525" y="10172700"/>
          <a:ext cx="76200" cy="29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438150</xdr:colOff>
      <xdr:row>19</xdr:row>
      <xdr:rowOff>124788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200525" y="10172700"/>
          <a:ext cx="76200" cy="29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438150</xdr:colOff>
      <xdr:row>19</xdr:row>
      <xdr:rowOff>124788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4200525" y="10172700"/>
          <a:ext cx="76200" cy="29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438150</xdr:colOff>
      <xdr:row>19</xdr:row>
      <xdr:rowOff>124788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200525" y="10172700"/>
          <a:ext cx="76200" cy="29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438150</xdr:colOff>
      <xdr:row>19</xdr:row>
      <xdr:rowOff>124788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4200525" y="10172700"/>
          <a:ext cx="76200" cy="29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438150</xdr:colOff>
      <xdr:row>19</xdr:row>
      <xdr:rowOff>124788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4200525" y="10172700"/>
          <a:ext cx="76200" cy="29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438150</xdr:colOff>
      <xdr:row>19</xdr:row>
      <xdr:rowOff>124788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4200525" y="10172700"/>
          <a:ext cx="76200" cy="29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438150</xdr:colOff>
      <xdr:row>19</xdr:row>
      <xdr:rowOff>124788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4200525" y="10172700"/>
          <a:ext cx="76200" cy="29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438150</xdr:colOff>
      <xdr:row>19</xdr:row>
      <xdr:rowOff>124788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4200525" y="10172700"/>
          <a:ext cx="76200" cy="29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438150</xdr:colOff>
      <xdr:row>19</xdr:row>
      <xdr:rowOff>124788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4200525" y="10172700"/>
          <a:ext cx="76200" cy="29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438150</xdr:colOff>
      <xdr:row>19</xdr:row>
      <xdr:rowOff>124788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4200525" y="10172700"/>
          <a:ext cx="76200" cy="29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438150</xdr:colOff>
      <xdr:row>19</xdr:row>
      <xdr:rowOff>124788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4200525" y="10172700"/>
          <a:ext cx="76200" cy="29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438150</xdr:colOff>
      <xdr:row>19</xdr:row>
      <xdr:rowOff>116761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4200525" y="10172700"/>
          <a:ext cx="76200" cy="288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438150</xdr:colOff>
      <xdr:row>19</xdr:row>
      <xdr:rowOff>116761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4200525" y="10172700"/>
          <a:ext cx="76200" cy="288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438150</xdr:colOff>
      <xdr:row>19</xdr:row>
      <xdr:rowOff>116761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200525" y="10172700"/>
          <a:ext cx="76200" cy="288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438150</xdr:colOff>
      <xdr:row>19</xdr:row>
      <xdr:rowOff>116761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4200525" y="10172700"/>
          <a:ext cx="76200" cy="288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438150</xdr:colOff>
      <xdr:row>19</xdr:row>
      <xdr:rowOff>116761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4200525" y="10172700"/>
          <a:ext cx="76200" cy="288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438150</xdr:colOff>
      <xdr:row>19</xdr:row>
      <xdr:rowOff>116761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4200525" y="10172700"/>
          <a:ext cx="76200" cy="288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438150</xdr:colOff>
      <xdr:row>19</xdr:row>
      <xdr:rowOff>116761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4200525" y="10172700"/>
          <a:ext cx="76200" cy="288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438150</xdr:colOff>
      <xdr:row>19</xdr:row>
      <xdr:rowOff>116761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4200525" y="10172700"/>
          <a:ext cx="76200" cy="288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438150</xdr:colOff>
      <xdr:row>19</xdr:row>
      <xdr:rowOff>116761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4200525" y="10172700"/>
          <a:ext cx="76200" cy="288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438150</xdr:colOff>
      <xdr:row>19</xdr:row>
      <xdr:rowOff>123825</xdr:rowOff>
    </xdr:to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4200525" y="101727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438150</xdr:colOff>
      <xdr:row>19</xdr:row>
      <xdr:rowOff>123825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4200525" y="101727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438150</xdr:colOff>
      <xdr:row>19</xdr:row>
      <xdr:rowOff>123825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4200525" y="101727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438150</xdr:colOff>
      <xdr:row>19</xdr:row>
      <xdr:rowOff>123825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4200525" y="101727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438150</xdr:colOff>
      <xdr:row>19</xdr:row>
      <xdr:rowOff>123825</xdr:rowOff>
    </xdr:to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4200525" y="101727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438150</xdr:colOff>
      <xdr:row>19</xdr:row>
      <xdr:rowOff>123825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4200525" y="101727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438150</xdr:colOff>
      <xdr:row>19</xdr:row>
      <xdr:rowOff>123825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4200525" y="101727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438150</xdr:colOff>
      <xdr:row>19</xdr:row>
      <xdr:rowOff>123825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200525" y="101727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438150</xdr:colOff>
      <xdr:row>19</xdr:row>
      <xdr:rowOff>123825</xdr:rowOff>
    </xdr:to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4200525" y="101727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361950</xdr:colOff>
      <xdr:row>18</xdr:row>
      <xdr:rowOff>0</xdr:rowOff>
    </xdr:from>
    <xdr:ext cx="76200" cy="200025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4200525" y="998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18</xdr:row>
      <xdr:rowOff>0</xdr:rowOff>
    </xdr:from>
    <xdr:ext cx="76200" cy="200025"/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4200525" y="998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18</xdr:row>
      <xdr:rowOff>0</xdr:rowOff>
    </xdr:from>
    <xdr:ext cx="76200" cy="200025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4200525" y="998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18</xdr:row>
      <xdr:rowOff>0</xdr:rowOff>
    </xdr:from>
    <xdr:ext cx="76200" cy="200025"/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4200525" y="998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18</xdr:row>
      <xdr:rowOff>0</xdr:rowOff>
    </xdr:from>
    <xdr:ext cx="76200" cy="200025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4200525" y="998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18</xdr:row>
      <xdr:rowOff>0</xdr:rowOff>
    </xdr:from>
    <xdr:ext cx="76200" cy="200025"/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4200525" y="998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18</xdr:row>
      <xdr:rowOff>0</xdr:rowOff>
    </xdr:from>
    <xdr:ext cx="76200" cy="200025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4200525" y="998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18</xdr:row>
      <xdr:rowOff>0</xdr:rowOff>
    </xdr:from>
    <xdr:ext cx="76200" cy="200025"/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4200525" y="998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18</xdr:row>
      <xdr:rowOff>0</xdr:rowOff>
    </xdr:from>
    <xdr:ext cx="76200" cy="200025"/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4200525" y="998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5</xdr:row>
      <xdr:rowOff>66675</xdr:rowOff>
    </xdr:to>
    <xdr:pic>
      <xdr:nvPicPr>
        <xdr:cNvPr id="51" name="3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98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19051</xdr:rowOff>
    </xdr:from>
    <xdr:to>
      <xdr:col>3</xdr:col>
      <xdr:colOff>219075</xdr:colOff>
      <xdr:row>4</xdr:row>
      <xdr:rowOff>152401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9051"/>
          <a:ext cx="2228849" cy="8572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28575</xdr:rowOff>
    </xdr:from>
    <xdr:to>
      <xdr:col>4</xdr:col>
      <xdr:colOff>0</xdr:colOff>
      <xdr:row>11</xdr:row>
      <xdr:rowOff>0</xdr:rowOff>
    </xdr:to>
    <xdr:pic>
      <xdr:nvPicPr>
        <xdr:cNvPr id="2" name="Picture 1" descr="g_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90850" y="28575"/>
          <a:ext cx="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361950</xdr:colOff>
      <xdr:row>13</xdr:row>
      <xdr:rowOff>0</xdr:rowOff>
    </xdr:from>
    <xdr:to>
      <xdr:col>5</xdr:col>
      <xdr:colOff>438150</xdr:colOff>
      <xdr:row>13</xdr:row>
      <xdr:rowOff>200025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267200" y="3333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28576</xdr:rowOff>
    </xdr:from>
    <xdr:to>
      <xdr:col>3</xdr:col>
      <xdr:colOff>285750</xdr:colOff>
      <xdr:row>4</xdr:row>
      <xdr:rowOff>142875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8576"/>
          <a:ext cx="2362200" cy="809624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19050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4267200" y="3762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19050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267200" y="4124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19050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4267200" y="4124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267200" y="4600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19050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4267200" y="4991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19050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4267200" y="4991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19050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267200" y="4991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19050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4267200" y="4991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19050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267200" y="5467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19050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4267200" y="6400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19050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47625</xdr:rowOff>
    </xdr:from>
    <xdr:to>
      <xdr:col>3</xdr:col>
      <xdr:colOff>314326</xdr:colOff>
      <xdr:row>5</xdr:row>
      <xdr:rowOff>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47625"/>
          <a:ext cx="2324100" cy="790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8"/>
  <sheetViews>
    <sheetView workbookViewId="0">
      <selection activeCell="I4" sqref="I4"/>
    </sheetView>
  </sheetViews>
  <sheetFormatPr baseColWidth="10" defaultColWidth="11.42578125" defaultRowHeight="10.5" x14ac:dyDescent="0.2"/>
  <cols>
    <col min="1" max="1" width="56" style="2" customWidth="1"/>
    <col min="2" max="2" width="13.42578125" style="2" customWidth="1"/>
    <col min="3" max="3" width="24" style="2" customWidth="1"/>
    <col min="4" max="4" width="23" style="2" customWidth="1"/>
    <col min="5" max="5" width="22.7109375" style="9" customWidth="1"/>
    <col min="6" max="6" width="21.7109375" style="2" customWidth="1"/>
    <col min="7" max="8" width="11.42578125" style="2" hidden="1" customWidth="1"/>
    <col min="9" max="16384" width="11.42578125" style="2"/>
  </cols>
  <sheetData>
    <row r="1" spans="1:8" ht="15" x14ac:dyDescent="0.2">
      <c r="A1" s="1"/>
      <c r="B1" s="1"/>
      <c r="C1" s="1"/>
      <c r="D1" s="1"/>
      <c r="E1" s="1"/>
    </row>
    <row r="2" spans="1:8" ht="30" x14ac:dyDescent="0.2">
      <c r="A2" s="210" t="s">
        <v>52</v>
      </c>
      <c r="B2" s="210"/>
      <c r="C2" s="210"/>
      <c r="D2" s="210"/>
      <c r="E2" s="210"/>
      <c r="F2" s="210"/>
      <c r="G2" s="151"/>
      <c r="H2" s="151"/>
    </row>
    <row r="3" spans="1:8" ht="30" x14ac:dyDescent="0.2">
      <c r="A3" s="151"/>
      <c r="B3" s="151"/>
      <c r="C3" s="151"/>
      <c r="D3" s="151"/>
      <c r="E3" s="151"/>
      <c r="F3" s="151"/>
    </row>
    <row r="4" spans="1:8" ht="22.5" x14ac:dyDescent="0.2">
      <c r="A4" s="211" t="s">
        <v>100</v>
      </c>
      <c r="B4" s="211"/>
      <c r="C4" s="211"/>
      <c r="D4" s="211"/>
      <c r="E4" s="211"/>
      <c r="F4" s="211"/>
      <c r="G4" s="211"/>
      <c r="H4" s="211"/>
    </row>
    <row r="5" spans="1:8" ht="26.25" thickBot="1" x14ac:dyDescent="0.25">
      <c r="A5" s="212"/>
      <c r="B5" s="212"/>
      <c r="C5" s="212"/>
      <c r="D5" s="212"/>
      <c r="E5" s="212"/>
      <c r="F5" s="212"/>
      <c r="G5" s="212"/>
      <c r="H5" s="212"/>
    </row>
    <row r="6" spans="1:8" ht="25.5" customHeight="1" x14ac:dyDescent="0.2">
      <c r="A6" s="213" t="s">
        <v>53</v>
      </c>
      <c r="B6" s="213" t="s">
        <v>54</v>
      </c>
      <c r="C6" s="214" t="s">
        <v>55</v>
      </c>
      <c r="D6" s="214"/>
      <c r="E6" s="214"/>
      <c r="F6" s="213" t="s">
        <v>59</v>
      </c>
      <c r="G6" s="3"/>
      <c r="H6" s="3"/>
    </row>
    <row r="7" spans="1:8" ht="19.5" customHeight="1" x14ac:dyDescent="0.2">
      <c r="A7" s="213"/>
      <c r="B7" s="213"/>
      <c r="C7" s="152" t="s">
        <v>56</v>
      </c>
      <c r="D7" s="152" t="s">
        <v>57</v>
      </c>
      <c r="E7" s="152" t="s">
        <v>58</v>
      </c>
      <c r="F7" s="213"/>
      <c r="G7" s="133"/>
      <c r="H7" s="133"/>
    </row>
    <row r="8" spans="1:8" s="4" customFormat="1" ht="24.75" customHeight="1" x14ac:dyDescent="0.2">
      <c r="A8" s="136" t="s">
        <v>60</v>
      </c>
      <c r="B8" s="143">
        <f>' APARURAL (Rural)'!A22</f>
        <v>4</v>
      </c>
      <c r="C8" s="140">
        <f>'APAUR (Urbano)'!H21</f>
        <v>131477356.56</v>
      </c>
      <c r="D8" s="142">
        <f>'APAUR (Urbano)'!I21</f>
        <v>55323099.079999998</v>
      </c>
      <c r="E8" s="142">
        <f>'APAUR (Urbano)'!J21</f>
        <v>76154257.480000004</v>
      </c>
      <c r="F8" s="156">
        <v>4453732</v>
      </c>
      <c r="G8" s="5"/>
    </row>
    <row r="9" spans="1:8" s="4" customFormat="1" ht="21" customHeight="1" x14ac:dyDescent="0.2">
      <c r="A9" s="136" t="s">
        <v>61</v>
      </c>
      <c r="B9" s="143">
        <f>' APARURAL (Rural)'!A23</f>
        <v>5</v>
      </c>
      <c r="C9" s="140">
        <f>' APARURAL (Rural)'!H29</f>
        <v>15930566.039999999</v>
      </c>
      <c r="D9" s="142">
        <f>' APARURAL (Rural)'!I29</f>
        <v>9532807.148</v>
      </c>
      <c r="E9" s="142">
        <f>' APARURAL (Rural)'!J29</f>
        <v>6397758.892</v>
      </c>
      <c r="F9" s="156">
        <f>' APARURAL (Rural)'!K24</f>
        <v>3992</v>
      </c>
      <c r="G9" s="5"/>
    </row>
    <row r="10" spans="1:8" s="4" customFormat="1" ht="21" customHeight="1" x14ac:dyDescent="0.2">
      <c r="A10" s="134" t="s">
        <v>62</v>
      </c>
      <c r="B10" s="141">
        <f>'Agua Limpia '!A19</f>
        <v>8</v>
      </c>
      <c r="C10" s="140">
        <f>'Agua Limpia '!H20</f>
        <v>1268772.0000000002</v>
      </c>
      <c r="D10" s="142">
        <f>'Agua Limpia '!I20</f>
        <v>620679.00000000012</v>
      </c>
      <c r="E10" s="142">
        <f>'Agua Limpia '!J20</f>
        <v>648093.00000000012</v>
      </c>
      <c r="F10" s="156">
        <f>'Agua Limpia '!K20</f>
        <v>2994065</v>
      </c>
      <c r="G10" s="5"/>
    </row>
    <row r="11" spans="1:8" s="4" customFormat="1" ht="33" customHeight="1" x14ac:dyDescent="0.2">
      <c r="A11" s="153" t="s">
        <v>77</v>
      </c>
      <c r="B11" s="143">
        <f>'Cultura del Agua '!A17</f>
        <v>4</v>
      </c>
      <c r="C11" s="140">
        <f>'Cultura del Agua '!H18</f>
        <v>2300000</v>
      </c>
      <c r="D11" s="142">
        <f>'Cultura del Agua '!I18</f>
        <v>1000000</v>
      </c>
      <c r="E11" s="142">
        <f>'Cultura del Agua '!J18</f>
        <v>1300000</v>
      </c>
      <c r="F11" s="156">
        <f>'Cultura del Agua '!K18</f>
        <v>1600254</v>
      </c>
      <c r="G11" s="5"/>
    </row>
    <row r="12" spans="1:8" ht="30" customHeight="1" x14ac:dyDescent="0.2">
      <c r="A12" s="137" t="s">
        <v>63</v>
      </c>
      <c r="B12" s="6">
        <f>SUM(B8:B11)</f>
        <v>21</v>
      </c>
      <c r="C12" s="146">
        <f>SUM(C8:C11)</f>
        <v>150976694.59999999</v>
      </c>
      <c r="D12" s="146">
        <f>SUM(D8:D11)</f>
        <v>66476585.228</v>
      </c>
      <c r="E12" s="146">
        <f>SUM(E8:E11)</f>
        <v>84500109.372000009</v>
      </c>
      <c r="F12" s="6"/>
    </row>
    <row r="14" spans="1:8" s="9" customFormat="1" ht="12.75" x14ac:dyDescent="0.2">
      <c r="A14" s="7"/>
      <c r="B14" s="135"/>
      <c r="C14" s="2"/>
      <c r="D14" s="2"/>
      <c r="F14" s="2"/>
      <c r="G14" s="2"/>
      <c r="H14" s="2"/>
    </row>
    <row r="15" spans="1:8" s="9" customFormat="1" ht="14.25" x14ac:dyDescent="0.2">
      <c r="A15" s="2"/>
      <c r="B15" s="10"/>
      <c r="C15" s="10"/>
      <c r="D15" s="10"/>
      <c r="F15" s="2"/>
      <c r="G15" s="2"/>
      <c r="H15" s="2"/>
    </row>
    <row r="16" spans="1:8" s="9" customFormat="1" ht="14.25" x14ac:dyDescent="0.2">
      <c r="A16" s="2"/>
      <c r="B16" s="11"/>
      <c r="C16" s="169"/>
      <c r="D16" s="169"/>
      <c r="E16" s="169"/>
      <c r="F16" s="2"/>
      <c r="G16" s="2"/>
      <c r="H16" s="2"/>
    </row>
    <row r="17" spans="1:8" s="9" customFormat="1" ht="14.25" x14ac:dyDescent="0.2">
      <c r="A17" s="2"/>
      <c r="B17" s="10"/>
      <c r="C17" s="169"/>
      <c r="D17" s="169"/>
      <c r="E17" s="169"/>
      <c r="F17" s="2"/>
      <c r="G17" s="2"/>
      <c r="H17" s="2"/>
    </row>
    <row r="18" spans="1:8" s="9" customFormat="1" ht="14.25" x14ac:dyDescent="0.2">
      <c r="A18" s="2"/>
      <c r="B18" s="10"/>
      <c r="C18" s="169"/>
      <c r="D18" s="169"/>
      <c r="E18" s="169"/>
      <c r="F18" s="2"/>
      <c r="G18" s="2"/>
      <c r="H18" s="2"/>
    </row>
    <row r="19" spans="1:8" s="9" customFormat="1" ht="14.25" x14ac:dyDescent="0.2">
      <c r="A19" s="2"/>
      <c r="B19" s="10"/>
      <c r="C19" s="169"/>
      <c r="D19" s="169"/>
      <c r="E19" s="169"/>
      <c r="F19" s="2"/>
      <c r="G19" s="2"/>
      <c r="H19" s="2"/>
    </row>
    <row r="20" spans="1:8" s="9" customFormat="1" ht="14.25" x14ac:dyDescent="0.2">
      <c r="A20" s="2"/>
      <c r="B20" s="10"/>
      <c r="C20" s="169"/>
      <c r="D20" s="169"/>
      <c r="E20" s="169"/>
      <c r="F20" s="2"/>
      <c r="G20" s="2"/>
      <c r="H20" s="2"/>
    </row>
    <row r="21" spans="1:8" s="9" customFormat="1" ht="14.25" x14ac:dyDescent="0.2">
      <c r="A21" s="2"/>
      <c r="B21" s="12"/>
      <c r="C21" s="169"/>
      <c r="D21" s="169"/>
      <c r="F21" s="2"/>
      <c r="G21" s="2"/>
      <c r="H21" s="2"/>
    </row>
    <row r="22" spans="1:8" s="9" customFormat="1" ht="14.25" x14ac:dyDescent="0.2">
      <c r="A22" s="2"/>
      <c r="B22" s="10"/>
      <c r="C22" s="10"/>
      <c r="D22" s="169"/>
      <c r="F22" s="2"/>
      <c r="G22" s="2"/>
      <c r="H22" s="2"/>
    </row>
    <row r="23" spans="1:8" s="9" customFormat="1" ht="14.25" x14ac:dyDescent="0.2">
      <c r="A23" s="2"/>
      <c r="B23" s="10"/>
      <c r="C23" s="10"/>
      <c r="D23" s="10"/>
      <c r="F23" s="2"/>
      <c r="G23" s="2"/>
      <c r="H23" s="2"/>
    </row>
    <row r="24" spans="1:8" s="9" customFormat="1" ht="14.25" x14ac:dyDescent="0.2">
      <c r="A24" s="2"/>
      <c r="B24" s="10"/>
      <c r="C24" s="10"/>
      <c r="D24" s="10"/>
      <c r="F24" s="2"/>
      <c r="G24" s="2"/>
      <c r="H24" s="2"/>
    </row>
    <row r="25" spans="1:8" s="9" customFormat="1" ht="14.25" x14ac:dyDescent="0.2">
      <c r="A25" s="2"/>
      <c r="B25" s="10"/>
      <c r="C25" s="10"/>
      <c r="D25" s="10"/>
      <c r="F25" s="2"/>
      <c r="G25" s="2"/>
      <c r="H25" s="2"/>
    </row>
    <row r="26" spans="1:8" s="9" customFormat="1" ht="14.25" x14ac:dyDescent="0.2">
      <c r="A26" s="2"/>
      <c r="B26" s="10"/>
      <c r="C26" s="10"/>
      <c r="D26" s="10"/>
      <c r="F26" s="2"/>
      <c r="G26" s="2"/>
      <c r="H26" s="2"/>
    </row>
    <row r="27" spans="1:8" s="9" customFormat="1" ht="14.25" x14ac:dyDescent="0.2">
      <c r="A27" s="2"/>
      <c r="B27" s="10"/>
      <c r="C27" s="10"/>
      <c r="D27" s="10"/>
      <c r="F27" s="2"/>
      <c r="G27" s="2"/>
      <c r="H27" s="2"/>
    </row>
    <row r="28" spans="1:8" s="9" customFormat="1" ht="15" x14ac:dyDescent="0.2">
      <c r="A28" s="2"/>
      <c r="B28" s="2"/>
      <c r="C28" s="13"/>
      <c r="D28" s="2"/>
      <c r="F28" s="2"/>
      <c r="G28" s="2"/>
      <c r="H28" s="2"/>
    </row>
  </sheetData>
  <mergeCells count="7">
    <mergeCell ref="A2:F2"/>
    <mergeCell ref="A4:H4"/>
    <mergeCell ref="A5:H5"/>
    <mergeCell ref="A6:A7"/>
    <mergeCell ref="B6:B7"/>
    <mergeCell ref="C6:E6"/>
    <mergeCell ref="F6:F7"/>
  </mergeCells>
  <printOptions horizontalCentered="1"/>
  <pageMargins left="0.78740157480314965" right="0.78740157480314965" top="0.78740157480314965" bottom="0.78740157480314965" header="0.31496062992125984" footer="0.31496062992125984"/>
  <pageSetup scale="70" orientation="landscape" r:id="rId1"/>
  <headerFooter>
    <oddFooter>&amp;LJUNTA DE GOBIERNO &amp;R26 DE NOVIEMBRE DE 2018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4:M28"/>
  <sheetViews>
    <sheetView topLeftCell="A13" workbookViewId="0">
      <selection activeCell="E29" sqref="E29"/>
    </sheetView>
  </sheetViews>
  <sheetFormatPr baseColWidth="10" defaultRowHeight="12.75" x14ac:dyDescent="0.2"/>
  <cols>
    <col min="1" max="1" width="4.7109375" customWidth="1"/>
    <col min="2" max="2" width="13.7109375" customWidth="1"/>
    <col min="3" max="3" width="11.7109375" customWidth="1"/>
    <col min="4" max="6" width="13.7109375" customWidth="1"/>
    <col min="7" max="7" width="31.7109375" customWidth="1"/>
    <col min="8" max="10" width="15.7109375" customWidth="1"/>
    <col min="11" max="11" width="13.7109375" customWidth="1"/>
    <col min="12" max="13" width="7.7109375" customWidth="1"/>
  </cols>
  <sheetData>
    <row r="4" spans="1:13" x14ac:dyDescent="0.2">
      <c r="A4" s="175"/>
      <c r="B4" s="27"/>
      <c r="C4" s="20"/>
      <c r="D4" s="20"/>
      <c r="E4" s="120"/>
      <c r="F4" s="119"/>
      <c r="G4" s="8"/>
      <c r="H4" s="175"/>
      <c r="I4" s="19"/>
      <c r="J4" s="228" t="s">
        <v>47</v>
      </c>
      <c r="K4" s="228"/>
      <c r="L4" s="228"/>
      <c r="M4" s="228"/>
    </row>
    <row r="5" spans="1:13" x14ac:dyDescent="0.2">
      <c r="A5" s="175"/>
      <c r="B5" s="27"/>
      <c r="C5" s="20"/>
      <c r="D5" s="20"/>
      <c r="E5" s="120"/>
      <c r="F5" s="119"/>
      <c r="G5" s="8"/>
      <c r="H5" s="27"/>
      <c r="I5" s="27"/>
      <c r="J5" s="30"/>
      <c r="K5" s="114"/>
      <c r="L5" s="31"/>
      <c r="M5" s="31" t="s">
        <v>2</v>
      </c>
    </row>
    <row r="6" spans="1:13" x14ac:dyDescent="0.2">
      <c r="A6" s="175"/>
      <c r="B6" s="27"/>
      <c r="C6" s="20"/>
      <c r="D6" s="20"/>
      <c r="E6" s="120"/>
      <c r="F6" s="119"/>
      <c r="G6" s="8"/>
      <c r="H6" s="27"/>
      <c r="I6" s="27"/>
      <c r="J6" s="30"/>
      <c r="K6" s="114"/>
      <c r="L6" s="31"/>
      <c r="M6" s="31"/>
    </row>
    <row r="7" spans="1:13" ht="14.25" x14ac:dyDescent="0.2">
      <c r="A7" s="229" t="s">
        <v>76</v>
      </c>
      <c r="B7" s="229"/>
      <c r="C7" s="229"/>
      <c r="D7" s="229"/>
      <c r="E7" s="229"/>
      <c r="F7" s="229"/>
      <c r="G7" s="20"/>
      <c r="H7" s="175"/>
      <c r="I7" s="175"/>
      <c r="J7" s="230" t="s">
        <v>48</v>
      </c>
      <c r="K7" s="230"/>
      <c r="L7" s="230"/>
      <c r="M7" s="230"/>
    </row>
    <row r="8" spans="1:13" ht="14.25" x14ac:dyDescent="0.2">
      <c r="A8" s="231" t="s">
        <v>72</v>
      </c>
      <c r="B8" s="231"/>
      <c r="C8" s="231"/>
      <c r="D8" s="231"/>
      <c r="E8" s="231"/>
      <c r="F8" s="231"/>
      <c r="G8" s="231"/>
      <c r="H8" s="33"/>
      <c r="I8" s="33"/>
      <c r="J8" s="33"/>
      <c r="K8" s="34"/>
      <c r="L8" s="34"/>
      <c r="M8" s="31" t="s">
        <v>4</v>
      </c>
    </row>
    <row r="9" spans="1:13" ht="15" x14ac:dyDescent="0.2">
      <c r="A9" s="236"/>
      <c r="B9" s="236"/>
      <c r="C9" s="236"/>
      <c r="D9" s="236"/>
      <c r="E9" s="236"/>
      <c r="F9" s="236"/>
      <c r="G9" s="236"/>
      <c r="H9" s="208"/>
      <c r="I9" s="208"/>
      <c r="J9" s="24"/>
      <c r="K9" s="24"/>
      <c r="L9" s="24"/>
      <c r="M9" s="35"/>
    </row>
    <row r="10" spans="1:13" ht="21" x14ac:dyDescent="0.2">
      <c r="A10" s="221" t="s">
        <v>5</v>
      </c>
      <c r="B10" s="116" t="s">
        <v>49</v>
      </c>
      <c r="C10" s="219" t="s">
        <v>7</v>
      </c>
      <c r="D10" s="219" t="s">
        <v>8</v>
      </c>
      <c r="E10" s="221" t="s">
        <v>9</v>
      </c>
      <c r="F10" s="221" t="s">
        <v>10</v>
      </c>
      <c r="G10" s="219" t="s">
        <v>11</v>
      </c>
      <c r="H10" s="221" t="s">
        <v>22</v>
      </c>
      <c r="I10" s="219" t="s">
        <v>23</v>
      </c>
      <c r="J10" s="219" t="s">
        <v>24</v>
      </c>
      <c r="K10" s="219" t="s">
        <v>14</v>
      </c>
      <c r="L10" s="219" t="s">
        <v>15</v>
      </c>
      <c r="M10" s="219"/>
    </row>
    <row r="11" spans="1:13" x14ac:dyDescent="0.2">
      <c r="A11" s="222"/>
      <c r="B11" s="207" t="s">
        <v>16</v>
      </c>
      <c r="C11" s="219"/>
      <c r="D11" s="219"/>
      <c r="E11" s="222"/>
      <c r="F11" s="222"/>
      <c r="G11" s="219"/>
      <c r="H11" s="222"/>
      <c r="I11" s="219"/>
      <c r="J11" s="219"/>
      <c r="K11" s="219"/>
      <c r="L11" s="207" t="s">
        <v>17</v>
      </c>
      <c r="M11" s="207" t="s">
        <v>18</v>
      </c>
    </row>
    <row r="12" spans="1:13" x14ac:dyDescent="0.2">
      <c r="A12" s="220" t="s">
        <v>25</v>
      </c>
      <c r="B12" s="220"/>
      <c r="C12" s="220"/>
      <c r="D12" s="220"/>
      <c r="E12" s="121"/>
      <c r="F12" s="121"/>
      <c r="G12" s="37"/>
      <c r="H12" s="38"/>
      <c r="I12" s="38"/>
      <c r="J12" s="38"/>
      <c r="K12" s="39"/>
      <c r="L12" s="40"/>
      <c r="M12" s="40"/>
    </row>
    <row r="13" spans="1:13" ht="36.75" customHeight="1" x14ac:dyDescent="0.2">
      <c r="A13" s="197">
        <v>1</v>
      </c>
      <c r="B13" s="198" t="s">
        <v>19</v>
      </c>
      <c r="C13" s="199" t="s">
        <v>20</v>
      </c>
      <c r="D13" s="200" t="s">
        <v>64</v>
      </c>
      <c r="E13" s="201" t="s">
        <v>80</v>
      </c>
      <c r="F13" s="201" t="s">
        <v>81</v>
      </c>
      <c r="G13" s="202" t="s">
        <v>82</v>
      </c>
      <c r="H13" s="203">
        <v>812356.56</v>
      </c>
      <c r="I13" s="204">
        <v>406178.28</v>
      </c>
      <c r="J13" s="204">
        <v>406178.28</v>
      </c>
      <c r="K13" s="205">
        <v>5199</v>
      </c>
      <c r="L13" s="103">
        <v>43206</v>
      </c>
      <c r="M13" s="103">
        <v>43245</v>
      </c>
    </row>
    <row r="14" spans="1:13" ht="39.75" customHeight="1" x14ac:dyDescent="0.2">
      <c r="A14" s="197">
        <v>2</v>
      </c>
      <c r="B14" s="198" t="s">
        <v>19</v>
      </c>
      <c r="C14" s="199" t="s">
        <v>20</v>
      </c>
      <c r="D14" s="200" t="s">
        <v>64</v>
      </c>
      <c r="E14" s="201" t="s">
        <v>83</v>
      </c>
      <c r="F14" s="201" t="s">
        <v>83</v>
      </c>
      <c r="G14" s="202" t="s">
        <v>84</v>
      </c>
      <c r="H14" s="206">
        <v>620000</v>
      </c>
      <c r="I14" s="204">
        <v>310000</v>
      </c>
      <c r="J14" s="204">
        <v>310000</v>
      </c>
      <c r="K14" s="205">
        <v>13655</v>
      </c>
      <c r="L14" s="103">
        <v>43238</v>
      </c>
      <c r="M14" s="103">
        <v>43266</v>
      </c>
    </row>
    <row r="15" spans="1:13" ht="75" customHeight="1" x14ac:dyDescent="0.2">
      <c r="A15" s="197">
        <v>3</v>
      </c>
      <c r="B15" s="198" t="s">
        <v>19</v>
      </c>
      <c r="C15" s="199" t="s">
        <v>20</v>
      </c>
      <c r="D15" s="200" t="s">
        <v>64</v>
      </c>
      <c r="E15" s="201" t="s">
        <v>29</v>
      </c>
      <c r="F15" s="201" t="s">
        <v>29</v>
      </c>
      <c r="G15" s="202" t="s">
        <v>85</v>
      </c>
      <c r="H15" s="206">
        <v>1000000</v>
      </c>
      <c r="I15" s="204">
        <v>500000</v>
      </c>
      <c r="J15" s="204">
        <v>500000</v>
      </c>
      <c r="K15" s="205">
        <v>0</v>
      </c>
      <c r="L15" s="103">
        <v>43235</v>
      </c>
      <c r="M15" s="103">
        <v>43434</v>
      </c>
    </row>
    <row r="16" spans="1:13" ht="24.75" customHeight="1" x14ac:dyDescent="0.2">
      <c r="A16" s="217">
        <v>4</v>
      </c>
      <c r="B16" s="239" t="s">
        <v>19</v>
      </c>
      <c r="C16" s="241" t="s">
        <v>20</v>
      </c>
      <c r="D16" s="215" t="s">
        <v>64</v>
      </c>
      <c r="E16" s="209" t="s">
        <v>106</v>
      </c>
      <c r="F16" s="209" t="s">
        <v>106</v>
      </c>
      <c r="G16" s="237" t="s">
        <v>108</v>
      </c>
      <c r="H16" s="223">
        <v>122000000</v>
      </c>
      <c r="I16" s="225">
        <v>52618600</v>
      </c>
      <c r="J16" s="225">
        <v>69381400</v>
      </c>
      <c r="K16" s="232">
        <v>4434878</v>
      </c>
      <c r="L16" s="234">
        <v>43191</v>
      </c>
      <c r="M16" s="234">
        <v>43404</v>
      </c>
    </row>
    <row r="17" spans="1:13" ht="22.5" customHeight="1" thickBot="1" x14ac:dyDescent="0.25">
      <c r="A17" s="218"/>
      <c r="B17" s="240"/>
      <c r="C17" s="242"/>
      <c r="D17" s="216"/>
      <c r="E17" s="209" t="s">
        <v>107</v>
      </c>
      <c r="F17" s="209" t="s">
        <v>107</v>
      </c>
      <c r="G17" s="238"/>
      <c r="H17" s="224"/>
      <c r="I17" s="226"/>
      <c r="J17" s="226"/>
      <c r="K17" s="233"/>
      <c r="L17" s="235"/>
      <c r="M17" s="235"/>
    </row>
    <row r="18" spans="1:13" ht="13.5" customHeight="1" thickBot="1" x14ac:dyDescent="0.25">
      <c r="A18" s="180"/>
      <c r="B18" s="28"/>
      <c r="C18" s="27"/>
      <c r="D18" s="41"/>
      <c r="E18" s="28"/>
      <c r="F18" s="28"/>
      <c r="G18" s="181" t="s">
        <v>75</v>
      </c>
      <c r="H18" s="182">
        <f>SUM(H13:H17)</f>
        <v>124432356.56</v>
      </c>
      <c r="I18" s="182">
        <f>SUM(I13:I17)</f>
        <v>53834778.280000001</v>
      </c>
      <c r="J18" s="182">
        <f>SUM(J13:J17)</f>
        <v>70597578.280000001</v>
      </c>
      <c r="K18" s="39"/>
      <c r="L18" s="40"/>
      <c r="M18" s="40"/>
    </row>
    <row r="19" spans="1:13" ht="13.5" customHeight="1" x14ac:dyDescent="0.2">
      <c r="A19" s="124"/>
      <c r="B19" s="125"/>
      <c r="C19" s="126"/>
      <c r="D19" s="126"/>
      <c r="E19" s="127"/>
      <c r="F19" s="127"/>
      <c r="G19" s="129" t="s">
        <v>45</v>
      </c>
      <c r="H19" s="130">
        <v>7035000</v>
      </c>
      <c r="I19" s="131">
        <v>1483320.8</v>
      </c>
      <c r="J19" s="132">
        <v>5551679.2000000002</v>
      </c>
      <c r="K19" s="128" t="e">
        <f>#REF!+#REF!+#REF!</f>
        <v>#REF!</v>
      </c>
      <c r="L19" s="123"/>
      <c r="M19" s="123"/>
    </row>
    <row r="20" spans="1:13" ht="13.5" customHeight="1" x14ac:dyDescent="0.2">
      <c r="A20" s="124"/>
      <c r="B20" s="125"/>
      <c r="C20" s="126"/>
      <c r="D20" s="126"/>
      <c r="E20" s="127"/>
      <c r="F20" s="127"/>
      <c r="G20" s="129" t="s">
        <v>46</v>
      </c>
      <c r="H20" s="130">
        <v>10000</v>
      </c>
      <c r="I20" s="131">
        <v>5000</v>
      </c>
      <c r="J20" s="132">
        <v>5000</v>
      </c>
      <c r="K20" s="122"/>
      <c r="L20" s="123"/>
      <c r="M20" s="123"/>
    </row>
    <row r="21" spans="1:13" ht="13.5" thickBot="1" x14ac:dyDescent="0.25">
      <c r="A21" s="124"/>
      <c r="B21" s="125"/>
      <c r="C21" s="126"/>
      <c r="D21" s="126"/>
      <c r="E21" s="127"/>
      <c r="F21" s="127"/>
      <c r="G21" s="149" t="s">
        <v>79</v>
      </c>
      <c r="H21" s="157">
        <f>H20+H19+H18</f>
        <v>131477356.56</v>
      </c>
      <c r="I21" s="157">
        <f t="shared" ref="I21:J21" si="0">I20+I19+I18</f>
        <v>55323099.079999998</v>
      </c>
      <c r="J21" s="157">
        <f t="shared" si="0"/>
        <v>76154257.480000004</v>
      </c>
      <c r="K21" s="122"/>
      <c r="L21" s="123"/>
      <c r="M21" s="123"/>
    </row>
    <row r="24" spans="1:13" ht="29.25" customHeight="1" x14ac:dyDescent="0.2">
      <c r="A24" s="188"/>
      <c r="B24" s="189"/>
      <c r="C24" s="76"/>
      <c r="D24" s="76"/>
      <c r="E24" s="76"/>
      <c r="F24" s="76"/>
      <c r="G24" s="76"/>
    </row>
    <row r="27" spans="1:13" x14ac:dyDescent="0.2">
      <c r="B27" s="227"/>
      <c r="C27" s="227"/>
      <c r="D27" s="227"/>
      <c r="E27" s="227"/>
      <c r="F27" s="227"/>
      <c r="G27" s="227"/>
    </row>
    <row r="28" spans="1:13" x14ac:dyDescent="0.2">
      <c r="B28" s="227"/>
      <c r="C28" s="227"/>
      <c r="D28" s="227"/>
      <c r="E28" s="227"/>
      <c r="F28" s="227"/>
      <c r="G28" s="227"/>
    </row>
  </sheetData>
  <mergeCells count="30">
    <mergeCell ref="B27:G28"/>
    <mergeCell ref="H10:H11"/>
    <mergeCell ref="J4:M4"/>
    <mergeCell ref="A7:F7"/>
    <mergeCell ref="J7:M7"/>
    <mergeCell ref="A8:D8"/>
    <mergeCell ref="E8:G8"/>
    <mergeCell ref="K16:K17"/>
    <mergeCell ref="L16:L17"/>
    <mergeCell ref="M16:M17"/>
    <mergeCell ref="A9:G9"/>
    <mergeCell ref="G16:G17"/>
    <mergeCell ref="B16:B17"/>
    <mergeCell ref="C16:C17"/>
    <mergeCell ref="I10:I11"/>
    <mergeCell ref="J10:J11"/>
    <mergeCell ref="D16:D17"/>
    <mergeCell ref="A16:A17"/>
    <mergeCell ref="K10:K11"/>
    <mergeCell ref="L10:M10"/>
    <mergeCell ref="A12:D12"/>
    <mergeCell ref="A10:A11"/>
    <mergeCell ref="C10:C11"/>
    <mergeCell ref="D10:D11"/>
    <mergeCell ref="E10:E11"/>
    <mergeCell ref="F10:F11"/>
    <mergeCell ref="G10:G11"/>
    <mergeCell ref="H16:H17"/>
    <mergeCell ref="I16:I17"/>
    <mergeCell ref="J16:J17"/>
  </mergeCells>
  <printOptions horizontalCentered="1"/>
  <pageMargins left="0.59055118110236227" right="0.59055118110236227" top="0.59055118110236227" bottom="0.59055118110236227" header="0.31496062992125984" footer="0.31496062992125984"/>
  <pageSetup scale="70" orientation="landscape" r:id="rId1"/>
  <headerFooter>
    <oddFooter>&amp;LJUNTA DE GOBIERNO &amp;CPágina &amp;P de &amp;N&amp;R26 DE NOVIEMBRE DE 2018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41"/>
  <sheetViews>
    <sheetView workbookViewId="0">
      <selection activeCell="L13" sqref="L13:L16"/>
    </sheetView>
  </sheetViews>
  <sheetFormatPr baseColWidth="10" defaultColWidth="11.42578125" defaultRowHeight="10.5" x14ac:dyDescent="0.15"/>
  <cols>
    <col min="1" max="1" width="4.7109375" style="58" customWidth="1"/>
    <col min="2" max="2" width="13.7109375" style="60" customWidth="1"/>
    <col min="3" max="3" width="11.7109375" style="58" customWidth="1"/>
    <col min="4" max="6" width="13.7109375" style="58" customWidth="1"/>
    <col min="7" max="7" width="31.7109375" style="58" customWidth="1"/>
    <col min="8" max="10" width="15.7109375" style="61" customWidth="1"/>
    <col min="11" max="11" width="13.7109375" style="61" customWidth="1"/>
    <col min="12" max="13" width="7.7109375" style="61" customWidth="1"/>
    <col min="14" max="14" width="12.140625" style="58" customWidth="1"/>
    <col min="15" max="19" width="0" style="58" hidden="1" customWidth="1"/>
    <col min="20" max="16384" width="11.42578125" style="58"/>
  </cols>
  <sheetData>
    <row r="1" spans="1:13" s="48" customFormat="1" ht="15" x14ac:dyDescent="0.2">
      <c r="A1" s="43"/>
      <c r="B1" s="44"/>
      <c r="C1" s="43"/>
      <c r="D1" s="43"/>
      <c r="E1" s="45"/>
      <c r="F1" s="45"/>
      <c r="G1" s="45"/>
      <c r="H1" s="44"/>
      <c r="I1" s="44"/>
      <c r="J1" s="46"/>
      <c r="K1" s="46"/>
      <c r="L1" s="46"/>
      <c r="M1" s="47"/>
    </row>
    <row r="2" spans="1:13" s="48" customFormat="1" ht="15" x14ac:dyDescent="0.2">
      <c r="A2" s="43"/>
      <c r="B2" s="44"/>
      <c r="C2" s="43"/>
      <c r="D2" s="43"/>
      <c r="E2" s="45"/>
      <c r="F2" s="45"/>
      <c r="G2" s="45"/>
      <c r="H2" s="44"/>
      <c r="I2" s="44"/>
      <c r="J2" s="106"/>
      <c r="K2" s="106"/>
      <c r="L2" s="106"/>
      <c r="M2" s="106"/>
    </row>
    <row r="3" spans="1:13" s="48" customFormat="1" ht="15" x14ac:dyDescent="0.15">
      <c r="A3" s="43"/>
      <c r="B3" s="44"/>
      <c r="C3" s="43"/>
      <c r="D3" s="49"/>
      <c r="E3" s="49"/>
      <c r="F3" s="49"/>
      <c r="G3" s="49"/>
      <c r="H3" s="50"/>
      <c r="I3" s="50"/>
      <c r="J3" s="230" t="s">
        <v>1</v>
      </c>
      <c r="K3" s="230"/>
      <c r="L3" s="230"/>
      <c r="M3" s="230"/>
    </row>
    <row r="4" spans="1:13" s="48" customFormat="1" ht="12" customHeight="1" x14ac:dyDescent="0.15">
      <c r="A4" s="43"/>
      <c r="B4" s="44"/>
      <c r="C4" s="43"/>
      <c r="D4" s="43"/>
      <c r="E4" s="43"/>
      <c r="F4" s="45"/>
      <c r="G4" s="45"/>
      <c r="H4" s="46"/>
      <c r="I4" s="46"/>
      <c r="J4" s="46"/>
      <c r="K4" s="19"/>
      <c r="L4" s="19"/>
      <c r="M4" s="31" t="s">
        <v>2</v>
      </c>
    </row>
    <row r="5" spans="1:13" s="48" customFormat="1" ht="12.75" x14ac:dyDescent="0.15">
      <c r="A5" s="43"/>
      <c r="B5" s="44"/>
      <c r="C5" s="43"/>
      <c r="D5" s="43"/>
      <c r="E5" s="43"/>
      <c r="F5" s="45"/>
      <c r="G5" s="45"/>
      <c r="H5" s="44"/>
      <c r="I5" s="44"/>
      <c r="J5" s="51"/>
      <c r="K5" s="52"/>
      <c r="L5" s="53"/>
      <c r="M5" s="53"/>
    </row>
    <row r="6" spans="1:13" s="48" customFormat="1" ht="12.75" x14ac:dyDescent="0.15">
      <c r="A6" s="43"/>
      <c r="B6" s="44"/>
      <c r="C6" s="43"/>
      <c r="D6" s="43"/>
      <c r="E6" s="43"/>
      <c r="F6" s="45"/>
      <c r="G6" s="45"/>
      <c r="H6" s="44"/>
      <c r="I6" s="44"/>
      <c r="J6" s="51"/>
      <c r="K6" s="52"/>
      <c r="L6" s="53"/>
      <c r="M6" s="53"/>
    </row>
    <row r="7" spans="1:13" s="48" customFormat="1" ht="14.25" x14ac:dyDescent="0.15">
      <c r="A7" s="244" t="s">
        <v>76</v>
      </c>
      <c r="B7" s="244"/>
      <c r="C7" s="244"/>
      <c r="D7" s="244"/>
      <c r="E7" s="244"/>
      <c r="F7" s="244"/>
      <c r="G7" s="43"/>
      <c r="H7" s="46"/>
      <c r="I7" s="46"/>
      <c r="J7" s="230" t="s">
        <v>3</v>
      </c>
      <c r="K7" s="230"/>
      <c r="L7" s="230"/>
      <c r="M7" s="230"/>
    </row>
    <row r="8" spans="1:13" s="48" customFormat="1" ht="14.25" customHeight="1" x14ac:dyDescent="0.2">
      <c r="A8" s="231" t="s">
        <v>73</v>
      </c>
      <c r="B8" s="231"/>
      <c r="C8" s="231"/>
      <c r="D8" s="231"/>
      <c r="E8" s="245"/>
      <c r="F8" s="245"/>
      <c r="G8" s="245"/>
      <c r="H8" s="54"/>
      <c r="I8" s="54"/>
      <c r="J8" s="54"/>
      <c r="K8" s="55"/>
      <c r="L8" s="55"/>
      <c r="M8" s="31" t="s">
        <v>4</v>
      </c>
    </row>
    <row r="9" spans="1:13" ht="10.5" customHeight="1" x14ac:dyDescent="0.15">
      <c r="A9" s="243"/>
      <c r="B9" s="243"/>
      <c r="C9" s="243"/>
      <c r="D9" s="243"/>
      <c r="E9" s="243"/>
      <c r="F9" s="243"/>
      <c r="G9" s="243"/>
      <c r="H9" s="173"/>
      <c r="I9" s="173"/>
      <c r="J9" s="56"/>
      <c r="K9" s="56"/>
      <c r="L9" s="56"/>
      <c r="M9" s="57"/>
    </row>
    <row r="10" spans="1:13" s="59" customFormat="1" ht="20.25" customHeight="1" x14ac:dyDescent="0.15">
      <c r="A10" s="252" t="s">
        <v>5</v>
      </c>
      <c r="B10" s="116" t="s">
        <v>6</v>
      </c>
      <c r="C10" s="254" t="s">
        <v>7</v>
      </c>
      <c r="D10" s="254" t="s">
        <v>8</v>
      </c>
      <c r="E10" s="254" t="s">
        <v>9</v>
      </c>
      <c r="F10" s="254" t="s">
        <v>10</v>
      </c>
      <c r="G10" s="254" t="s">
        <v>11</v>
      </c>
      <c r="H10" s="252" t="s">
        <v>27</v>
      </c>
      <c r="I10" s="254" t="s">
        <v>23</v>
      </c>
      <c r="J10" s="254" t="s">
        <v>24</v>
      </c>
      <c r="K10" s="254" t="s">
        <v>14</v>
      </c>
      <c r="L10" s="254" t="s">
        <v>15</v>
      </c>
      <c r="M10" s="254"/>
    </row>
    <row r="11" spans="1:13" s="59" customFormat="1" ht="16.5" customHeight="1" x14ac:dyDescent="0.15">
      <c r="A11" s="253"/>
      <c r="B11" s="174" t="s">
        <v>16</v>
      </c>
      <c r="C11" s="252"/>
      <c r="D11" s="252"/>
      <c r="E11" s="252"/>
      <c r="F11" s="252"/>
      <c r="G11" s="252"/>
      <c r="H11" s="253"/>
      <c r="I11" s="252"/>
      <c r="J11" s="252"/>
      <c r="K11" s="252"/>
      <c r="L11" s="174" t="s">
        <v>17</v>
      </c>
      <c r="M11" s="174" t="s">
        <v>18</v>
      </c>
    </row>
    <row r="12" spans="1:13" s="59" customFormat="1" ht="14.25" customHeight="1" x14ac:dyDescent="0.15">
      <c r="A12" s="251" t="s">
        <v>25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</row>
    <row r="13" spans="1:13" s="59" customFormat="1" ht="15.75" customHeight="1" x14ac:dyDescent="0.15">
      <c r="A13" s="257">
        <v>1</v>
      </c>
      <c r="B13" s="258" t="s">
        <v>19</v>
      </c>
      <c r="C13" s="259" t="s">
        <v>20</v>
      </c>
      <c r="D13" s="260" t="s">
        <v>43</v>
      </c>
      <c r="E13" s="261" t="s">
        <v>80</v>
      </c>
      <c r="F13" s="196" t="s">
        <v>86</v>
      </c>
      <c r="G13" s="246" t="s">
        <v>97</v>
      </c>
      <c r="H13" s="262">
        <v>5908073.04</v>
      </c>
      <c r="I13" s="263">
        <f>H13*0.6</f>
        <v>3544843.824</v>
      </c>
      <c r="J13" s="263">
        <f>H13*0.4</f>
        <v>2363229.216</v>
      </c>
      <c r="K13" s="190">
        <v>623</v>
      </c>
      <c r="L13" s="264">
        <v>43157</v>
      </c>
      <c r="M13" s="264">
        <v>43306</v>
      </c>
    </row>
    <row r="14" spans="1:13" s="59" customFormat="1" ht="15.75" customHeight="1" x14ac:dyDescent="0.15">
      <c r="A14" s="257"/>
      <c r="B14" s="258"/>
      <c r="C14" s="259"/>
      <c r="D14" s="260"/>
      <c r="E14" s="261"/>
      <c r="F14" s="196" t="s">
        <v>87</v>
      </c>
      <c r="G14" s="247"/>
      <c r="H14" s="262"/>
      <c r="I14" s="263"/>
      <c r="J14" s="263"/>
      <c r="K14" s="190">
        <v>717</v>
      </c>
      <c r="L14" s="264"/>
      <c r="M14" s="264"/>
    </row>
    <row r="15" spans="1:13" s="59" customFormat="1" ht="19.5" customHeight="1" x14ac:dyDescent="0.15">
      <c r="A15" s="257"/>
      <c r="B15" s="258"/>
      <c r="C15" s="259"/>
      <c r="D15" s="260"/>
      <c r="E15" s="261"/>
      <c r="F15" s="196" t="s">
        <v>88</v>
      </c>
      <c r="G15" s="247"/>
      <c r="H15" s="262"/>
      <c r="I15" s="263"/>
      <c r="J15" s="263"/>
      <c r="K15" s="190">
        <v>988</v>
      </c>
      <c r="L15" s="264"/>
      <c r="M15" s="264"/>
    </row>
    <row r="16" spans="1:13" s="59" customFormat="1" ht="26.25" customHeight="1" x14ac:dyDescent="0.15">
      <c r="A16" s="257"/>
      <c r="B16" s="258"/>
      <c r="C16" s="259"/>
      <c r="D16" s="260"/>
      <c r="E16" s="261"/>
      <c r="F16" s="196" t="s">
        <v>89</v>
      </c>
      <c r="G16" s="248"/>
      <c r="H16" s="262"/>
      <c r="I16" s="263"/>
      <c r="J16" s="263"/>
      <c r="K16" s="190">
        <v>121</v>
      </c>
      <c r="L16" s="264"/>
      <c r="M16" s="264"/>
    </row>
    <row r="17" spans="1:14" s="59" customFormat="1" ht="39" customHeight="1" x14ac:dyDescent="0.15">
      <c r="A17" s="195">
        <v>2</v>
      </c>
      <c r="B17" s="191" t="s">
        <v>19</v>
      </c>
      <c r="C17" s="192" t="s">
        <v>20</v>
      </c>
      <c r="D17" s="193" t="s">
        <v>43</v>
      </c>
      <c r="E17" s="196" t="s">
        <v>102</v>
      </c>
      <c r="F17" s="196" t="s">
        <v>103</v>
      </c>
      <c r="G17" s="117" t="s">
        <v>101</v>
      </c>
      <c r="H17" s="194">
        <v>2273907.38</v>
      </c>
      <c r="I17" s="147">
        <f t="shared" ref="I17:I18" si="0">H17*0.6</f>
        <v>1364344.4279999998</v>
      </c>
      <c r="J17" s="147">
        <f t="shared" ref="J17:J18" si="1">H17*0.4</f>
        <v>909562.95200000005</v>
      </c>
      <c r="K17" s="190"/>
      <c r="L17" s="155">
        <v>43360</v>
      </c>
      <c r="M17" s="155">
        <v>43434</v>
      </c>
    </row>
    <row r="18" spans="1:14" s="59" customFormat="1" ht="24" customHeight="1" x14ac:dyDescent="0.15">
      <c r="A18" s="265">
        <v>3</v>
      </c>
      <c r="B18" s="239" t="s">
        <v>19</v>
      </c>
      <c r="C18" s="267" t="s">
        <v>20</v>
      </c>
      <c r="D18" s="215" t="s">
        <v>43</v>
      </c>
      <c r="E18" s="249" t="s">
        <v>104</v>
      </c>
      <c r="F18" s="196" t="s">
        <v>105</v>
      </c>
      <c r="G18" s="237" t="s">
        <v>101</v>
      </c>
      <c r="H18" s="270">
        <v>2300000</v>
      </c>
      <c r="I18" s="272">
        <f t="shared" si="0"/>
        <v>1380000</v>
      </c>
      <c r="J18" s="272">
        <f t="shared" si="1"/>
        <v>920000</v>
      </c>
      <c r="K18" s="190"/>
      <c r="L18" s="234">
        <v>43360</v>
      </c>
      <c r="M18" s="234">
        <v>43434</v>
      </c>
    </row>
    <row r="19" spans="1:14" s="59" customFormat="1" ht="27.75" customHeight="1" thickBot="1" x14ac:dyDescent="0.2">
      <c r="A19" s="266"/>
      <c r="B19" s="240"/>
      <c r="C19" s="268"/>
      <c r="D19" s="216"/>
      <c r="E19" s="250"/>
      <c r="F19" s="196" t="s">
        <v>109</v>
      </c>
      <c r="G19" s="238"/>
      <c r="H19" s="271"/>
      <c r="I19" s="273"/>
      <c r="J19" s="273"/>
      <c r="K19" s="190"/>
      <c r="L19" s="235"/>
      <c r="M19" s="235"/>
    </row>
    <row r="20" spans="1:14" s="59" customFormat="1" ht="16.5" customHeight="1" thickBot="1" x14ac:dyDescent="0.2">
      <c r="A20" s="255"/>
      <c r="B20" s="255"/>
      <c r="C20" s="255"/>
      <c r="D20" s="255"/>
      <c r="E20" s="255"/>
      <c r="F20" s="256"/>
      <c r="G20" s="170" t="s">
        <v>75</v>
      </c>
      <c r="H20" s="29">
        <f>SUM(H13:H19)</f>
        <v>10481980.42</v>
      </c>
      <c r="I20" s="29">
        <f>SUM(I13:I19)</f>
        <v>6289188.2520000003</v>
      </c>
      <c r="J20" s="29">
        <f>SUM(J13:J19)</f>
        <v>4192792.1680000001</v>
      </c>
      <c r="K20" s="187">
        <f>SUM(K13:K19)</f>
        <v>2449</v>
      </c>
      <c r="L20" s="160"/>
      <c r="M20" s="160"/>
    </row>
    <row r="21" spans="1:14" s="59" customFormat="1" ht="14.25" customHeight="1" x14ac:dyDescent="0.15">
      <c r="A21" s="269" t="s">
        <v>26</v>
      </c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</row>
    <row r="22" spans="1:14" s="59" customFormat="1" ht="42" customHeight="1" x14ac:dyDescent="0.15">
      <c r="A22" s="195">
        <v>4</v>
      </c>
      <c r="B22" s="191" t="s">
        <v>19</v>
      </c>
      <c r="C22" s="192" t="s">
        <v>20</v>
      </c>
      <c r="D22" s="193" t="s">
        <v>43</v>
      </c>
      <c r="E22" s="196" t="s">
        <v>44</v>
      </c>
      <c r="F22" s="196" t="s">
        <v>92</v>
      </c>
      <c r="G22" s="202" t="s">
        <v>90</v>
      </c>
      <c r="H22" s="194">
        <v>2165299.8199999998</v>
      </c>
      <c r="I22" s="147">
        <f>H22*0.6</f>
        <v>1299179.8919999998</v>
      </c>
      <c r="J22" s="147">
        <f>H22*0.4</f>
        <v>866119.92799999996</v>
      </c>
      <c r="K22" s="190">
        <v>793</v>
      </c>
      <c r="L22" s="155">
        <v>43206</v>
      </c>
      <c r="M22" s="155">
        <v>43325</v>
      </c>
    </row>
    <row r="23" spans="1:14" s="59" customFormat="1" ht="43.5" customHeight="1" thickBot="1" x14ac:dyDescent="0.2">
      <c r="A23" s="195">
        <v>5</v>
      </c>
      <c r="B23" s="191" t="s">
        <v>19</v>
      </c>
      <c r="C23" s="192" t="s">
        <v>20</v>
      </c>
      <c r="D23" s="193" t="s">
        <v>43</v>
      </c>
      <c r="E23" s="196" t="s">
        <v>93</v>
      </c>
      <c r="F23" s="196" t="s">
        <v>94</v>
      </c>
      <c r="G23" s="202" t="s">
        <v>91</v>
      </c>
      <c r="H23" s="194">
        <v>2890966.04</v>
      </c>
      <c r="I23" s="147">
        <f>H23*0.6</f>
        <v>1734579.6240000001</v>
      </c>
      <c r="J23" s="147">
        <f>H23*0.4</f>
        <v>1156386.416</v>
      </c>
      <c r="K23" s="190">
        <v>750</v>
      </c>
      <c r="L23" s="155">
        <v>43213</v>
      </c>
      <c r="M23" s="155">
        <v>43332</v>
      </c>
    </row>
    <row r="24" spans="1:14" s="59" customFormat="1" ht="15.75" customHeight="1" x14ac:dyDescent="0.15">
      <c r="A24" s="255"/>
      <c r="B24" s="255"/>
      <c r="C24" s="255"/>
      <c r="D24" s="255"/>
      <c r="E24" s="255"/>
      <c r="F24" s="256"/>
      <c r="G24" s="171" t="s">
        <v>51</v>
      </c>
      <c r="H24" s="163">
        <f>SUM(H22:H23)</f>
        <v>5056265.8599999994</v>
      </c>
      <c r="I24" s="163">
        <f>SUM(I22:I23)</f>
        <v>3033759.5159999998</v>
      </c>
      <c r="J24" s="163">
        <f>SUM(J22:J23)</f>
        <v>2022506.344</v>
      </c>
      <c r="K24" s="172">
        <f>K13+K14+K15+K16+K22+K23</f>
        <v>3992</v>
      </c>
      <c r="L24" s="160"/>
      <c r="M24" s="160"/>
    </row>
    <row r="25" spans="1:14" ht="15.75" customHeight="1" x14ac:dyDescent="0.15">
      <c r="G25" s="129" t="s">
        <v>45</v>
      </c>
      <c r="H25" s="194">
        <v>137001</v>
      </c>
      <c r="I25" s="138">
        <v>82200</v>
      </c>
      <c r="J25" s="139">
        <v>54801</v>
      </c>
      <c r="K25" s="184"/>
      <c r="L25" s="183"/>
      <c r="M25" s="183"/>
      <c r="N25" s="158"/>
    </row>
    <row r="26" spans="1:14" ht="13.5" customHeight="1" x14ac:dyDescent="0.15">
      <c r="G26" s="129" t="s">
        <v>95</v>
      </c>
      <c r="H26" s="186">
        <v>142318.76</v>
      </c>
      <c r="I26" s="138">
        <f>H26*0.5</f>
        <v>71159.38</v>
      </c>
      <c r="J26" s="139">
        <f>H26*0.5</f>
        <v>71159.38</v>
      </c>
      <c r="L26" s="183"/>
      <c r="M26" s="183"/>
      <c r="N26" s="158"/>
    </row>
    <row r="27" spans="1:14" ht="13.5" customHeight="1" x14ac:dyDescent="0.15">
      <c r="G27" s="129" t="s">
        <v>98</v>
      </c>
      <c r="H27" s="130">
        <v>85000</v>
      </c>
      <c r="I27" s="138">
        <v>42500</v>
      </c>
      <c r="J27" s="139">
        <v>42500</v>
      </c>
      <c r="K27" s="159"/>
      <c r="L27" s="183"/>
      <c r="M27" s="183"/>
      <c r="N27" s="158"/>
    </row>
    <row r="28" spans="1:14" ht="13.5" customHeight="1" x14ac:dyDescent="0.15">
      <c r="G28" s="129" t="s">
        <v>99</v>
      </c>
      <c r="H28" s="186">
        <v>28000</v>
      </c>
      <c r="I28" s="138">
        <v>14000</v>
      </c>
      <c r="J28" s="139">
        <v>14000</v>
      </c>
      <c r="L28" s="183"/>
      <c r="M28" s="183"/>
      <c r="N28" s="158"/>
    </row>
    <row r="29" spans="1:14" ht="15.75" customHeight="1" thickBot="1" x14ac:dyDescent="0.2">
      <c r="G29" s="118" t="s">
        <v>21</v>
      </c>
      <c r="H29" s="148">
        <f>H28+H27+H26+H25+H24+H20</f>
        <v>15930566.039999999</v>
      </c>
      <c r="I29" s="148">
        <f t="shared" ref="I29:J29" si="2">I28+I27+I26+I25+I24+I20</f>
        <v>9532807.148</v>
      </c>
      <c r="J29" s="148">
        <f t="shared" si="2"/>
        <v>6397758.892</v>
      </c>
    </row>
    <row r="30" spans="1:14" x14ac:dyDescent="0.15">
      <c r="H30" s="105"/>
    </row>
    <row r="31" spans="1:14" x14ac:dyDescent="0.15">
      <c r="H31" s="105"/>
      <c r="I31" s="105"/>
      <c r="J31" s="105"/>
    </row>
    <row r="32" spans="1:14" x14ac:dyDescent="0.15">
      <c r="H32" s="105"/>
      <c r="I32" s="105"/>
      <c r="J32" s="105"/>
    </row>
    <row r="33" spans="4:10" ht="11.25" customHeight="1" x14ac:dyDescent="0.15">
      <c r="D33" s="158"/>
      <c r="E33" s="158"/>
      <c r="F33" s="158"/>
      <c r="G33" s="158"/>
      <c r="H33" s="159"/>
      <c r="I33" s="159"/>
      <c r="J33" s="159"/>
    </row>
    <row r="34" spans="4:10" x14ac:dyDescent="0.15">
      <c r="F34" s="158"/>
      <c r="J34" s="159"/>
    </row>
    <row r="35" spans="4:10" x14ac:dyDescent="0.15">
      <c r="D35" s="159"/>
      <c r="E35" s="159"/>
      <c r="F35" s="158"/>
      <c r="G35" s="178"/>
      <c r="H35" s="159"/>
      <c r="I35" s="176"/>
      <c r="J35" s="105"/>
    </row>
    <row r="36" spans="4:10" x14ac:dyDescent="0.15">
      <c r="F36" s="158"/>
      <c r="G36" s="179"/>
      <c r="H36" s="159"/>
      <c r="I36" s="176"/>
      <c r="J36" s="105"/>
    </row>
    <row r="37" spans="4:10" x14ac:dyDescent="0.15">
      <c r="E37" s="158"/>
      <c r="F37" s="158"/>
      <c r="H37" s="159"/>
      <c r="I37" s="176"/>
    </row>
    <row r="38" spans="4:10" x14ac:dyDescent="0.15">
      <c r="F38" s="158"/>
      <c r="H38" s="159"/>
      <c r="I38" s="176"/>
    </row>
    <row r="39" spans="4:10" x14ac:dyDescent="0.15">
      <c r="F39" s="158"/>
      <c r="H39" s="159"/>
      <c r="I39" s="177"/>
      <c r="J39" s="159"/>
    </row>
    <row r="40" spans="4:10" x14ac:dyDescent="0.15">
      <c r="I40" s="159"/>
      <c r="J40" s="185"/>
    </row>
    <row r="41" spans="4:10" x14ac:dyDescent="0.15">
      <c r="F41" s="158"/>
      <c r="J41" s="159"/>
    </row>
  </sheetData>
  <mergeCells count="43">
    <mergeCell ref="A24:F24"/>
    <mergeCell ref="H13:H16"/>
    <mergeCell ref="I13:I16"/>
    <mergeCell ref="J13:J16"/>
    <mergeCell ref="L13:L16"/>
    <mergeCell ref="A18:A19"/>
    <mergeCell ref="C18:C19"/>
    <mergeCell ref="D18:D19"/>
    <mergeCell ref="G18:G19"/>
    <mergeCell ref="A21:M21"/>
    <mergeCell ref="H18:H19"/>
    <mergeCell ref="I18:I19"/>
    <mergeCell ref="J18:J19"/>
    <mergeCell ref="L18:L19"/>
    <mergeCell ref="B18:B19"/>
    <mergeCell ref="M13:M16"/>
    <mergeCell ref="A20:F20"/>
    <mergeCell ref="A13:A16"/>
    <mergeCell ref="B13:B16"/>
    <mergeCell ref="C13:C16"/>
    <mergeCell ref="D13:D16"/>
    <mergeCell ref="E13:E16"/>
    <mergeCell ref="G13:G16"/>
    <mergeCell ref="E18:E19"/>
    <mergeCell ref="M18:M19"/>
    <mergeCell ref="A12:M12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M10"/>
    <mergeCell ref="A9:G9"/>
    <mergeCell ref="J3:M3"/>
    <mergeCell ref="A7:F7"/>
    <mergeCell ref="J7:M7"/>
    <mergeCell ref="A8:D8"/>
    <mergeCell ref="E8:G8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&amp;N&amp;R26 DE NOVIEMBRE DE 2018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33"/>
  <sheetViews>
    <sheetView workbookViewId="0">
      <selection activeCell="I20" sqref="I20:J20"/>
    </sheetView>
  </sheetViews>
  <sheetFormatPr baseColWidth="10" defaultColWidth="11.42578125" defaultRowHeight="12.75" x14ac:dyDescent="0.2"/>
  <cols>
    <col min="1" max="1" width="4.7109375" style="79" customWidth="1"/>
    <col min="2" max="2" width="14.7109375" style="79" customWidth="1"/>
    <col min="3" max="3" width="11.7109375" style="79" customWidth="1"/>
    <col min="4" max="6" width="13.7109375" style="79" customWidth="1"/>
    <col min="7" max="7" width="31.7109375" style="79" customWidth="1"/>
    <col min="8" max="10" width="15.7109375" style="79" customWidth="1"/>
    <col min="11" max="11" width="13.7109375" style="79" customWidth="1"/>
    <col min="12" max="13" width="7.7109375" style="79" customWidth="1"/>
    <col min="14" max="16384" width="11.42578125" style="79"/>
  </cols>
  <sheetData>
    <row r="1" spans="1:13" s="14" customFormat="1" ht="12.75" customHeight="1" x14ac:dyDescent="0.15">
      <c r="G1" s="62"/>
      <c r="H1" s="62"/>
      <c r="I1" s="62"/>
      <c r="J1" s="62"/>
      <c r="K1" s="62"/>
      <c r="L1" s="62"/>
      <c r="M1" s="20"/>
    </row>
    <row r="2" spans="1:13" s="14" customFormat="1" ht="12" customHeight="1" x14ac:dyDescent="0.4">
      <c r="G2" s="63"/>
      <c r="H2" s="63"/>
      <c r="I2" s="63"/>
      <c r="J2" s="63"/>
      <c r="K2" s="63"/>
      <c r="L2" s="63"/>
      <c r="M2" s="64"/>
    </row>
    <row r="3" spans="1:13" s="14" customFormat="1" ht="15" customHeight="1" x14ac:dyDescent="0.15">
      <c r="H3" s="8"/>
      <c r="J3" s="230" t="s">
        <v>1</v>
      </c>
      <c r="K3" s="230"/>
      <c r="L3" s="230"/>
      <c r="M3" s="230"/>
    </row>
    <row r="4" spans="1:13" s="14" customFormat="1" ht="15" customHeight="1" x14ac:dyDescent="0.2">
      <c r="G4" s="20"/>
      <c r="H4" s="20"/>
      <c r="I4" s="65"/>
      <c r="J4" s="279" t="s">
        <v>2</v>
      </c>
      <c r="K4" s="279"/>
      <c r="L4" s="279"/>
      <c r="M4" s="279"/>
    </row>
    <row r="5" spans="1:13" s="14" customFormat="1" ht="13.5" customHeight="1" x14ac:dyDescent="0.15">
      <c r="H5" s="20"/>
      <c r="I5" s="20"/>
      <c r="K5" s="66"/>
      <c r="L5" s="16"/>
      <c r="M5" s="67"/>
    </row>
    <row r="6" spans="1:13" s="14" customFormat="1" ht="10.5" x14ac:dyDescent="0.15">
      <c r="H6" s="16"/>
      <c r="I6" s="19"/>
      <c r="J6" s="19"/>
      <c r="K6" s="19"/>
      <c r="L6" s="19"/>
      <c r="M6" s="19"/>
    </row>
    <row r="7" spans="1:13" s="20" customFormat="1" ht="13.5" customHeight="1" x14ac:dyDescent="0.15">
      <c r="A7" s="69" t="s">
        <v>76</v>
      </c>
      <c r="B7" s="69"/>
      <c r="C7" s="69"/>
      <c r="D7" s="69"/>
      <c r="H7" s="19"/>
      <c r="I7" s="19"/>
      <c r="J7" s="230" t="s">
        <v>0</v>
      </c>
      <c r="K7" s="230"/>
      <c r="L7" s="230"/>
      <c r="M7" s="230"/>
    </row>
    <row r="8" spans="1:13" s="14" customFormat="1" ht="17.25" customHeight="1" x14ac:dyDescent="0.25">
      <c r="A8" s="84" t="s">
        <v>74</v>
      </c>
      <c r="B8" s="84"/>
      <c r="C8" s="70"/>
      <c r="D8" s="70"/>
      <c r="H8" s="18"/>
      <c r="I8" s="21"/>
      <c r="J8" s="280" t="s">
        <v>4</v>
      </c>
      <c r="K8" s="280"/>
      <c r="L8" s="280"/>
      <c r="M8" s="280"/>
    </row>
    <row r="9" spans="1:13" s="14" customFormat="1" ht="9.9499999999999993" customHeight="1" x14ac:dyDescent="0.25">
      <c r="A9" s="71"/>
      <c r="B9" s="71"/>
      <c r="C9" s="70"/>
      <c r="D9" s="70"/>
      <c r="H9" s="18"/>
      <c r="I9" s="21"/>
      <c r="J9" s="22"/>
      <c r="K9" s="22"/>
      <c r="L9" s="22"/>
    </row>
    <row r="10" spans="1:13" s="14" customFormat="1" ht="22.5" customHeight="1" x14ac:dyDescent="0.15">
      <c r="A10" s="281" t="s">
        <v>5</v>
      </c>
      <c r="B10" s="25" t="s">
        <v>6</v>
      </c>
      <c r="C10" s="219" t="s">
        <v>7</v>
      </c>
      <c r="D10" s="219" t="s">
        <v>8</v>
      </c>
      <c r="E10" s="219" t="s">
        <v>9</v>
      </c>
      <c r="F10" s="219" t="s">
        <v>10</v>
      </c>
      <c r="G10" s="219" t="s">
        <v>11</v>
      </c>
      <c r="H10" s="219" t="s">
        <v>28</v>
      </c>
      <c r="I10" s="219" t="s">
        <v>12</v>
      </c>
      <c r="J10" s="219" t="s">
        <v>13</v>
      </c>
      <c r="K10" s="219" t="s">
        <v>14</v>
      </c>
      <c r="L10" s="219" t="s">
        <v>15</v>
      </c>
      <c r="M10" s="219"/>
    </row>
    <row r="11" spans="1:13" s="14" customFormat="1" ht="22.5" customHeight="1" x14ac:dyDescent="0.15">
      <c r="A11" s="282"/>
      <c r="B11" s="72" t="s">
        <v>16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6" t="s">
        <v>17</v>
      </c>
      <c r="M11" s="107" t="s">
        <v>18</v>
      </c>
    </row>
    <row r="12" spans="1:13" s="76" customFormat="1" ht="30.75" customHeight="1" x14ac:dyDescent="0.2">
      <c r="A12" s="111">
        <v>1</v>
      </c>
      <c r="B12" s="258" t="s">
        <v>19</v>
      </c>
      <c r="C12" s="258" t="s">
        <v>20</v>
      </c>
      <c r="D12" s="258" t="s">
        <v>43</v>
      </c>
      <c r="E12" s="274" t="s">
        <v>29</v>
      </c>
      <c r="F12" s="275" t="s">
        <v>30</v>
      </c>
      <c r="G12" s="110" t="s">
        <v>65</v>
      </c>
      <c r="H12" s="161">
        <v>300000</v>
      </c>
      <c r="I12" s="164">
        <f>H12*0.5</f>
        <v>150000</v>
      </c>
      <c r="J12" s="164">
        <f>H12*0.5</f>
        <v>150000</v>
      </c>
      <c r="K12" s="276">
        <v>2994065</v>
      </c>
      <c r="L12" s="277">
        <v>43191</v>
      </c>
      <c r="M12" s="278">
        <v>43465</v>
      </c>
    </row>
    <row r="13" spans="1:13" s="76" customFormat="1" ht="29.25" customHeight="1" x14ac:dyDescent="0.2">
      <c r="A13" s="111">
        <v>2</v>
      </c>
      <c r="B13" s="258"/>
      <c r="C13" s="258"/>
      <c r="D13" s="258"/>
      <c r="E13" s="274"/>
      <c r="F13" s="275"/>
      <c r="G13" s="110" t="s">
        <v>66</v>
      </c>
      <c r="H13" s="161">
        <v>280000</v>
      </c>
      <c r="I13" s="164">
        <f t="shared" ref="I13:I19" si="0">H13*0.5</f>
        <v>140000</v>
      </c>
      <c r="J13" s="164">
        <f t="shared" ref="J13:J19" si="1">H13*0.5</f>
        <v>140000</v>
      </c>
      <c r="K13" s="276"/>
      <c r="L13" s="277"/>
      <c r="M13" s="278"/>
    </row>
    <row r="14" spans="1:13" s="76" customFormat="1" ht="27.75" customHeight="1" x14ac:dyDescent="0.2">
      <c r="A14" s="111">
        <v>3</v>
      </c>
      <c r="B14" s="258"/>
      <c r="C14" s="258"/>
      <c r="D14" s="258"/>
      <c r="E14" s="274"/>
      <c r="F14" s="275"/>
      <c r="G14" s="110" t="s">
        <v>67</v>
      </c>
      <c r="H14" s="161">
        <v>19015.18</v>
      </c>
      <c r="I14" s="164">
        <f t="shared" si="0"/>
        <v>9507.59</v>
      </c>
      <c r="J14" s="164">
        <f t="shared" si="1"/>
        <v>9507.59</v>
      </c>
      <c r="K14" s="276"/>
      <c r="L14" s="277"/>
      <c r="M14" s="278"/>
    </row>
    <row r="15" spans="1:13" s="76" customFormat="1" ht="27.75" customHeight="1" x14ac:dyDescent="0.2">
      <c r="A15" s="111">
        <v>4</v>
      </c>
      <c r="B15" s="258"/>
      <c r="C15" s="258"/>
      <c r="D15" s="258"/>
      <c r="E15" s="274"/>
      <c r="F15" s="275"/>
      <c r="G15" s="110" t="s">
        <v>68</v>
      </c>
      <c r="H15" s="161">
        <v>86400</v>
      </c>
      <c r="I15" s="164">
        <f t="shared" si="0"/>
        <v>43200</v>
      </c>
      <c r="J15" s="164">
        <f t="shared" si="1"/>
        <v>43200</v>
      </c>
      <c r="K15" s="276"/>
      <c r="L15" s="277"/>
      <c r="M15" s="278"/>
    </row>
    <row r="16" spans="1:13" s="76" customFormat="1" ht="27.75" customHeight="1" x14ac:dyDescent="0.2">
      <c r="A16" s="111">
        <v>5</v>
      </c>
      <c r="B16" s="258"/>
      <c r="C16" s="258"/>
      <c r="D16" s="258"/>
      <c r="E16" s="274"/>
      <c r="F16" s="275"/>
      <c r="G16" s="110" t="s">
        <v>69</v>
      </c>
      <c r="H16" s="161">
        <v>340000</v>
      </c>
      <c r="I16" s="164">
        <f t="shared" si="0"/>
        <v>170000</v>
      </c>
      <c r="J16" s="164">
        <f t="shared" si="1"/>
        <v>170000</v>
      </c>
      <c r="K16" s="276"/>
      <c r="L16" s="277"/>
      <c r="M16" s="278"/>
    </row>
    <row r="17" spans="1:13" s="76" customFormat="1" ht="27.75" customHeight="1" x14ac:dyDescent="0.2">
      <c r="A17" s="111">
        <v>6</v>
      </c>
      <c r="B17" s="258"/>
      <c r="C17" s="258"/>
      <c r="D17" s="258"/>
      <c r="E17" s="274"/>
      <c r="F17" s="275"/>
      <c r="G17" s="110" t="s">
        <v>70</v>
      </c>
      <c r="H17" s="161">
        <v>212586</v>
      </c>
      <c r="I17" s="168">
        <v>92586</v>
      </c>
      <c r="J17" s="168">
        <v>120000</v>
      </c>
      <c r="K17" s="276"/>
      <c r="L17" s="277"/>
      <c r="M17" s="278"/>
    </row>
    <row r="18" spans="1:13" s="76" customFormat="1" ht="27.75" customHeight="1" x14ac:dyDescent="0.2">
      <c r="A18" s="111">
        <v>7</v>
      </c>
      <c r="B18" s="258"/>
      <c r="C18" s="258"/>
      <c r="D18" s="258"/>
      <c r="E18" s="274"/>
      <c r="F18" s="275"/>
      <c r="G18" s="145" t="s">
        <v>71</v>
      </c>
      <c r="H18" s="162">
        <v>830.72</v>
      </c>
      <c r="I18" s="165">
        <f t="shared" ref="I18" si="2">H18*0.5</f>
        <v>415.36</v>
      </c>
      <c r="J18" s="165">
        <f t="shared" ref="J18" si="3">H18*0.5</f>
        <v>415.36</v>
      </c>
      <c r="K18" s="276"/>
      <c r="L18" s="277"/>
      <c r="M18" s="278"/>
    </row>
    <row r="19" spans="1:13" s="76" customFormat="1" ht="29.25" customHeight="1" thickBot="1" x14ac:dyDescent="0.25">
      <c r="A19" s="111">
        <v>8</v>
      </c>
      <c r="B19" s="258"/>
      <c r="C19" s="258"/>
      <c r="D19" s="258"/>
      <c r="E19" s="274"/>
      <c r="F19" s="275"/>
      <c r="G19" s="145" t="s">
        <v>96</v>
      </c>
      <c r="H19" s="162">
        <v>29940.1</v>
      </c>
      <c r="I19" s="165">
        <f t="shared" si="0"/>
        <v>14970.05</v>
      </c>
      <c r="J19" s="165">
        <f t="shared" si="1"/>
        <v>14970.05</v>
      </c>
      <c r="K19" s="276"/>
      <c r="L19" s="277"/>
      <c r="M19" s="278"/>
    </row>
    <row r="20" spans="1:13" s="76" customFormat="1" ht="14.25" customHeight="1" thickBot="1" x14ac:dyDescent="0.25">
      <c r="G20" s="42" t="s">
        <v>21</v>
      </c>
      <c r="H20" s="29">
        <f>SUM(H12:H19)</f>
        <v>1268772.0000000002</v>
      </c>
      <c r="I20" s="166">
        <f>SUM(I12:I19)</f>
        <v>620679.00000000012</v>
      </c>
      <c r="J20" s="167">
        <f>SUM(J12:J19)</f>
        <v>648093.00000000012</v>
      </c>
      <c r="K20" s="77">
        <f>K12</f>
        <v>2994065</v>
      </c>
      <c r="L20" s="22"/>
      <c r="M20" s="22"/>
    </row>
    <row r="21" spans="1:13" s="76" customFormat="1" x14ac:dyDescent="0.2"/>
    <row r="22" spans="1:13" s="76" customFormat="1" x14ac:dyDescent="0.2">
      <c r="B22" s="78"/>
    </row>
    <row r="23" spans="1:13" s="76" customFormat="1" x14ac:dyDescent="0.2"/>
    <row r="24" spans="1:13" s="76" customFormat="1" x14ac:dyDescent="0.2"/>
    <row r="25" spans="1:13" s="76" customFormat="1" ht="81" customHeight="1" x14ac:dyDescent="0.2"/>
    <row r="26" spans="1:13" s="76" customFormat="1" ht="81" customHeight="1" x14ac:dyDescent="0.2"/>
    <row r="27" spans="1:13" s="76" customFormat="1" x14ac:dyDescent="0.2"/>
    <row r="28" spans="1:13" s="76" customFormat="1" x14ac:dyDescent="0.2"/>
    <row r="29" spans="1:13" s="76" customFormat="1" x14ac:dyDescent="0.2"/>
    <row r="31" spans="1:13" x14ac:dyDescent="0.2">
      <c r="I31" s="80"/>
    </row>
    <row r="32" spans="1:13" x14ac:dyDescent="0.2">
      <c r="J32" s="80"/>
    </row>
    <row r="33" spans="8:9" x14ac:dyDescent="0.2">
      <c r="H33" s="81"/>
      <c r="I33" s="82"/>
    </row>
  </sheetData>
  <mergeCells count="23">
    <mergeCell ref="G10:G11"/>
    <mergeCell ref="H10:H11"/>
    <mergeCell ref="I10:I11"/>
    <mergeCell ref="J10:J11"/>
    <mergeCell ref="K10:K11"/>
    <mergeCell ref="A10:A11"/>
    <mergeCell ref="C10:C11"/>
    <mergeCell ref="D10:D11"/>
    <mergeCell ref="E10:E11"/>
    <mergeCell ref="F10:F11"/>
    <mergeCell ref="K12:K19"/>
    <mergeCell ref="L12:L19"/>
    <mergeCell ref="M12:M19"/>
    <mergeCell ref="J3:M3"/>
    <mergeCell ref="J4:M4"/>
    <mergeCell ref="L10:M10"/>
    <mergeCell ref="J7:M7"/>
    <mergeCell ref="J8:M8"/>
    <mergeCell ref="B12:B19"/>
    <mergeCell ref="C12:C19"/>
    <mergeCell ref="D12:D19"/>
    <mergeCell ref="E12:E19"/>
    <mergeCell ref="F12:F19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&amp;N&amp;R26 DE NOVIEMBRE DE 2018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0"/>
  <sheetViews>
    <sheetView tabSelected="1" workbookViewId="0">
      <selection activeCell="A8" sqref="A8"/>
    </sheetView>
  </sheetViews>
  <sheetFormatPr baseColWidth="10" defaultColWidth="11.42578125" defaultRowHeight="12.75" x14ac:dyDescent="0.2"/>
  <cols>
    <col min="1" max="1" width="4.7109375" style="76" customWidth="1"/>
    <col min="2" max="2" width="13.7109375" style="76" customWidth="1"/>
    <col min="3" max="3" width="11.7109375" style="76" customWidth="1"/>
    <col min="4" max="6" width="13.7109375" style="76" customWidth="1"/>
    <col min="7" max="7" width="31.7109375" style="76" customWidth="1"/>
    <col min="8" max="10" width="15.7109375" style="76" customWidth="1"/>
    <col min="11" max="11" width="13.7109375" style="76" customWidth="1"/>
    <col min="12" max="13" width="7.7109375" style="76" customWidth="1"/>
    <col min="14" max="14" width="2.85546875" style="76" customWidth="1"/>
    <col min="15" max="16384" width="11.42578125" style="76"/>
  </cols>
  <sheetData>
    <row r="1" spans="1:14" x14ac:dyDescent="0.2">
      <c r="A1" s="14"/>
      <c r="B1" s="14"/>
      <c r="C1" s="14"/>
      <c r="D1" s="14"/>
      <c r="E1" s="8"/>
      <c r="F1" s="8"/>
      <c r="G1" s="5"/>
      <c r="H1" s="8"/>
      <c r="I1" s="8"/>
      <c r="J1" s="19"/>
      <c r="K1" s="19"/>
      <c r="L1" s="19"/>
      <c r="M1" s="19"/>
      <c r="N1" s="20"/>
    </row>
    <row r="2" spans="1:14" ht="15" x14ac:dyDescent="0.2">
      <c r="A2" s="14"/>
      <c r="B2" s="14"/>
      <c r="C2" s="14"/>
      <c r="D2" s="15"/>
      <c r="E2" s="8"/>
      <c r="F2" s="5"/>
      <c r="G2" s="8"/>
      <c r="H2" s="8"/>
      <c r="I2" s="20"/>
      <c r="J2" s="5"/>
      <c r="K2" s="8"/>
      <c r="L2" s="8"/>
      <c r="M2" s="115"/>
      <c r="N2" s="19"/>
    </row>
    <row r="3" spans="1:14" x14ac:dyDescent="0.2">
      <c r="A3" s="14"/>
      <c r="B3" s="14"/>
      <c r="C3" s="14"/>
      <c r="D3" s="14"/>
      <c r="E3" s="19"/>
      <c r="F3" s="8"/>
      <c r="G3" s="5"/>
      <c r="H3" s="8"/>
      <c r="I3" s="20"/>
      <c r="J3" s="230" t="s">
        <v>1</v>
      </c>
      <c r="K3" s="230"/>
      <c r="L3" s="230"/>
      <c r="M3" s="230"/>
      <c r="N3" s="20"/>
    </row>
    <row r="4" spans="1:14" x14ac:dyDescent="0.2">
      <c r="A4" s="14"/>
      <c r="B4" s="14"/>
      <c r="C4" s="14"/>
      <c r="D4" s="14"/>
      <c r="E4" s="14"/>
      <c r="F4" s="8"/>
      <c r="G4" s="5"/>
      <c r="H4" s="8"/>
      <c r="I4" s="8"/>
      <c r="J4" s="279" t="s">
        <v>2</v>
      </c>
      <c r="K4" s="279"/>
      <c r="L4" s="279"/>
      <c r="M4" s="279"/>
      <c r="N4" s="20"/>
    </row>
    <row r="5" spans="1:14" x14ac:dyDescent="0.2">
      <c r="A5" s="14"/>
      <c r="B5" s="14"/>
      <c r="C5" s="14"/>
      <c r="D5" s="14"/>
      <c r="E5" s="14"/>
      <c r="F5" s="8"/>
      <c r="G5" s="5"/>
      <c r="H5" s="8"/>
      <c r="I5" s="8"/>
      <c r="J5" s="114"/>
      <c r="K5" s="114"/>
      <c r="L5" s="114"/>
      <c r="M5" s="115"/>
      <c r="N5" s="20"/>
    </row>
    <row r="6" spans="1:14" ht="14.25" x14ac:dyDescent="0.2">
      <c r="A6" s="14"/>
      <c r="B6" s="14"/>
      <c r="C6" s="32" t="s">
        <v>31</v>
      </c>
      <c r="D6" s="14"/>
      <c r="E6" s="19"/>
      <c r="F6" s="20"/>
      <c r="G6" s="83"/>
      <c r="H6" s="20"/>
      <c r="I6" s="20"/>
      <c r="J6" s="68"/>
      <c r="K6" s="7"/>
      <c r="L6" s="17"/>
      <c r="M6" s="115"/>
      <c r="N6" s="20"/>
    </row>
    <row r="7" spans="1:14" ht="14.25" x14ac:dyDescent="0.2">
      <c r="A7" s="69" t="s">
        <v>76</v>
      </c>
      <c r="B7" s="69"/>
      <c r="C7" s="69"/>
      <c r="D7" s="69"/>
      <c r="E7" s="19"/>
      <c r="F7" s="20"/>
      <c r="G7" s="83"/>
      <c r="H7" s="20"/>
      <c r="I7" s="20"/>
      <c r="J7" s="230" t="s">
        <v>0</v>
      </c>
      <c r="K7" s="230"/>
      <c r="L7" s="230"/>
      <c r="M7" s="230"/>
      <c r="N7" s="20"/>
    </row>
    <row r="8" spans="1:14" ht="18" x14ac:dyDescent="0.25">
      <c r="A8" s="154" t="s">
        <v>78</v>
      </c>
      <c r="B8" s="84"/>
      <c r="C8" s="85"/>
      <c r="D8" s="85"/>
      <c r="E8" s="86"/>
      <c r="F8" s="14"/>
      <c r="G8" s="87"/>
      <c r="H8" s="88"/>
      <c r="I8" s="14"/>
      <c r="J8" s="280" t="s">
        <v>4</v>
      </c>
      <c r="K8" s="280"/>
      <c r="L8" s="280"/>
      <c r="M8" s="280"/>
      <c r="N8" s="20"/>
    </row>
    <row r="9" spans="1:14" ht="9.9499999999999993" customHeight="1" x14ac:dyDescent="0.25">
      <c r="A9" s="70"/>
      <c r="B9" s="70"/>
      <c r="C9" s="70"/>
      <c r="D9" s="86"/>
      <c r="E9" s="86"/>
      <c r="F9" s="14"/>
      <c r="G9" s="87"/>
      <c r="H9" s="88"/>
      <c r="I9" s="14"/>
      <c r="J9" s="21"/>
      <c r="K9" s="22"/>
      <c r="L9" s="23"/>
      <c r="M9" s="115"/>
      <c r="N9" s="20"/>
    </row>
    <row r="10" spans="1:14" ht="21.95" customHeight="1" x14ac:dyDescent="0.2">
      <c r="A10" s="221" t="s">
        <v>5</v>
      </c>
      <c r="B10" s="116" t="s">
        <v>6</v>
      </c>
      <c r="C10" s="219" t="s">
        <v>7</v>
      </c>
      <c r="D10" s="219" t="s">
        <v>8</v>
      </c>
      <c r="E10" s="219" t="s">
        <v>9</v>
      </c>
      <c r="F10" s="219" t="s">
        <v>10</v>
      </c>
      <c r="G10" s="219" t="s">
        <v>11</v>
      </c>
      <c r="H10" s="219" t="s">
        <v>32</v>
      </c>
      <c r="I10" s="219" t="s">
        <v>33</v>
      </c>
      <c r="J10" s="219" t="s">
        <v>34</v>
      </c>
      <c r="K10" s="219" t="s">
        <v>14</v>
      </c>
      <c r="L10" s="219" t="s">
        <v>15</v>
      </c>
      <c r="M10" s="219"/>
      <c r="N10" s="36"/>
    </row>
    <row r="11" spans="1:14" ht="21.95" customHeight="1" x14ac:dyDescent="0.2">
      <c r="A11" s="222"/>
      <c r="B11" s="112" t="s">
        <v>16</v>
      </c>
      <c r="C11" s="219"/>
      <c r="D11" s="219"/>
      <c r="E11" s="219"/>
      <c r="F11" s="219"/>
      <c r="G11" s="219"/>
      <c r="H11" s="219" t="s">
        <v>35</v>
      </c>
      <c r="I11" s="219" t="s">
        <v>35</v>
      </c>
      <c r="J11" s="219" t="s">
        <v>35</v>
      </c>
      <c r="K11" s="219"/>
      <c r="L11" s="112" t="s">
        <v>17</v>
      </c>
      <c r="M11" s="112" t="s">
        <v>18</v>
      </c>
      <c r="N11" s="36"/>
    </row>
    <row r="12" spans="1:14" ht="330" hidden="1" customHeight="1" thickBot="1" x14ac:dyDescent="0.25">
      <c r="A12" s="113">
        <v>1</v>
      </c>
      <c r="B12" s="73" t="s">
        <v>36</v>
      </c>
      <c r="C12" s="109" t="s">
        <v>20</v>
      </c>
      <c r="D12" s="74" t="s">
        <v>37</v>
      </c>
      <c r="E12" s="89" t="s">
        <v>29</v>
      </c>
      <c r="F12" s="89" t="s">
        <v>30</v>
      </c>
      <c r="G12" s="110" t="s">
        <v>38</v>
      </c>
      <c r="H12" s="90">
        <v>2800000</v>
      </c>
      <c r="I12" s="91">
        <v>1400000</v>
      </c>
      <c r="J12" s="91">
        <v>1400000</v>
      </c>
      <c r="K12" s="92"/>
      <c r="L12" s="75">
        <v>41275</v>
      </c>
      <c r="M12" s="75">
        <v>41609</v>
      </c>
      <c r="N12" s="36"/>
    </row>
    <row r="13" spans="1:14" s="98" customFormat="1" ht="13.5" hidden="1" thickBot="1" x14ac:dyDescent="0.25">
      <c r="A13" s="27"/>
      <c r="B13" s="28"/>
      <c r="C13" s="27"/>
      <c r="D13" s="28"/>
      <c r="E13" s="5"/>
      <c r="F13" s="5"/>
      <c r="G13" s="93" t="s">
        <v>21</v>
      </c>
      <c r="H13" s="94">
        <f>SUM(H12)</f>
        <v>2800000</v>
      </c>
      <c r="I13" s="94">
        <f>SUM(I12)</f>
        <v>1400000</v>
      </c>
      <c r="J13" s="94">
        <f>SUM(J12)</f>
        <v>1400000</v>
      </c>
      <c r="K13" s="95"/>
      <c r="L13" s="96"/>
      <c r="M13" s="96"/>
      <c r="N13" s="97"/>
    </row>
    <row r="14" spans="1:14" ht="27.75" customHeight="1" x14ac:dyDescent="0.2">
      <c r="A14" s="109">
        <v>1</v>
      </c>
      <c r="B14" s="239" t="s">
        <v>19</v>
      </c>
      <c r="C14" s="241" t="s">
        <v>20</v>
      </c>
      <c r="D14" s="285" t="s">
        <v>50</v>
      </c>
      <c r="E14" s="99" t="s">
        <v>29</v>
      </c>
      <c r="F14" s="99" t="s">
        <v>30</v>
      </c>
      <c r="G14" s="110" t="s">
        <v>39</v>
      </c>
      <c r="H14" s="100">
        <v>435000</v>
      </c>
      <c r="I14" s="101">
        <v>170000</v>
      </c>
      <c r="J14" s="101">
        <v>265000</v>
      </c>
      <c r="K14" s="92">
        <v>500000</v>
      </c>
      <c r="L14" s="103">
        <v>43191</v>
      </c>
      <c r="M14" s="104">
        <v>43465</v>
      </c>
    </row>
    <row r="15" spans="1:14" ht="30.75" customHeight="1" x14ac:dyDescent="0.2">
      <c r="A15" s="109">
        <v>2</v>
      </c>
      <c r="B15" s="283"/>
      <c r="C15" s="284"/>
      <c r="D15" s="286"/>
      <c r="E15" s="99" t="s">
        <v>29</v>
      </c>
      <c r="F15" s="99" t="s">
        <v>30</v>
      </c>
      <c r="G15" s="110" t="s">
        <v>40</v>
      </c>
      <c r="H15" s="100">
        <v>415000</v>
      </c>
      <c r="I15" s="101">
        <v>160000</v>
      </c>
      <c r="J15" s="101">
        <v>255000</v>
      </c>
      <c r="K15" s="92">
        <v>254</v>
      </c>
      <c r="L15" s="103">
        <v>43191</v>
      </c>
      <c r="M15" s="150">
        <v>43465</v>
      </c>
    </row>
    <row r="16" spans="1:14" ht="26.25" customHeight="1" x14ac:dyDescent="0.2">
      <c r="A16" s="109">
        <v>3</v>
      </c>
      <c r="B16" s="283"/>
      <c r="C16" s="284"/>
      <c r="D16" s="286"/>
      <c r="E16" s="99" t="s">
        <v>29</v>
      </c>
      <c r="F16" s="99" t="s">
        <v>30</v>
      </c>
      <c r="G16" s="110" t="s">
        <v>42</v>
      </c>
      <c r="H16" s="100">
        <v>650000</v>
      </c>
      <c r="I16" s="101">
        <v>290000</v>
      </c>
      <c r="J16" s="101">
        <v>360000</v>
      </c>
      <c r="K16" s="92">
        <v>600000</v>
      </c>
      <c r="L16" s="103">
        <v>43191</v>
      </c>
      <c r="M16" s="150">
        <v>43465</v>
      </c>
    </row>
    <row r="17" spans="1:13" ht="26.25" customHeight="1" thickBot="1" x14ac:dyDescent="0.25">
      <c r="A17" s="109">
        <v>4</v>
      </c>
      <c r="B17" s="240"/>
      <c r="C17" s="242"/>
      <c r="D17" s="287"/>
      <c r="E17" s="99" t="s">
        <v>29</v>
      </c>
      <c r="F17" s="99" t="s">
        <v>30</v>
      </c>
      <c r="G17" s="110" t="s">
        <v>41</v>
      </c>
      <c r="H17" s="100">
        <v>800000</v>
      </c>
      <c r="I17" s="101">
        <v>380000</v>
      </c>
      <c r="J17" s="101">
        <v>420000</v>
      </c>
      <c r="K17" s="92">
        <v>500000</v>
      </c>
      <c r="L17" s="103">
        <v>43191</v>
      </c>
      <c r="M17" s="150">
        <v>43465</v>
      </c>
    </row>
    <row r="18" spans="1:13" ht="12.75" customHeight="1" thickBot="1" x14ac:dyDescent="0.25">
      <c r="G18" s="42" t="s">
        <v>21</v>
      </c>
      <c r="H18" s="94">
        <f>SUM(H14:H17)</f>
        <v>2300000</v>
      </c>
      <c r="I18" s="94">
        <f>SUM(I14:I17)</f>
        <v>1000000</v>
      </c>
      <c r="J18" s="108">
        <f>SUM(J14:J17)</f>
        <v>1300000</v>
      </c>
      <c r="K18" s="144">
        <f>SUM(K14:K17)</f>
        <v>1600254</v>
      </c>
    </row>
    <row r="20" spans="1:13" x14ac:dyDescent="0.2">
      <c r="B20" s="78"/>
      <c r="H20" s="102"/>
    </row>
  </sheetData>
  <mergeCells count="18">
    <mergeCell ref="A10:A11"/>
    <mergeCell ref="C10:C11"/>
    <mergeCell ref="D10:D11"/>
    <mergeCell ref="E10:E11"/>
    <mergeCell ref="F10:F11"/>
    <mergeCell ref="B14:B17"/>
    <mergeCell ref="C14:C17"/>
    <mergeCell ref="D14:D17"/>
    <mergeCell ref="J3:M3"/>
    <mergeCell ref="J4:M4"/>
    <mergeCell ref="J7:M7"/>
    <mergeCell ref="J8:M8"/>
    <mergeCell ref="G10:G11"/>
    <mergeCell ref="H10:H11"/>
    <mergeCell ref="I10:I11"/>
    <mergeCell ref="J10:J11"/>
    <mergeCell ref="K10:K11"/>
    <mergeCell ref="L10:M10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&amp;N&amp;R26 DE NOVIEMBRE DE 2018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Resumen Propuesta PPIP 2018</vt:lpstr>
      <vt:lpstr>APAUR (Urbano)</vt:lpstr>
      <vt:lpstr> APARURAL (Rural)</vt:lpstr>
      <vt:lpstr>Agua Limpia </vt:lpstr>
      <vt:lpstr>Cultura del Agua </vt:lpstr>
      <vt:lpstr>' APARURAL (Rural)'!Área_de_impresión</vt:lpstr>
      <vt:lpstr>'Agua Limpia '!Área_de_impresión</vt:lpstr>
      <vt:lpstr>'Cultura del Agua '!Área_de_impresión</vt:lpstr>
      <vt:lpstr>'Resumen Propuesta PPIP 2018'!Área_de_impresión</vt:lpstr>
      <vt:lpstr>' APARURAL (Rural)'!Títulos_a_imprimir</vt:lpstr>
      <vt:lpstr>'APAUR (Urbano)'!Títulos_a_imprimir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dcastaneda</dc:creator>
  <cp:lastModifiedBy>Laura Nayeli Pacheco Casillas</cp:lastModifiedBy>
  <cp:lastPrinted>2018-11-22T20:35:17Z</cp:lastPrinted>
  <dcterms:created xsi:type="dcterms:W3CDTF">2015-02-20T19:14:16Z</dcterms:created>
  <dcterms:modified xsi:type="dcterms:W3CDTF">2019-01-24T21:15:55Z</dcterms:modified>
</cp:coreProperties>
</file>