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Hoja1!$A$5:$AM$120</definedName>
  </definedNames>
  <calcPr calcId="125725"/>
</workbook>
</file>

<file path=xl/calcChain.xml><?xml version="1.0" encoding="utf-8"?>
<calcChain xmlns="http://schemas.openxmlformats.org/spreadsheetml/2006/main">
  <c r="S132" i="1"/>
  <c r="S127"/>
  <c r="S125"/>
  <c r="S123"/>
  <c r="AJ120"/>
  <c r="AI120"/>
  <c r="AH120"/>
  <c r="AG120"/>
  <c r="AF120"/>
  <c r="AB120"/>
  <c r="V120"/>
  <c r="T120"/>
  <c r="S120"/>
  <c r="Y119"/>
  <c r="U119"/>
  <c r="AA119" s="1"/>
  <c r="Y118"/>
  <c r="U118"/>
  <c r="AC118" s="1"/>
  <c r="Y117"/>
  <c r="U117"/>
  <c r="AC117" s="1"/>
  <c r="Y116"/>
  <c r="U116"/>
  <c r="AC116" s="1"/>
  <c r="Y115"/>
  <c r="U115"/>
  <c r="AC115" s="1"/>
  <c r="Y114"/>
  <c r="U114"/>
  <c r="AC114" s="1"/>
  <c r="Y113"/>
  <c r="U113"/>
  <c r="AC113" s="1"/>
  <c r="Y112"/>
  <c r="U112"/>
  <c r="AC112" s="1"/>
  <c r="Y111"/>
  <c r="U111"/>
  <c r="AC111" s="1"/>
  <c r="Y110"/>
  <c r="U110"/>
  <c r="AC110" s="1"/>
  <c r="Y109"/>
  <c r="U109"/>
  <c r="AC109" s="1"/>
  <c r="Y108"/>
  <c r="U108"/>
  <c r="AC108" s="1"/>
  <c r="Y107"/>
  <c r="U107"/>
  <c r="W107" s="1"/>
  <c r="Y106"/>
  <c r="U106"/>
  <c r="AC106" s="1"/>
  <c r="Y105"/>
  <c r="U105"/>
  <c r="W105" s="1"/>
  <c r="Y104"/>
  <c r="U104"/>
  <c r="AC104" s="1"/>
  <c r="Y103"/>
  <c r="U103"/>
  <c r="W103" s="1"/>
  <c r="Y102"/>
  <c r="U102"/>
  <c r="AC102" s="1"/>
  <c r="Y101"/>
  <c r="U101"/>
  <c r="W101" s="1"/>
  <c r="Y100"/>
  <c r="U100"/>
  <c r="AC100" s="1"/>
  <c r="Y99"/>
  <c r="U99"/>
  <c r="Y98"/>
  <c r="U98"/>
  <c r="AC98" s="1"/>
  <c r="Y97"/>
  <c r="U97"/>
  <c r="Y96"/>
  <c r="U96"/>
  <c r="AC96" s="1"/>
  <c r="Y95"/>
  <c r="U95"/>
  <c r="Y94"/>
  <c r="U94"/>
  <c r="AC94" s="1"/>
  <c r="Y93"/>
  <c r="U93"/>
  <c r="Y92"/>
  <c r="U92"/>
  <c r="AC92" s="1"/>
  <c r="Y91"/>
  <c r="U91"/>
  <c r="Y90"/>
  <c r="U90"/>
  <c r="AC90" s="1"/>
  <c r="Y89"/>
  <c r="U89"/>
  <c r="Y88"/>
  <c r="U88"/>
  <c r="AC88" s="1"/>
  <c r="Y87"/>
  <c r="U87"/>
  <c r="Y86"/>
  <c r="U86"/>
  <c r="AC86" s="1"/>
  <c r="Y85"/>
  <c r="U85"/>
  <c r="Y84"/>
  <c r="U84"/>
  <c r="AC84" s="1"/>
  <c r="Y83"/>
  <c r="U83"/>
  <c r="Y82"/>
  <c r="U82"/>
  <c r="AC82" s="1"/>
  <c r="Y81"/>
  <c r="U81"/>
  <c r="Y80"/>
  <c r="U80"/>
  <c r="AC80" s="1"/>
  <c r="Y79"/>
  <c r="U79"/>
  <c r="Y78"/>
  <c r="U78"/>
  <c r="AC78" s="1"/>
  <c r="Y77"/>
  <c r="U77"/>
  <c r="Y76"/>
  <c r="U76"/>
  <c r="AC76" s="1"/>
  <c r="Y75"/>
  <c r="U75"/>
  <c r="Y74"/>
  <c r="U74"/>
  <c r="AC74" s="1"/>
  <c r="Y73"/>
  <c r="U73"/>
  <c r="Y72"/>
  <c r="U72"/>
  <c r="AC72" s="1"/>
  <c r="Y71"/>
  <c r="U71"/>
  <c r="Y70"/>
  <c r="U70"/>
  <c r="AC70" s="1"/>
  <c r="Y69"/>
  <c r="U69"/>
  <c r="Y68"/>
  <c r="U68"/>
  <c r="AC68" s="1"/>
  <c r="Y67"/>
  <c r="U67"/>
  <c r="Y66"/>
  <c r="U66"/>
  <c r="AC66" s="1"/>
  <c r="Y65"/>
  <c r="U65"/>
  <c r="Y64"/>
  <c r="U64"/>
  <c r="AC64" s="1"/>
  <c r="Y63"/>
  <c r="U63"/>
  <c r="Y62"/>
  <c r="U62"/>
  <c r="AC62" s="1"/>
  <c r="Y61"/>
  <c r="U61"/>
  <c r="Y60"/>
  <c r="U60"/>
  <c r="AC60" s="1"/>
  <c r="Y59"/>
  <c r="U59"/>
  <c r="Y58"/>
  <c r="U58"/>
  <c r="AC58" s="1"/>
  <c r="Y57"/>
  <c r="U57"/>
  <c r="Y56"/>
  <c r="U56"/>
  <c r="AC56" s="1"/>
  <c r="Y55"/>
  <c r="U55"/>
  <c r="Y54"/>
  <c r="U54"/>
  <c r="AC54" s="1"/>
  <c r="Y53"/>
  <c r="U53"/>
  <c r="Y52"/>
  <c r="U52"/>
  <c r="AC52" s="1"/>
  <c r="Y51"/>
  <c r="U51"/>
  <c r="Y50"/>
  <c r="U50"/>
  <c r="AC50" s="1"/>
  <c r="Y49"/>
  <c r="U49"/>
  <c r="Y48"/>
  <c r="U48"/>
  <c r="AC48" s="1"/>
  <c r="Y47"/>
  <c r="AE47" s="1"/>
  <c r="AE120" s="1"/>
  <c r="U47"/>
  <c r="Y46"/>
  <c r="U46"/>
  <c r="AC46" s="1"/>
  <c r="Y45"/>
  <c r="U45"/>
  <c r="Y44"/>
  <c r="U44"/>
  <c r="AC44" s="1"/>
  <c r="Y43"/>
  <c r="U43"/>
  <c r="Z43" s="1"/>
  <c r="Y42"/>
  <c r="U42"/>
  <c r="AC42" s="1"/>
  <c r="Y41"/>
  <c r="U41"/>
  <c r="AC41" s="1"/>
  <c r="Y40"/>
  <c r="U40"/>
  <c r="AC40" s="1"/>
  <c r="Y39"/>
  <c r="U39"/>
  <c r="AC39" s="1"/>
  <c r="Y38"/>
  <c r="U38"/>
  <c r="AC38" s="1"/>
  <c r="Y37"/>
  <c r="U37"/>
  <c r="AC37" s="1"/>
  <c r="Y36"/>
  <c r="U36"/>
  <c r="AC36" s="1"/>
  <c r="Y35"/>
  <c r="U35"/>
  <c r="AC35" s="1"/>
  <c r="Y34"/>
  <c r="U34"/>
  <c r="AC34" s="1"/>
  <c r="Y33"/>
  <c r="U33"/>
  <c r="AC33" s="1"/>
  <c r="Y32"/>
  <c r="U32"/>
  <c r="AC32" s="1"/>
  <c r="Y31"/>
  <c r="U31"/>
  <c r="AC31" s="1"/>
  <c r="Y30"/>
  <c r="U30"/>
  <c r="AC30" s="1"/>
  <c r="Y29"/>
  <c r="U29"/>
  <c r="Y28"/>
  <c r="U28"/>
  <c r="AC28" s="1"/>
  <c r="Y27"/>
  <c r="U27"/>
  <c r="Y26"/>
  <c r="U26"/>
  <c r="AC26" s="1"/>
  <c r="Y25"/>
  <c r="U25"/>
  <c r="Y24"/>
  <c r="U24"/>
  <c r="AC24" s="1"/>
  <c r="Y23"/>
  <c r="U23"/>
  <c r="Y22"/>
  <c r="U22"/>
  <c r="AC22" s="1"/>
  <c r="Y21"/>
  <c r="U21"/>
  <c r="Y20"/>
  <c r="U20"/>
  <c r="AC20" s="1"/>
  <c r="Y19"/>
  <c r="U19"/>
  <c r="Y18"/>
  <c r="U18"/>
  <c r="AC18" s="1"/>
  <c r="Y17"/>
  <c r="U17"/>
  <c r="Y16"/>
  <c r="U16"/>
  <c r="AC16" s="1"/>
  <c r="Y15"/>
  <c r="U15"/>
  <c r="Y14"/>
  <c r="U14"/>
  <c r="AC14" s="1"/>
  <c r="Y13"/>
  <c r="U13"/>
  <c r="Y12"/>
  <c r="U12"/>
  <c r="AC12" s="1"/>
  <c r="Y11"/>
  <c r="U11"/>
  <c r="Y10"/>
  <c r="U10"/>
  <c r="AC10" s="1"/>
  <c r="Y9"/>
  <c r="U9"/>
  <c r="Y8"/>
  <c r="U8"/>
  <c r="AC8" s="1"/>
  <c r="Y7"/>
  <c r="U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U6"/>
  <c r="W68" l="1"/>
  <c r="W16"/>
  <c r="W64"/>
  <c r="AA64"/>
  <c r="W66"/>
  <c r="AA66"/>
  <c r="W62"/>
  <c r="W70"/>
  <c r="AA70"/>
  <c r="W72"/>
  <c r="AA72"/>
  <c r="W74"/>
  <c r="AA74"/>
  <c r="W76"/>
  <c r="AA76"/>
  <c r="W78"/>
  <c r="AA78"/>
  <c r="W80"/>
  <c r="AA80"/>
  <c r="W82"/>
  <c r="AA82"/>
  <c r="W84"/>
  <c r="AA84"/>
  <c r="W86"/>
  <c r="AA86"/>
  <c r="W88"/>
  <c r="AA88"/>
  <c r="W90"/>
  <c r="W22"/>
  <c r="AA22"/>
  <c r="W24"/>
  <c r="AA24"/>
  <c r="W26"/>
  <c r="AA26"/>
  <c r="W28"/>
  <c r="AA28"/>
  <c r="W30"/>
  <c r="AA30"/>
  <c r="W32"/>
  <c r="AA32"/>
  <c r="W34"/>
  <c r="AA34"/>
  <c r="W36"/>
  <c r="AA36"/>
  <c r="W38"/>
  <c r="AA38"/>
  <c r="W40"/>
  <c r="AA40"/>
  <c r="W42"/>
  <c r="AA42"/>
  <c r="X43"/>
  <c r="W44"/>
  <c r="AA44"/>
  <c r="W46"/>
  <c r="AA46"/>
  <c r="W48"/>
  <c r="AA48"/>
  <c r="W50"/>
  <c r="AA50"/>
  <c r="W52"/>
  <c r="AA52"/>
  <c r="W54"/>
  <c r="AA54"/>
  <c r="W56"/>
  <c r="AA56"/>
  <c r="W58"/>
  <c r="AA58"/>
  <c r="W60"/>
  <c r="AA60"/>
  <c r="AA62"/>
  <c r="AA68"/>
  <c r="W8"/>
  <c r="AA8"/>
  <c r="W12"/>
  <c r="W18"/>
  <c r="W109"/>
  <c r="AA109"/>
  <c r="W111"/>
  <c r="AA111"/>
  <c r="W113"/>
  <c r="AA113"/>
  <c r="W115"/>
  <c r="AA115"/>
  <c r="W117"/>
  <c r="AA117"/>
  <c r="W119"/>
  <c r="W20"/>
  <c r="AA20"/>
  <c r="W14"/>
  <c r="AA14"/>
  <c r="AA16"/>
  <c r="AA18"/>
  <c r="AA12"/>
  <c r="U120"/>
  <c r="W10"/>
  <c r="AA10"/>
  <c r="AA43"/>
  <c r="W43"/>
  <c r="X6"/>
  <c r="AA6"/>
  <c r="X7"/>
  <c r="Z7"/>
  <c r="AC7"/>
  <c r="X9"/>
  <c r="Z9"/>
  <c r="AC9"/>
  <c r="X11"/>
  <c r="Z11"/>
  <c r="AC11"/>
  <c r="X13"/>
  <c r="Z13"/>
  <c r="AC13"/>
  <c r="X15"/>
  <c r="Z15"/>
  <c r="AC15"/>
  <c r="X17"/>
  <c r="Z17"/>
  <c r="AC17"/>
  <c r="X19"/>
  <c r="Z19"/>
  <c r="AC19"/>
  <c r="X21"/>
  <c r="Z21"/>
  <c r="AC21"/>
  <c r="X23"/>
  <c r="Z23"/>
  <c r="AC23"/>
  <c r="X25"/>
  <c r="Z25"/>
  <c r="AC25"/>
  <c r="X27"/>
  <c r="Z27"/>
  <c r="AC27"/>
  <c r="X29"/>
  <c r="Z29"/>
  <c r="AC29"/>
  <c r="W6"/>
  <c r="Z6"/>
  <c r="AC6"/>
  <c r="W7"/>
  <c r="Y120"/>
  <c r="AA7"/>
  <c r="X8"/>
  <c r="Z8"/>
  <c r="W9"/>
  <c r="AA9"/>
  <c r="X10"/>
  <c r="Z10"/>
  <c r="W11"/>
  <c r="AA11"/>
  <c r="X12"/>
  <c r="Z12"/>
  <c r="W13"/>
  <c r="AA13"/>
  <c r="X14"/>
  <c r="Z14"/>
  <c r="W15"/>
  <c r="AA15"/>
  <c r="X16"/>
  <c r="Z16"/>
  <c r="W17"/>
  <c r="AA17"/>
  <c r="X18"/>
  <c r="Z18"/>
  <c r="W19"/>
  <c r="AA19"/>
  <c r="X20"/>
  <c r="Z20"/>
  <c r="W21"/>
  <c r="AA21"/>
  <c r="X22"/>
  <c r="Z22"/>
  <c r="W23"/>
  <c r="AA23"/>
  <c r="X24"/>
  <c r="Z24"/>
  <c r="W25"/>
  <c r="AA25"/>
  <c r="X26"/>
  <c r="Z26"/>
  <c r="W27"/>
  <c r="AA27"/>
  <c r="X28"/>
  <c r="Z28"/>
  <c r="W29"/>
  <c r="AA29"/>
  <c r="X30"/>
  <c r="Z30"/>
  <c r="W31"/>
  <c r="AA31"/>
  <c r="X32"/>
  <c r="Z32"/>
  <c r="W33"/>
  <c r="AA33"/>
  <c r="X34"/>
  <c r="Z34"/>
  <c r="W35"/>
  <c r="AA35"/>
  <c r="X36"/>
  <c r="Z36"/>
  <c r="W37"/>
  <c r="AA37"/>
  <c r="X38"/>
  <c r="Z38"/>
  <c r="W39"/>
  <c r="AA39"/>
  <c r="X40"/>
  <c r="Z40"/>
  <c r="W41"/>
  <c r="AA41"/>
  <c r="X42"/>
  <c r="Z42"/>
  <c r="AC43"/>
  <c r="AK43" s="1"/>
  <c r="AA45"/>
  <c r="W45"/>
  <c r="AC45"/>
  <c r="Z45"/>
  <c r="X45"/>
  <c r="X31"/>
  <c r="Z31"/>
  <c r="X33"/>
  <c r="Z33"/>
  <c r="X35"/>
  <c r="Z35"/>
  <c r="X37"/>
  <c r="Z37"/>
  <c r="X39"/>
  <c r="Z39"/>
  <c r="X41"/>
  <c r="Z41"/>
  <c r="X47"/>
  <c r="AD47" s="1"/>
  <c r="AD120" s="1"/>
  <c r="Z47"/>
  <c r="AC47"/>
  <c r="X49"/>
  <c r="Z49"/>
  <c r="AC49"/>
  <c r="X51"/>
  <c r="Z51"/>
  <c r="AC51"/>
  <c r="X53"/>
  <c r="Z53"/>
  <c r="AC53"/>
  <c r="X55"/>
  <c r="Z55"/>
  <c r="AC55"/>
  <c r="X57"/>
  <c r="Z57"/>
  <c r="AC57"/>
  <c r="X59"/>
  <c r="Z59"/>
  <c r="AC59"/>
  <c r="X61"/>
  <c r="Z61"/>
  <c r="AC61"/>
  <c r="X63"/>
  <c r="Z63"/>
  <c r="AC63"/>
  <c r="X65"/>
  <c r="Z65"/>
  <c r="AC65"/>
  <c r="X67"/>
  <c r="Z67"/>
  <c r="AC67"/>
  <c r="X69"/>
  <c r="Z69"/>
  <c r="AC69"/>
  <c r="X71"/>
  <c r="Z71"/>
  <c r="AC71"/>
  <c r="X73"/>
  <c r="Z73"/>
  <c r="AC73"/>
  <c r="X75"/>
  <c r="Z75"/>
  <c r="AC75"/>
  <c r="X77"/>
  <c r="Z77"/>
  <c r="AC77"/>
  <c r="X79"/>
  <c r="Z79"/>
  <c r="AC79"/>
  <c r="X81"/>
  <c r="Z81"/>
  <c r="AC81"/>
  <c r="X83"/>
  <c r="Z83"/>
  <c r="AC83"/>
  <c r="X85"/>
  <c r="Z85"/>
  <c r="AC85"/>
  <c r="X87"/>
  <c r="Z87"/>
  <c r="AC87"/>
  <c r="X89"/>
  <c r="Z89"/>
  <c r="AC89"/>
  <c r="AA90"/>
  <c r="X91"/>
  <c r="Z91"/>
  <c r="AC91"/>
  <c r="W92"/>
  <c r="AA92"/>
  <c r="X93"/>
  <c r="Z93"/>
  <c r="AC93"/>
  <c r="W94"/>
  <c r="AA94"/>
  <c r="X95"/>
  <c r="Z95"/>
  <c r="AC95"/>
  <c r="W96"/>
  <c r="AA96"/>
  <c r="X97"/>
  <c r="Z97"/>
  <c r="AC97"/>
  <c r="W98"/>
  <c r="AA98"/>
  <c r="X99"/>
  <c r="Z99"/>
  <c r="AC99"/>
  <c r="W100"/>
  <c r="AA100"/>
  <c r="X101"/>
  <c r="Z101"/>
  <c r="AC101"/>
  <c r="W102"/>
  <c r="AA102"/>
  <c r="X103"/>
  <c r="Z103"/>
  <c r="AC103"/>
  <c r="W104"/>
  <c r="AA104"/>
  <c r="X105"/>
  <c r="Z105"/>
  <c r="AC105"/>
  <c r="W106"/>
  <c r="AA106"/>
  <c r="X107"/>
  <c r="Z107"/>
  <c r="AC107"/>
  <c r="W108"/>
  <c r="AA108"/>
  <c r="X109"/>
  <c r="Z109"/>
  <c r="W110"/>
  <c r="AA110"/>
  <c r="X111"/>
  <c r="Z111"/>
  <c r="W112"/>
  <c r="AA112"/>
  <c r="X113"/>
  <c r="Z113"/>
  <c r="W114"/>
  <c r="AA114"/>
  <c r="X115"/>
  <c r="Z115"/>
  <c r="W116"/>
  <c r="AA116"/>
  <c r="X117"/>
  <c r="Z117"/>
  <c r="W118"/>
  <c r="AA118"/>
  <c r="X119"/>
  <c r="Z119"/>
  <c r="AC119"/>
  <c r="X44"/>
  <c r="Z44"/>
  <c r="X46"/>
  <c r="Z46"/>
  <c r="W47"/>
  <c r="AA47"/>
  <c r="X48"/>
  <c r="Z48"/>
  <c r="W49"/>
  <c r="AA49"/>
  <c r="X50"/>
  <c r="Z50"/>
  <c r="W51"/>
  <c r="AA51"/>
  <c r="X52"/>
  <c r="Z52"/>
  <c r="W53"/>
  <c r="AA53"/>
  <c r="X54"/>
  <c r="Z54"/>
  <c r="W55"/>
  <c r="AA55"/>
  <c r="X56"/>
  <c r="Z56"/>
  <c r="W57"/>
  <c r="AA57"/>
  <c r="X58"/>
  <c r="Z58"/>
  <c r="W59"/>
  <c r="AA59"/>
  <c r="X60"/>
  <c r="Z60"/>
  <c r="W61"/>
  <c r="AA61"/>
  <c r="X62"/>
  <c r="Z62"/>
  <c r="W63"/>
  <c r="AA63"/>
  <c r="X64"/>
  <c r="Z64"/>
  <c r="W65"/>
  <c r="AA65"/>
  <c r="X66"/>
  <c r="Z66"/>
  <c r="W67"/>
  <c r="AA67"/>
  <c r="X68"/>
  <c r="Z68"/>
  <c r="W69"/>
  <c r="AA69"/>
  <c r="X70"/>
  <c r="Z70"/>
  <c r="W71"/>
  <c r="AA71"/>
  <c r="X72"/>
  <c r="Z72"/>
  <c r="W73"/>
  <c r="AA73"/>
  <c r="X74"/>
  <c r="Z74"/>
  <c r="W75"/>
  <c r="AA75"/>
  <c r="X76"/>
  <c r="Z76"/>
  <c r="W77"/>
  <c r="AA77"/>
  <c r="X78"/>
  <c r="Z78"/>
  <c r="W79"/>
  <c r="AA79"/>
  <c r="X80"/>
  <c r="Z80"/>
  <c r="W81"/>
  <c r="AA81"/>
  <c r="X82"/>
  <c r="Z82"/>
  <c r="W83"/>
  <c r="AA83"/>
  <c r="X84"/>
  <c r="Z84"/>
  <c r="W85"/>
  <c r="AA85"/>
  <c r="X86"/>
  <c r="Z86"/>
  <c r="W87"/>
  <c r="AA87"/>
  <c r="X88"/>
  <c r="Z88"/>
  <c r="W89"/>
  <c r="AA89"/>
  <c r="X90"/>
  <c r="Z90"/>
  <c r="W91"/>
  <c r="AA91"/>
  <c r="X92"/>
  <c r="Z92"/>
  <c r="W93"/>
  <c r="AA93"/>
  <c r="X94"/>
  <c r="Z94"/>
  <c r="W95"/>
  <c r="AA95"/>
  <c r="X96"/>
  <c r="Z96"/>
  <c r="W97"/>
  <c r="AA97"/>
  <c r="X98"/>
  <c r="Z98"/>
  <c r="W99"/>
  <c r="AA99"/>
  <c r="X100"/>
  <c r="Z100"/>
  <c r="AA101"/>
  <c r="X102"/>
  <c r="Z102"/>
  <c r="AA103"/>
  <c r="X104"/>
  <c r="Z104"/>
  <c r="AA105"/>
  <c r="X106"/>
  <c r="Z106"/>
  <c r="AA107"/>
  <c r="X108"/>
  <c r="Z108"/>
  <c r="X110"/>
  <c r="Z110"/>
  <c r="X112"/>
  <c r="Z112"/>
  <c r="X114"/>
  <c r="Z114"/>
  <c r="X116"/>
  <c r="Z116"/>
  <c r="X118"/>
  <c r="Z118"/>
  <c r="AK106" l="1"/>
  <c r="AK102"/>
  <c r="AK119"/>
  <c r="AK117"/>
  <c r="AK113"/>
  <c r="AK109"/>
  <c r="AK41"/>
  <c r="AK39"/>
  <c r="AK35"/>
  <c r="AK33"/>
  <c r="AK31"/>
  <c r="AK42"/>
  <c r="AK38"/>
  <c r="AK34"/>
  <c r="AK30"/>
  <c r="AK28"/>
  <c r="AK26"/>
  <c r="AK24"/>
  <c r="AK22"/>
  <c r="AK105"/>
  <c r="AK101"/>
  <c r="AK97"/>
  <c r="AK93"/>
  <c r="AK87"/>
  <c r="AK83"/>
  <c r="AK79"/>
  <c r="AK75"/>
  <c r="AK67"/>
  <c r="AK63"/>
  <c r="AK59"/>
  <c r="AK27"/>
  <c r="AK118"/>
  <c r="AK116"/>
  <c r="AK114"/>
  <c r="AK112"/>
  <c r="AK110"/>
  <c r="AK108"/>
  <c r="AK104"/>
  <c r="AK100"/>
  <c r="AK98"/>
  <c r="AK96"/>
  <c r="AK94"/>
  <c r="AK92"/>
  <c r="AK90"/>
  <c r="AK88"/>
  <c r="AK86"/>
  <c r="AK84"/>
  <c r="AK82"/>
  <c r="AK80"/>
  <c r="AK78"/>
  <c r="AK76"/>
  <c r="AK74"/>
  <c r="AK72"/>
  <c r="AK70"/>
  <c r="AK68"/>
  <c r="AK66"/>
  <c r="AK64"/>
  <c r="AK62"/>
  <c r="AK60"/>
  <c r="AK58"/>
  <c r="AK56"/>
  <c r="AK55"/>
  <c r="AK54"/>
  <c r="AK52"/>
  <c r="AK51"/>
  <c r="AK50"/>
  <c r="AK48"/>
  <c r="AK47"/>
  <c r="AK46"/>
  <c r="AK44"/>
  <c r="AK107"/>
  <c r="AK103"/>
  <c r="AK99"/>
  <c r="AK95"/>
  <c r="AK91"/>
  <c r="AK89"/>
  <c r="AK85"/>
  <c r="AK81"/>
  <c r="AK77"/>
  <c r="AK73"/>
  <c r="AK69"/>
  <c r="AK65"/>
  <c r="AK61"/>
  <c r="AK57"/>
  <c r="AK53"/>
  <c r="AK49"/>
  <c r="AK45"/>
  <c r="AK29"/>
  <c r="AK25"/>
  <c r="AK23"/>
  <c r="AK21"/>
  <c r="AK20"/>
  <c r="AK17"/>
  <c r="AK13"/>
  <c r="AK19"/>
  <c r="AK15"/>
  <c r="AK11"/>
  <c r="AK9"/>
  <c r="AK7"/>
  <c r="AK71"/>
  <c r="AK37"/>
  <c r="AK115"/>
  <c r="AK111"/>
  <c r="AK40"/>
  <c r="AK36"/>
  <c r="AK32"/>
  <c r="AC120"/>
  <c r="W120"/>
  <c r="AA120"/>
  <c r="AK18"/>
  <c r="AK16"/>
  <c r="AK14"/>
  <c r="AK12"/>
  <c r="AK10"/>
  <c r="AK8"/>
  <c r="Z120"/>
  <c r="AK6"/>
  <c r="X120"/>
  <c r="AK120" l="1"/>
</calcChain>
</file>

<file path=xl/sharedStrings.xml><?xml version="1.0" encoding="utf-8"?>
<sst xmlns="http://schemas.openxmlformats.org/spreadsheetml/2006/main" count="1180" uniqueCount="312">
  <si>
    <t>Plantilla del Organismo Operador del Parque de la Solidaridad</t>
  </si>
  <si>
    <t>ORGANISMO OPERADOR DEL PARQUE DE LA SOLIDARIDAD.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</si>
  <si>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</si>
  <si>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</si>
  <si>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</si>
  <si>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</si>
  <si>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</si>
  <si>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</si>
  <si>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</si>
  <si>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</si>
  <si>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</si>
  <si>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</si>
  <si>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</si>
  <si>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</si>
  <si>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</si>
  <si>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</si>
  <si>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</si>
  <si>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</si>
  <si>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</si>
  <si>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</si>
  <si>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</si>
  <si>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</si>
  <si>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</si>
  <si>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</si>
  <si>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</si>
  <si>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</si>
  <si>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</si>
  <si>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</si>
  <si>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</si>
  <si>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PRIMA
VAC
1311</t>
  </si>
  <si>
    <t>AGUINALDO
1312</t>
  </si>
  <si>
    <t>*ESTIMULO AL SERVICIO ADMINISTRATIVO</t>
  </si>
  <si>
    <t>CUOTAS A
PENS
1401</t>
  </si>
  <si>
    <t>CUOTAS PARA
LA VIVIENDA
1402</t>
  </si>
  <si>
    <t>CUOTAS 
AL IMSS
1404</t>
  </si>
  <si>
    <t>CUOTAS
AL S.A.R.
1405</t>
  </si>
  <si>
    <t>DESPENSA
1601</t>
  </si>
  <si>
    <t>PASAJE
1602</t>
  </si>
  <si>
    <t>IMPACTO 
AL
SALARIO
1801</t>
  </si>
  <si>
    <t>TOTAL
ANUAL</t>
  </si>
  <si>
    <t>O5</t>
  </si>
  <si>
    <t>O4</t>
  </si>
  <si>
    <t>001131</t>
  </si>
  <si>
    <t>VELAZQUEZ HERNANDEZ JOSE ASCENCION</t>
  </si>
  <si>
    <t>VEHA5805156U7</t>
  </si>
  <si>
    <t>MASCULINO</t>
  </si>
  <si>
    <t>B</t>
  </si>
  <si>
    <t>DIRECTOR GENERAL</t>
  </si>
  <si>
    <t>DIRECCION GENERAL</t>
  </si>
  <si>
    <t>N/A</t>
  </si>
  <si>
    <t>MORALES SANCHEZ FRANCISCO FABIAN</t>
  </si>
  <si>
    <t>MOSF830219MF7</t>
  </si>
  <si>
    <t>FEMENINO</t>
  </si>
  <si>
    <t>JEFE DE INGRESOS</t>
  </si>
  <si>
    <t>DIRECCION ADMINISTRATIVA</t>
  </si>
  <si>
    <t>HARO SPENCE LIZZETH</t>
  </si>
  <si>
    <t>HASL760820RP2</t>
  </si>
  <si>
    <t>DIRECTOR ADMINISTRATIVO</t>
  </si>
  <si>
    <t>RAMIREZ CERVANTES ARACELI</t>
  </si>
  <si>
    <t>RACA731017G43</t>
  </si>
  <si>
    <t>JEFE DE RECURSOS HUMANOS</t>
  </si>
  <si>
    <t>QUINTERO ZAMORA RAMON</t>
  </si>
  <si>
    <t>QUZR-610216-FD0</t>
  </si>
  <si>
    <t>SUPERVISOR ADMINISTRATIVO</t>
  </si>
  <si>
    <t>DIRECCIÓN ADMINISTRATIVA</t>
  </si>
  <si>
    <t>NAVARRO ESTRADA SILVIA</t>
  </si>
  <si>
    <t>NAES681103KL3</t>
  </si>
  <si>
    <t>BOLETERA "A"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</si>
  <si>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</si>
  <si>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</si>
  <si>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</si>
  <si>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</si>
  <si>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</si>
  <si>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</si>
  <si>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RUIZ RIVERA MARIA TERESA</t>
  </si>
  <si>
    <t>RURT7202068B2</t>
  </si>
  <si>
    <t>RUIZ RIVERA SOCORRO</t>
  </si>
  <si>
    <t>RURS700411RA6</t>
  </si>
  <si>
    <t>ZAVALA BARAJAS LUZ ELENA</t>
  </si>
  <si>
    <t>ZABL620510T40</t>
  </si>
  <si>
    <t>ANZALDO ARAMBULA SILVIA</t>
  </si>
  <si>
    <t>AAAS6610269M5</t>
  </si>
  <si>
    <t>CORTEZ HERNANDEZ GPE. PURIFICACION</t>
  </si>
  <si>
    <t>COHG660205MW9</t>
  </si>
  <si>
    <t>BOLETERA"B"</t>
  </si>
  <si>
    <t>RAMIREZ ROJAS TERESITA DE JESUS</t>
  </si>
  <si>
    <t>RART8502046B4</t>
  </si>
  <si>
    <t>ROJAS GALVEZ MA GUADALUPE</t>
  </si>
  <si>
    <t>ROGG681127JE0</t>
  </si>
  <si>
    <t>INTENDENTE</t>
  </si>
  <si>
    <t>DIRECCION MANTTO.INMUEBLES</t>
  </si>
  <si>
    <t>VARGAS MARTINEZ IRMA</t>
  </si>
  <si>
    <t>VAMI641118QM2</t>
  </si>
  <si>
    <t>VILLALPANDO FRANCO JULIA ESTHER</t>
  </si>
  <si>
    <t>VIFJ641121JA0</t>
  </si>
  <si>
    <t>BOLETERA"A"</t>
  </si>
  <si>
    <t>RAMIREZ LEON RAMON</t>
  </si>
  <si>
    <t>RALR470825F94</t>
  </si>
  <si>
    <t>JARDINERO</t>
  </si>
  <si>
    <t>LOPEZ CELEDON M SOCORRO</t>
  </si>
  <si>
    <t>LOCS6305166U9</t>
  </si>
  <si>
    <t>GARCIA PANTOJA RAMON</t>
  </si>
  <si>
    <t>GAPR750105</t>
  </si>
  <si>
    <t>01/122009</t>
  </si>
  <si>
    <t>ALMACENISTA</t>
  </si>
  <si>
    <t>ROBLES FONSECA CINDY LILIANA</t>
  </si>
  <si>
    <t>ROFC871227BH42</t>
  </si>
  <si>
    <t>CANALES MORALES CLAUDIA LORENA</t>
  </si>
  <si>
    <t>CAMC820306SH2</t>
  </si>
  <si>
    <t>CHAVEZ LOPEZ ALFREDO</t>
  </si>
  <si>
    <t>CALA-5901112-H68</t>
  </si>
  <si>
    <t>JEFE DE CUADRILLA "A"</t>
  </si>
  <si>
    <t>GONZALEZ PULIDO PAMELA</t>
  </si>
  <si>
    <t>GOPP900612179</t>
  </si>
  <si>
    <t>AUXILIAR ADMINISTRATIVO</t>
  </si>
  <si>
    <t>GARCIA  VALLADOLID SIBIA SABDIZARETH</t>
  </si>
  <si>
    <t>RELF4208076I5</t>
  </si>
  <si>
    <t>CANAL TORIZ FRANCISCO JAVIER</t>
  </si>
  <si>
    <t>ZAHC-850419-TN2</t>
  </si>
  <si>
    <t>ENC. COMPRAS Y REC. MAT.</t>
  </si>
  <si>
    <t>GARCIA HERNANDEZ JORGE</t>
  </si>
  <si>
    <t>GAHJ-600818-P53</t>
  </si>
  <si>
    <t>DIR DE MANTENIMIENTO</t>
  </si>
  <si>
    <t>URIBE MORENO FLOR EDEN</t>
  </si>
  <si>
    <t>UIMF7701017NJ5</t>
  </si>
  <si>
    <t>DIR MANTTO.AREAS VERDES</t>
  </si>
  <si>
    <t>DIRECCION MANTTO.AREAS V.</t>
  </si>
  <si>
    <t>CAMACHO HARO VICTOR GERMAN</t>
  </si>
  <si>
    <t>CAHG8301054B7</t>
  </si>
  <si>
    <t>AUXILIAR DE MECANICO</t>
  </si>
  <si>
    <t>BASULTO VILLAREAL NICOLAS</t>
  </si>
  <si>
    <t>BAVN350910RB1</t>
  </si>
  <si>
    <t>JEFE DE CUADRILLA "B"</t>
  </si>
  <si>
    <t>LIMON TORRES JOSE GUADALUPE</t>
  </si>
  <si>
    <t>LITG550214GU3</t>
  </si>
  <si>
    <t>LUNA CASILLAS CRESCENCIO</t>
  </si>
  <si>
    <t>LUCC630712381</t>
  </si>
  <si>
    <t>CAMACHO CARDENAS GIL</t>
  </si>
  <si>
    <t>CACG671110DW2</t>
  </si>
  <si>
    <t>OPERADOR "A"</t>
  </si>
  <si>
    <t>GONZALEZ AGUILAR ROBERTO</t>
  </si>
  <si>
    <t>GOAR7205311U9</t>
  </si>
  <si>
    <t>CHOFER</t>
  </si>
  <si>
    <t>DIRECCION DE MANTTO.AREAS V.</t>
  </si>
  <si>
    <t>RANGEL VAZQUEZ LUIS EDUARDO</t>
  </si>
  <si>
    <t>RAVL6704163T9</t>
  </si>
  <si>
    <t>FAJARDO GUERRA JUAN CARLOS</t>
  </si>
  <si>
    <t>FAGJ810424SM4</t>
  </si>
  <si>
    <t>JARDINERO OPERADOR</t>
  </si>
  <si>
    <t>JUAREZ ENRIQUEZ JORGE ALBERTO</t>
  </si>
  <si>
    <t>JUEJ800811MG9</t>
  </si>
  <si>
    <t>MORA PONCE MIGUEL ANGEL</t>
  </si>
  <si>
    <t>MOPM710520I40</t>
  </si>
  <si>
    <t>OPERADOR "B"</t>
  </si>
  <si>
    <t>REYNOSO CHAVEZ CRUZ</t>
  </si>
  <si>
    <t>RECC580709RI9</t>
  </si>
  <si>
    <t xml:space="preserve"> </t>
  </si>
  <si>
    <t>AUX DE MANTENIMIENTO "A"</t>
  </si>
  <si>
    <t>ALEJANDRE GILBERTO</t>
  </si>
  <si>
    <t>XAGI-730105</t>
  </si>
  <si>
    <t>AUX DE MANTENIMIENTO "B"</t>
  </si>
  <si>
    <t>CABRERA ORTEGA JOSE CONCEPCION</t>
  </si>
  <si>
    <t>CAOC611208P82</t>
  </si>
  <si>
    <t>ARAMBULA CARMONA ALICIA TERESITA</t>
  </si>
  <si>
    <t>AACA580509FT8</t>
  </si>
  <si>
    <t>CISNEROS LUJANO MA. DEL SOCORRO</t>
  </si>
  <si>
    <t>CILS660520IF3</t>
  </si>
  <si>
    <t>MENDEZ SANTIAGO VICTOR ALFONSO</t>
  </si>
  <si>
    <t>MESV840816k32</t>
  </si>
  <si>
    <t xml:space="preserve">JARDINERO  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</si>
  <si>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</si>
  <si>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</si>
  <si>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</si>
  <si>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</si>
  <si>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</si>
  <si>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</si>
  <si>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</si>
  <si>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</si>
  <si>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</si>
  <si>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</si>
  <si>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ENRIQUEZ ENRIQUEZ JUAN</t>
  </si>
  <si>
    <t>EIBS7708154H9</t>
  </si>
  <si>
    <t>GARCIA FLORES MARTINIANO</t>
  </si>
  <si>
    <t>GAFM6401298S2</t>
  </si>
  <si>
    <t>GUTIERREZ NUÑO SANTANA</t>
  </si>
  <si>
    <t>GUNS470626TV2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</si>
  <si>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</si>
  <si>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</si>
  <si>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</si>
  <si>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</si>
  <si>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</si>
  <si>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</si>
  <si>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LUNA GARCIA MARTIN SALVADOR</t>
  </si>
  <si>
    <t>LUGM7308172J1</t>
  </si>
  <si>
    <t>GAYTAN SANCHEZ JOSE</t>
  </si>
  <si>
    <t>GASJ711111Q87</t>
  </si>
  <si>
    <t>AUX. DE CHOFER</t>
  </si>
  <si>
    <t>MAYORAL MAYORAL APOLONIO</t>
  </si>
  <si>
    <t>MAMA610411GV2</t>
  </si>
  <si>
    <t>RODRIGUEZ JAUREGUI JOSE ASCENCION</t>
  </si>
  <si>
    <t>ROJA670713CY6</t>
  </si>
  <si>
    <t>SANCHEZ RODRIGUEZ JOSE GUADALUPE</t>
  </si>
  <si>
    <t>SARG481205K7A</t>
  </si>
  <si>
    <t>GONZALEZ DELGADO J TRINIDAD</t>
  </si>
  <si>
    <t>GODT440604T48</t>
  </si>
  <si>
    <t>LUPERCIO JIMENEZ JUAN ANTONIO</t>
  </si>
  <si>
    <t>LUJJ8606073G7</t>
  </si>
  <si>
    <t>GARCIA ZAMORA JULIO</t>
  </si>
  <si>
    <t>GAZJ730223V29</t>
  </si>
  <si>
    <t>AUXILIAR DE CHOFER</t>
  </si>
  <si>
    <t>SILVA CORONA RENE</t>
  </si>
  <si>
    <t>SICR770401TJ7</t>
  </si>
  <si>
    <t>ELECTRICISTA "B"</t>
  </si>
  <si>
    <t>ASCENCIO ALVARADO MANUEL</t>
  </si>
  <si>
    <t>AEAM6311205S1</t>
  </si>
  <si>
    <t>AGUIÑAGA VILLALOBOS RAFAEL</t>
  </si>
  <si>
    <t>AUVR860824G5A</t>
  </si>
  <si>
    <t>CABRERA AGUILAR JUAN EMANUEL</t>
  </si>
  <si>
    <t>CAAJ851008PQA</t>
  </si>
  <si>
    <t>GARCIA ZAMORA J JESUS</t>
  </si>
  <si>
    <t>GAZJ780412492</t>
  </si>
  <si>
    <t>GONZALEZ AVILA RUBEN</t>
  </si>
  <si>
    <t>GOAR 820510PM1</t>
  </si>
  <si>
    <t>GONZALEZ BECERRA JOAQUIN</t>
  </si>
  <si>
    <t>GOBJ700615K5A</t>
  </si>
  <si>
    <t>CAMPOS AYALA JOSE</t>
  </si>
  <si>
    <t>CAAJ 560815</t>
  </si>
  <si>
    <t>LOPEZ ALVAREZ JOSE JUAN</t>
  </si>
  <si>
    <t>LOAJ620824</t>
  </si>
  <si>
    <t xml:space="preserve">MEZA SEGURA ALICIA </t>
  </si>
  <si>
    <t>MESA600712LWO</t>
  </si>
  <si>
    <t>SILVA TORRES FERNANDO</t>
  </si>
  <si>
    <t>SITF840710</t>
  </si>
  <si>
    <t>GARCIA SALDAÑA OSWALDO</t>
  </si>
  <si>
    <t>GASO730107EV9</t>
  </si>
  <si>
    <t>RODRIGUEZ MARTINEZ MARIO</t>
  </si>
  <si>
    <t>ROMM861002GC9</t>
  </si>
  <si>
    <t>BANUET RAMIREZ GUSTAVO</t>
  </si>
  <si>
    <t>BARG5210122E1</t>
  </si>
  <si>
    <t>TAPIA GOMEZ BLANCA ESTELA</t>
  </si>
  <si>
    <t>TAGB-7212237J4</t>
  </si>
  <si>
    <t>GONZALEZ TAPIA DIEGO ALONSO</t>
  </si>
  <si>
    <t>LOLJ3503193B4</t>
  </si>
  <si>
    <t>GONZALEZ AGUAYO OCTAVIO</t>
  </si>
  <si>
    <t>GOAO850306-F35</t>
  </si>
  <si>
    <t>DIRECTOR DE PROM.DEP</t>
  </si>
  <si>
    <t>DIRECCION PROMOCION DEP.</t>
  </si>
  <si>
    <t>ESPINOSA JAIMES NOE</t>
  </si>
  <si>
    <t>EIJN771003128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</si>
  <si>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</si>
  <si>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</si>
  <si>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</si>
  <si>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</si>
  <si>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</si>
  <si>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</si>
  <si>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</si>
  <si>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</si>
  <si>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ZAVALA RAMIREZ DANIEL</t>
  </si>
  <si>
    <t>ZARD751120G34</t>
  </si>
  <si>
    <t>ENTRENADOR</t>
  </si>
  <si>
    <t>FLORES SANCHEZ JORGE ISRAEL</t>
  </si>
  <si>
    <t>FOSJ850521IJ2</t>
  </si>
  <si>
    <t>GOMEZ ESPERICUETA JAVIER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</si>
  <si>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</si>
  <si>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</si>
  <si>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</si>
  <si>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</si>
  <si>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</si>
  <si>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</si>
  <si>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</si>
  <si>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</si>
  <si>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</si>
  <si>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</si>
  <si>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</si>
  <si>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CHAPA ROJAS JOSE DE JESUS</t>
  </si>
  <si>
    <t>CARJ870613TJ6</t>
  </si>
  <si>
    <t>BARAJAS MENDOZA CARLOS ALBERTO</t>
  </si>
  <si>
    <t>BAMC850810BL9</t>
  </si>
  <si>
    <t>GOMEZ GARCIA ELVIRA</t>
  </si>
  <si>
    <t>GOGE660129F43</t>
  </si>
  <si>
    <t>GOMEZ ROSA ALICIA</t>
  </si>
  <si>
    <t>GORA490629SE0</t>
  </si>
  <si>
    <t>AGUILAR BARRERA RAMIRO</t>
  </si>
  <si>
    <t>AUBR6504096P6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</si>
  <si>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</si>
  <si>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</si>
  <si>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</si>
  <si>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</si>
  <si>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</si>
  <si>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</si>
  <si>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</si>
  <si>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</si>
  <si>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</si>
  <si>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</si>
  <si>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</si>
  <si>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</si>
  <si>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</si>
  <si>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</si>
  <si>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SUÑIGA ALATORRE MARCOS</t>
  </si>
  <si>
    <t>SUAM720311</t>
  </si>
  <si>
    <t>DIAZ CHAVARRIA NIDIA NOHEMI</t>
  </si>
  <si>
    <t>DICN800412D58</t>
  </si>
  <si>
    <t>ADMINISTRADOR PARQUE MONTENEGRO</t>
  </si>
  <si>
    <t>DIRECCIÓN GENERAL</t>
  </si>
  <si>
    <t>DAVID VICENTE LOPEZ</t>
  </si>
  <si>
    <t>VILD-530120-6K8</t>
  </si>
  <si>
    <t>CAMACHO REYES ERNESTO</t>
  </si>
  <si>
    <t>CARE-901129-J5</t>
  </si>
  <si>
    <t>MARTINEZ CORDOVA MONTSERRAT</t>
  </si>
  <si>
    <t>MACM870610-HY8</t>
  </si>
  <si>
    <t>JEFE DE CUADRILLA</t>
  </si>
  <si>
    <t>CONGELADA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</si>
</sst>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89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textRotation="180" wrapText="1"/>
    </xf>
    <xf numFmtId="0" fontId="7" fillId="4" borderId="5" xfId="0" applyNumberFormat="1" applyFont="1" applyFill="1" applyBorder="1" applyAlignment="1">
      <alignment horizontal="center" vertical="center" textRotation="180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quotePrefix="1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4" fontId="9" fillId="0" borderId="6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left"/>
    </xf>
    <xf numFmtId="0" fontId="9" fillId="0" borderId="6" xfId="4" applyFont="1" applyFill="1" applyBorder="1" applyAlignment="1">
      <alignment horizontal="center" vertical="center"/>
    </xf>
    <xf numFmtId="43" fontId="9" fillId="0" borderId="6" xfId="1" applyFont="1" applyBorder="1" applyAlignment="1">
      <alignment horizontal="right"/>
    </xf>
    <xf numFmtId="4" fontId="9" fillId="0" borderId="6" xfId="0" applyNumberFormat="1" applyFont="1" applyFill="1" applyBorder="1" applyAlignment="1">
      <alignment vertical="center"/>
    </xf>
    <xf numFmtId="4" fontId="9" fillId="0" borderId="6" xfId="4" applyNumberFormat="1" applyFont="1" applyFill="1" applyBorder="1" applyAlignment="1"/>
    <xf numFmtId="4" fontId="9" fillId="0" borderId="6" xfId="4" applyNumberFormat="1" applyFont="1" applyFill="1" applyBorder="1" applyAlignment="1">
      <alignment horizontal="center"/>
    </xf>
    <xf numFmtId="164" fontId="9" fillId="0" borderId="6" xfId="5" applyFont="1" applyBorder="1" applyAlignment="1">
      <alignment horizontal="right"/>
    </xf>
    <xf numFmtId="164" fontId="9" fillId="0" borderId="6" xfId="5" applyFont="1" applyBorder="1" applyAlignment="1">
      <alignment horizontal="center"/>
    </xf>
    <xf numFmtId="165" fontId="11" fillId="0" borderId="6" xfId="0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43" fontId="12" fillId="0" borderId="0" xfId="1" applyFont="1"/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9" fillId="0" borderId="4" xfId="3" applyFont="1" applyBorder="1" applyAlignment="1">
      <alignment horizontal="left"/>
    </xf>
    <xf numFmtId="0" fontId="9" fillId="0" borderId="4" xfId="4" applyFont="1" applyBorder="1" applyAlignment="1">
      <alignment horizontal="center" vertical="center"/>
    </xf>
    <xf numFmtId="43" fontId="9" fillId="0" borderId="4" xfId="1" applyFont="1" applyBorder="1" applyAlignment="1">
      <alignment horizontal="right"/>
    </xf>
    <xf numFmtId="4" fontId="9" fillId="0" borderId="4" xfId="4" applyNumberFormat="1" applyFont="1" applyFill="1" applyBorder="1" applyAlignment="1"/>
    <xf numFmtId="164" fontId="9" fillId="0" borderId="4" xfId="5" applyFont="1" applyBorder="1" applyAlignment="1">
      <alignment horizontal="right"/>
    </xf>
    <xf numFmtId="0" fontId="9" fillId="0" borderId="4" xfId="0" applyFont="1" applyBorder="1" applyAlignment="1">
      <alignment vertical="center"/>
    </xf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9" fillId="4" borderId="5" xfId="0" applyNumberFormat="1" applyFont="1" applyFill="1" applyBorder="1" applyAlignment="1">
      <alignment horizontal="left" vertical="center" wrapText="1"/>
    </xf>
    <xf numFmtId="0" fontId="9" fillId="0" borderId="6" xfId="4" applyFont="1" applyBorder="1" applyAlignment="1">
      <alignment horizontal="center" vertical="center"/>
    </xf>
    <xf numFmtId="0" fontId="13" fillId="0" borderId="0" xfId="0" applyFont="1" applyFill="1"/>
    <xf numFmtId="0" fontId="9" fillId="0" borderId="4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4" xfId="3" applyFont="1" applyFill="1" applyBorder="1"/>
    <xf numFmtId="0" fontId="9" fillId="0" borderId="4" xfId="3" applyFont="1" applyFill="1" applyBorder="1" applyAlignment="1">
      <alignment horizontal="left"/>
    </xf>
    <xf numFmtId="0" fontId="9" fillId="0" borderId="4" xfId="4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right"/>
    </xf>
    <xf numFmtId="164" fontId="9" fillId="0" borderId="4" xfId="5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3" fontId="9" fillId="2" borderId="7" xfId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8" xfId="3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 vertical="center" wrapText="1"/>
    </xf>
    <xf numFmtId="14" fontId="9" fillId="0" borderId="6" xfId="3" applyNumberFormat="1" applyFont="1" applyFill="1" applyBorder="1" applyAlignment="1">
      <alignment horizontal="center"/>
    </xf>
    <xf numFmtId="0" fontId="9" fillId="4" borderId="9" xfId="0" applyNumberFormat="1" applyFont="1" applyFill="1" applyBorder="1" applyAlignment="1">
      <alignment horizontal="left" vertical="center" wrapText="1"/>
    </xf>
    <xf numFmtId="44" fontId="7" fillId="2" borderId="5" xfId="2" applyFont="1" applyFill="1" applyBorder="1" applyAlignment="1">
      <alignment horizontal="center" vertical="center" wrapText="1"/>
    </xf>
    <xf numFmtId="43" fontId="0" fillId="0" borderId="0" xfId="0" applyNumberFormat="1"/>
    <xf numFmtId="43" fontId="0" fillId="0" borderId="0" xfId="1" applyFont="1"/>
    <xf numFmtId="0" fontId="0" fillId="0" borderId="0" xfId="0" applyFill="1"/>
    <xf numFmtId="44" fontId="14" fillId="0" borderId="0" xfId="0" applyNumberFormat="1" applyFont="1" applyFill="1"/>
    <xf numFmtId="43" fontId="15" fillId="0" borderId="0" xfId="1" applyFont="1"/>
    <xf numFmtId="44" fontId="0" fillId="0" borderId="0" xfId="0" applyNumberFormat="1"/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6">
    <cellStyle name="Millares" xfId="1" builtinId="3"/>
    <cellStyle name="Millares_PlantillaOrganismos2005" xfId="5"/>
    <cellStyle name="Moneda" xfId="2" builtinId="4"/>
    <cellStyle name="Normal" xfId="0" builtinId="0"/>
    <cellStyle name="Normal_~9885111 2" xfId="4"/>
    <cellStyle name="Normal_PlantillaOrganismos2005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9"/>
  <sheetViews>
    <sheetView tabSelected="1" zoomScale="110" zoomScaleNormal="110" workbookViewId="0">
      <selection activeCell="K12" sqref="K12"/>
    </sheetView>
  </sheetViews>
  <sheetFormatPr baseColWidth="10" defaultRowHeight="15"/>
  <cols>
    <col min="1" max="1" width="3.140625" customWidth="1"/>
    <col min="2" max="2" width="3.42578125" customWidth="1"/>
    <col min="3" max="3" width="3.5703125" customWidth="1"/>
    <col min="4" max="5" width="2.42578125" customWidth="1"/>
    <col min="6" max="6" width="5.28515625" customWidth="1"/>
    <col min="7" max="7" width="5.7109375" customWidth="1"/>
    <col min="8" max="8" width="22.140625" customWidth="1"/>
    <col min="9" max="9" width="12.42578125" customWidth="1"/>
    <col min="10" max="10" width="9" customWidth="1"/>
    <col min="11" max="11" width="8.28515625" customWidth="1"/>
    <col min="12" max="14" width="2.7109375" customWidth="1"/>
    <col min="15" max="15" width="19.85546875" customWidth="1"/>
    <col min="16" max="17" width="23.42578125" customWidth="1"/>
    <col min="18" max="18" width="5.7109375" customWidth="1"/>
    <col min="19" max="19" width="12" bestFit="1" customWidth="1"/>
    <col min="20" max="20" width="9.7109375" customWidth="1"/>
    <col min="21" max="21" width="11.85546875" customWidth="1"/>
    <col min="22" max="22" width="9.7109375" customWidth="1"/>
    <col min="23" max="23" width="10.5703125" customWidth="1"/>
    <col min="24" max="24" width="15" bestFit="1" customWidth="1"/>
    <col min="25" max="25" width="12.7109375" customWidth="1"/>
    <col min="26" max="26" width="10.5703125" customWidth="1"/>
    <col min="27" max="27" width="9.7109375" customWidth="1"/>
    <col min="28" max="28" width="10" customWidth="1"/>
    <col min="29" max="29" width="9.42578125" customWidth="1"/>
    <col min="30" max="30" width="10" customWidth="1"/>
    <col min="31" max="31" width="9.7109375" customWidth="1"/>
    <col min="32" max="32" width="8.7109375" hidden="1" customWidth="1"/>
    <col min="33" max="36" width="4.5703125" hidden="1" customWidth="1"/>
    <col min="37" max="37" width="12.42578125" hidden="1" customWidth="1"/>
    <col min="38" max="38" width="11.42578125" hidden="1" customWidth="1"/>
    <col min="39" max="39" width="0" hidden="1" customWidth="1"/>
  </cols>
  <sheetData>
    <row r="1" spans="1:39" ht="23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</row>
    <row r="2" spans="1:39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</row>
    <row r="3" spans="1:39">
      <c r="A3" s="1" t="s">
        <v>2</v>
      </c>
      <c r="B3" s="2"/>
      <c r="C3" s="2"/>
      <c r="D3" s="3"/>
      <c r="E3" s="2"/>
      <c r="F3" s="2"/>
      <c r="G3" s="4"/>
      <c r="H3" s="5"/>
      <c r="I3" s="5"/>
      <c r="J3" s="5"/>
      <c r="K3" s="6"/>
      <c r="L3" s="6"/>
      <c r="M3" s="6"/>
      <c r="N3" s="6"/>
      <c r="O3" s="5"/>
      <c r="P3" s="5"/>
      <c r="Q3" s="5"/>
      <c r="R3" s="6"/>
      <c r="S3" s="6"/>
      <c r="T3" s="7"/>
      <c r="U3" s="7"/>
      <c r="V3" s="7"/>
      <c r="W3" s="7"/>
      <c r="X3" s="7"/>
      <c r="Y3" s="7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9" ht="34.5" customHeight="1">
      <c r="A4" s="6"/>
      <c r="B4" s="6"/>
      <c r="C4" s="6"/>
      <c r="D4" s="6"/>
      <c r="E4" s="6"/>
      <c r="F4" s="8"/>
      <c r="G4" s="8"/>
      <c r="H4" s="5"/>
      <c r="I4" s="5"/>
      <c r="J4" s="5"/>
      <c r="K4" s="6"/>
      <c r="L4" s="6"/>
      <c r="M4" s="6"/>
      <c r="N4" s="6"/>
      <c r="O4" s="5"/>
      <c r="P4" s="5"/>
      <c r="Q4" s="5"/>
      <c r="R4" s="6"/>
      <c r="S4" s="81" t="s">
        <v>3</v>
      </c>
      <c r="T4" s="82"/>
      <c r="U4" s="82"/>
      <c r="V4" s="83"/>
      <c r="W4" s="84" t="s">
        <v>4</v>
      </c>
      <c r="X4" s="85"/>
      <c r="Y4" s="86"/>
      <c r="Z4" s="81" t="s">
        <v>3</v>
      </c>
      <c r="AA4" s="82"/>
      <c r="AB4" s="82"/>
      <c r="AC4" s="82"/>
      <c r="AD4" s="82"/>
      <c r="AE4" s="83"/>
      <c r="AF4" s="9" t="s">
        <v>4</v>
      </c>
      <c r="AG4" s="87" t="s">
        <v>5</v>
      </c>
      <c r="AH4" s="88"/>
      <c r="AI4" s="87" t="s">
        <v>6</v>
      </c>
      <c r="AJ4" s="88"/>
    </row>
    <row r="5" spans="1:39" ht="45.75" thickBot="1">
      <c r="A5" s="10" t="s">
        <v>7</v>
      </c>
      <c r="B5" s="10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1" t="s">
        <v>13</v>
      </c>
      <c r="H5" s="12" t="s">
        <v>14</v>
      </c>
      <c r="I5" s="12" t="s">
        <v>15</v>
      </c>
      <c r="J5" s="13" t="s">
        <v>16</v>
      </c>
      <c r="K5" s="14" t="s">
        <v>17</v>
      </c>
      <c r="L5" s="14" t="s">
        <v>18</v>
      </c>
      <c r="M5" s="14" t="s">
        <v>19</v>
      </c>
      <c r="N5" s="14" t="s">
        <v>20</v>
      </c>
      <c r="O5" s="15" t="s">
        <v>21</v>
      </c>
      <c r="P5" s="15" t="s">
        <v>22</v>
      </c>
      <c r="Q5" s="11" t="s">
        <v>23</v>
      </c>
      <c r="R5" s="10" t="s">
        <v>24</v>
      </c>
      <c r="S5" s="10" t="s">
        <v>25</v>
      </c>
      <c r="T5" s="16" t="s">
        <v>26</v>
      </c>
      <c r="U5" s="16" t="s">
        <v>27</v>
      </c>
      <c r="V5" s="16" t="s">
        <v>28</v>
      </c>
      <c r="W5" s="17" t="s">
        <v>29</v>
      </c>
      <c r="X5" s="17" t="s">
        <v>30</v>
      </c>
      <c r="Y5" s="17" t="s">
        <v>31</v>
      </c>
      <c r="Z5" s="16" t="s">
        <v>32</v>
      </c>
      <c r="AA5" s="16" t="s">
        <v>33</v>
      </c>
      <c r="AB5" s="16" t="s">
        <v>34</v>
      </c>
      <c r="AC5" s="16" t="s">
        <v>35</v>
      </c>
      <c r="AD5" s="16" t="s">
        <v>36</v>
      </c>
      <c r="AE5" s="16" t="s">
        <v>37</v>
      </c>
      <c r="AF5" s="17" t="s">
        <v>38</v>
      </c>
      <c r="AG5" s="17"/>
      <c r="AH5" s="17"/>
      <c r="AI5" s="17"/>
      <c r="AJ5" s="17"/>
      <c r="AK5" s="17" t="s">
        <v>39</v>
      </c>
      <c r="AL5" s="18"/>
      <c r="AM5" s="18"/>
    </row>
    <row r="6" spans="1:39" ht="18.75" thickBot="1">
      <c r="A6" s="19">
        <v>1</v>
      </c>
      <c r="B6" s="19" t="s">
        <v>40</v>
      </c>
      <c r="C6" s="19" t="s">
        <v>41</v>
      </c>
      <c r="D6" s="19">
        <v>30</v>
      </c>
      <c r="E6" s="19">
        <v>1</v>
      </c>
      <c r="F6" s="20" t="s">
        <v>42</v>
      </c>
      <c r="G6" s="19">
        <v>10</v>
      </c>
      <c r="H6" s="21" t="s">
        <v>43</v>
      </c>
      <c r="I6" s="21" t="s">
        <v>44</v>
      </c>
      <c r="J6" s="21" t="s">
        <v>45</v>
      </c>
      <c r="K6" s="22">
        <v>42566</v>
      </c>
      <c r="L6" s="23">
        <v>27</v>
      </c>
      <c r="M6" s="23">
        <v>40</v>
      </c>
      <c r="N6" s="23" t="s">
        <v>46</v>
      </c>
      <c r="O6" s="24" t="s">
        <v>47</v>
      </c>
      <c r="P6" s="25" t="s">
        <v>48</v>
      </c>
      <c r="Q6" s="25" t="s">
        <v>48</v>
      </c>
      <c r="R6" s="26">
        <v>1</v>
      </c>
      <c r="S6" s="27">
        <v>53511.9</v>
      </c>
      <c r="T6" s="28">
        <v>0</v>
      </c>
      <c r="U6" s="28">
        <f t="shared" ref="U6:U69" si="0">S6+T6</f>
        <v>53511.9</v>
      </c>
      <c r="V6" s="27">
        <v>0</v>
      </c>
      <c r="W6" s="29">
        <f t="shared" ref="W6:W69" si="1">+U6/30*5</f>
        <v>8918.65</v>
      </c>
      <c r="X6" s="29">
        <f t="shared" ref="X6:X69" si="2">+U6/30*50</f>
        <v>89186.5</v>
      </c>
      <c r="Y6" s="30" t="s">
        <v>49</v>
      </c>
      <c r="Z6" s="29">
        <f>SUM(U6)*0.15</f>
        <v>8026.7849999999999</v>
      </c>
      <c r="AA6" s="29">
        <f t="shared" ref="AA6:AA37" si="3">SUM(U6)*0.03</f>
        <v>1605.357</v>
      </c>
      <c r="AB6" s="29">
        <v>1755</v>
      </c>
      <c r="AC6" s="29">
        <f t="shared" ref="AC6:AC37" si="4">SUM(U6)*0.02</f>
        <v>1070.2380000000001</v>
      </c>
      <c r="AD6" s="31">
        <v>1434.01</v>
      </c>
      <c r="AE6" s="31">
        <v>1148.1500000000001</v>
      </c>
      <c r="AF6" s="32">
        <v>0</v>
      </c>
      <c r="AG6" s="33"/>
      <c r="AH6" s="33"/>
      <c r="AI6" s="33"/>
      <c r="AJ6" s="33"/>
      <c r="AK6" s="34">
        <f>SUM(U6+V6+Z6+AA6+AB6+AC6+AD6+AE6)*12+W6+X6+AF6</f>
        <v>920722.42999999982</v>
      </c>
      <c r="AL6" s="35"/>
      <c r="AM6" s="35"/>
    </row>
    <row r="7" spans="1:39" ht="18.75" thickBot="1">
      <c r="A7" s="19">
        <f t="shared" ref="A7:A70" si="5">A6+1</f>
        <v>2</v>
      </c>
      <c r="B7" s="19" t="s">
        <v>40</v>
      </c>
      <c r="C7" s="19" t="s">
        <v>41</v>
      </c>
      <c r="D7" s="19">
        <v>30</v>
      </c>
      <c r="E7" s="19">
        <v>1</v>
      </c>
      <c r="F7" s="20" t="s">
        <v>42</v>
      </c>
      <c r="G7" s="19">
        <v>109</v>
      </c>
      <c r="H7" s="21" t="s">
        <v>50</v>
      </c>
      <c r="I7" s="21" t="s">
        <v>51</v>
      </c>
      <c r="J7" s="21" t="s">
        <v>52</v>
      </c>
      <c r="K7" s="22">
        <v>41456</v>
      </c>
      <c r="L7" s="36">
        <v>14</v>
      </c>
      <c r="M7" s="23">
        <v>40</v>
      </c>
      <c r="N7" s="36" t="s">
        <v>46</v>
      </c>
      <c r="O7" s="37" t="s">
        <v>53</v>
      </c>
      <c r="P7" s="38" t="s">
        <v>48</v>
      </c>
      <c r="Q7" s="38" t="s">
        <v>54</v>
      </c>
      <c r="R7" s="39">
        <v>1</v>
      </c>
      <c r="S7" s="40">
        <v>13367.1</v>
      </c>
      <c r="T7" s="28">
        <v>0</v>
      </c>
      <c r="U7" s="28">
        <f t="shared" si="0"/>
        <v>13367.1</v>
      </c>
      <c r="V7" s="40">
        <v>0</v>
      </c>
      <c r="W7" s="41">
        <f t="shared" si="1"/>
        <v>2227.85</v>
      </c>
      <c r="X7" s="41">
        <f t="shared" si="2"/>
        <v>22278.5</v>
      </c>
      <c r="Y7" s="29">
        <f t="shared" ref="Y7:Y38" si="6">SUM(S7/30*15)</f>
        <v>6683.55</v>
      </c>
      <c r="Z7" s="29">
        <f>SUM(U7)*0.15</f>
        <v>2005.0650000000001</v>
      </c>
      <c r="AA7" s="29">
        <f t="shared" si="3"/>
        <v>401.01299999999998</v>
      </c>
      <c r="AB7" s="29">
        <v>770</v>
      </c>
      <c r="AC7" s="29">
        <f t="shared" si="4"/>
        <v>267.34199999999998</v>
      </c>
      <c r="AD7" s="42">
        <v>721.74</v>
      </c>
      <c r="AE7" s="42">
        <v>488.74</v>
      </c>
      <c r="AF7" s="31">
        <v>0</v>
      </c>
      <c r="AG7" s="43"/>
      <c r="AH7" s="43"/>
      <c r="AI7" s="43"/>
      <c r="AJ7" s="43"/>
      <c r="AK7" s="34">
        <f t="shared" ref="AK7:AK38" si="7">SUM(U7+V7+Z7+AA7+AB7+AC7+AD7+AE7)*12+W7+X7+AF7+Y7</f>
        <v>247441.90000000005</v>
      </c>
      <c r="AL7" s="35"/>
      <c r="AM7" s="35"/>
    </row>
    <row r="8" spans="1:39" ht="15.75" thickBot="1">
      <c r="A8" s="19">
        <f t="shared" si="5"/>
        <v>3</v>
      </c>
      <c r="B8" s="19" t="s">
        <v>40</v>
      </c>
      <c r="C8" s="19" t="s">
        <v>41</v>
      </c>
      <c r="D8" s="19">
        <v>30</v>
      </c>
      <c r="E8" s="19">
        <v>1</v>
      </c>
      <c r="F8" s="20" t="s">
        <v>42</v>
      </c>
      <c r="G8" s="19">
        <v>202</v>
      </c>
      <c r="H8" s="21" t="s">
        <v>55</v>
      </c>
      <c r="I8" s="21" t="s">
        <v>56</v>
      </c>
      <c r="J8" s="21" t="s">
        <v>52</v>
      </c>
      <c r="K8" s="22">
        <v>37653</v>
      </c>
      <c r="L8" s="36">
        <v>22</v>
      </c>
      <c r="M8" s="23">
        <v>40</v>
      </c>
      <c r="N8" s="36" t="s">
        <v>46</v>
      </c>
      <c r="O8" s="37" t="s">
        <v>57</v>
      </c>
      <c r="P8" s="38" t="s">
        <v>54</v>
      </c>
      <c r="Q8" s="38" t="s">
        <v>54</v>
      </c>
      <c r="R8" s="39">
        <v>1</v>
      </c>
      <c r="S8" s="40">
        <v>31028.26</v>
      </c>
      <c r="T8" s="28">
        <v>0</v>
      </c>
      <c r="U8" s="28">
        <f t="shared" si="0"/>
        <v>31028.26</v>
      </c>
      <c r="V8" s="40">
        <v>210.3</v>
      </c>
      <c r="W8" s="41">
        <f t="shared" si="1"/>
        <v>5171.3766666666661</v>
      </c>
      <c r="X8" s="41">
        <f t="shared" si="2"/>
        <v>51713.766666666663</v>
      </c>
      <c r="Y8" s="29">
        <f t="shared" si="6"/>
        <v>15514.13</v>
      </c>
      <c r="Z8" s="29">
        <f t="shared" ref="Z8:Z71" si="8">SUM(U8)*0.15</f>
        <v>4654.2389999999996</v>
      </c>
      <c r="AA8" s="29">
        <f t="shared" si="3"/>
        <v>930.84779999999989</v>
      </c>
      <c r="AB8" s="29">
        <v>1320</v>
      </c>
      <c r="AC8" s="29">
        <f t="shared" si="4"/>
        <v>620.5652</v>
      </c>
      <c r="AD8" s="42">
        <v>902.55</v>
      </c>
      <c r="AE8" s="42">
        <v>706.16</v>
      </c>
      <c r="AF8" s="31">
        <v>0</v>
      </c>
      <c r="AG8" s="44"/>
      <c r="AH8" s="44"/>
      <c r="AI8" s="44"/>
      <c r="AJ8" s="44"/>
      <c r="AK8" s="34">
        <f t="shared" si="7"/>
        <v>556874.33733333333</v>
      </c>
      <c r="AL8" s="35"/>
      <c r="AM8" s="35"/>
    </row>
    <row r="9" spans="1:39" ht="15.75" thickBot="1">
      <c r="A9" s="19">
        <f t="shared" si="5"/>
        <v>4</v>
      </c>
      <c r="B9" s="19" t="s">
        <v>40</v>
      </c>
      <c r="C9" s="19" t="s">
        <v>41</v>
      </c>
      <c r="D9" s="19">
        <v>30</v>
      </c>
      <c r="E9" s="19">
        <v>1</v>
      </c>
      <c r="F9" s="20" t="s">
        <v>42</v>
      </c>
      <c r="G9" s="19">
        <v>203</v>
      </c>
      <c r="H9" s="21" t="s">
        <v>58</v>
      </c>
      <c r="I9" s="21" t="s">
        <v>59</v>
      </c>
      <c r="J9" s="21" t="s">
        <v>52</v>
      </c>
      <c r="K9" s="22">
        <v>34335</v>
      </c>
      <c r="L9" s="36">
        <v>14</v>
      </c>
      <c r="M9" s="23">
        <v>40</v>
      </c>
      <c r="N9" s="36" t="s">
        <v>46</v>
      </c>
      <c r="O9" s="37" t="s">
        <v>60</v>
      </c>
      <c r="P9" s="38" t="s">
        <v>54</v>
      </c>
      <c r="Q9" s="38" t="s">
        <v>54</v>
      </c>
      <c r="R9" s="39">
        <v>1</v>
      </c>
      <c r="S9" s="40">
        <v>13967.1</v>
      </c>
      <c r="T9" s="28">
        <v>0</v>
      </c>
      <c r="U9" s="28">
        <f t="shared" si="0"/>
        <v>13967.1</v>
      </c>
      <c r="V9" s="40">
        <v>365.2</v>
      </c>
      <c r="W9" s="41">
        <f t="shared" si="1"/>
        <v>2327.85</v>
      </c>
      <c r="X9" s="41">
        <f t="shared" si="2"/>
        <v>23278.5</v>
      </c>
      <c r="Y9" s="29">
        <f t="shared" si="6"/>
        <v>6983.55</v>
      </c>
      <c r="Z9" s="29">
        <f t="shared" si="8"/>
        <v>2095.0650000000001</v>
      </c>
      <c r="AA9" s="29">
        <f t="shared" si="3"/>
        <v>419.01299999999998</v>
      </c>
      <c r="AB9" s="29">
        <v>795</v>
      </c>
      <c r="AC9" s="29">
        <f t="shared" si="4"/>
        <v>279.34200000000004</v>
      </c>
      <c r="AD9" s="42">
        <v>721.74</v>
      </c>
      <c r="AE9" s="42">
        <v>488.74</v>
      </c>
      <c r="AF9" s="31">
        <v>0</v>
      </c>
      <c r="AG9" s="45"/>
      <c r="AH9" s="45"/>
      <c r="AI9" s="45"/>
      <c r="AJ9" s="45"/>
      <c r="AK9" s="34">
        <f t="shared" si="7"/>
        <v>262164.30000000005</v>
      </c>
      <c r="AL9" s="35"/>
      <c r="AM9" s="35"/>
    </row>
    <row r="10" spans="1:39" ht="15.75" thickBot="1">
      <c r="A10" s="19">
        <f t="shared" si="5"/>
        <v>5</v>
      </c>
      <c r="B10" s="19" t="s">
        <v>40</v>
      </c>
      <c r="C10" s="19" t="s">
        <v>41</v>
      </c>
      <c r="D10" s="19">
        <v>30</v>
      </c>
      <c r="E10" s="19">
        <v>1</v>
      </c>
      <c r="F10" s="20" t="s">
        <v>42</v>
      </c>
      <c r="G10" s="19">
        <v>207</v>
      </c>
      <c r="H10" s="21" t="s">
        <v>61</v>
      </c>
      <c r="I10" s="21" t="s">
        <v>62</v>
      </c>
      <c r="J10" s="21" t="s">
        <v>45</v>
      </c>
      <c r="K10" s="22">
        <v>41426</v>
      </c>
      <c r="L10" s="36">
        <v>11</v>
      </c>
      <c r="M10" s="23">
        <v>40</v>
      </c>
      <c r="N10" s="36" t="s">
        <v>46</v>
      </c>
      <c r="O10" s="37" t="s">
        <v>63</v>
      </c>
      <c r="P10" s="38" t="s">
        <v>64</v>
      </c>
      <c r="Q10" s="38" t="s">
        <v>48</v>
      </c>
      <c r="R10" s="39">
        <v>1</v>
      </c>
      <c r="S10" s="40">
        <v>12653.7</v>
      </c>
      <c r="T10" s="28">
        <v>200</v>
      </c>
      <c r="U10" s="28">
        <f t="shared" si="0"/>
        <v>12853.7</v>
      </c>
      <c r="V10" s="40">
        <v>0</v>
      </c>
      <c r="W10" s="41">
        <f t="shared" si="1"/>
        <v>2142.2833333333338</v>
      </c>
      <c r="X10" s="41">
        <f t="shared" si="2"/>
        <v>21422.833333333336</v>
      </c>
      <c r="Y10" s="29">
        <f t="shared" si="6"/>
        <v>6326.85</v>
      </c>
      <c r="Z10" s="29">
        <f t="shared" si="8"/>
        <v>1928.0550000000001</v>
      </c>
      <c r="AA10" s="29">
        <f t="shared" si="3"/>
        <v>385.61099999999999</v>
      </c>
      <c r="AB10" s="29">
        <v>750</v>
      </c>
      <c r="AC10" s="29">
        <f t="shared" si="4"/>
        <v>257.07400000000001</v>
      </c>
      <c r="AD10" s="42">
        <v>563.91999999999996</v>
      </c>
      <c r="AE10" s="42">
        <v>589.51</v>
      </c>
      <c r="AF10" s="31">
        <v>0</v>
      </c>
      <c r="AG10" s="43"/>
      <c r="AH10" s="43"/>
      <c r="AI10" s="43"/>
      <c r="AJ10" s="43"/>
      <c r="AK10" s="34">
        <f t="shared" si="7"/>
        <v>237826.40666666668</v>
      </c>
      <c r="AL10" s="35"/>
      <c r="AM10" s="35"/>
    </row>
    <row r="11" spans="1:39" ht="15.75" thickBot="1">
      <c r="A11" s="19">
        <f t="shared" si="5"/>
        <v>6</v>
      </c>
      <c r="B11" s="19" t="s">
        <v>40</v>
      </c>
      <c r="C11" s="19" t="s">
        <v>41</v>
      </c>
      <c r="D11" s="19">
        <v>30</v>
      </c>
      <c r="E11" s="19">
        <v>1</v>
      </c>
      <c r="F11" s="20" t="s">
        <v>42</v>
      </c>
      <c r="G11" s="19">
        <v>210</v>
      </c>
      <c r="H11" s="21" t="s">
        <v>65</v>
      </c>
      <c r="I11" s="21" t="s">
        <v>66</v>
      </c>
      <c r="J11" s="21" t="s">
        <v>52</v>
      </c>
      <c r="K11" s="22">
        <v>34391</v>
      </c>
      <c r="L11" s="36">
        <v>1</v>
      </c>
      <c r="M11" s="23">
        <v>40</v>
      </c>
      <c r="N11" s="36" t="s">
        <v>46</v>
      </c>
      <c r="O11" s="37" t="s">
        <v>67</v>
      </c>
      <c r="P11" s="38" t="s">
        <v>54</v>
      </c>
      <c r="Q11" s="38" t="s">
        <v>54</v>
      </c>
      <c r="R11" s="39">
        <v>1</v>
      </c>
      <c r="S11" s="40">
        <v>7473.09</v>
      </c>
      <c r="T11" s="28">
        <v>450</v>
      </c>
      <c r="U11" s="28">
        <f t="shared" si="0"/>
        <v>7923.09</v>
      </c>
      <c r="V11" s="40">
        <v>366</v>
      </c>
      <c r="W11" s="41">
        <f t="shared" si="1"/>
        <v>1320.5150000000001</v>
      </c>
      <c r="X11" s="41">
        <f t="shared" si="2"/>
        <v>13205.15</v>
      </c>
      <c r="Y11" s="29">
        <f t="shared" si="6"/>
        <v>3736.5450000000001</v>
      </c>
      <c r="Z11" s="29">
        <f t="shared" si="8"/>
        <v>1188.4635000000001</v>
      </c>
      <c r="AA11" s="29">
        <f t="shared" si="3"/>
        <v>237.6927</v>
      </c>
      <c r="AB11" s="29">
        <v>600</v>
      </c>
      <c r="AC11" s="29">
        <f t="shared" si="4"/>
        <v>158.46180000000001</v>
      </c>
      <c r="AD11" s="42">
        <v>548.86</v>
      </c>
      <c r="AE11" s="42">
        <v>346.98</v>
      </c>
      <c r="AF11" s="31">
        <v>0</v>
      </c>
      <c r="AG11" s="43"/>
      <c r="AH11" s="43"/>
      <c r="AI11" s="43"/>
      <c r="AJ11" s="43"/>
      <c r="AK11" s="34">
        <f t="shared" si="7"/>
        <v>154696.78600000002</v>
      </c>
      <c r="AL11" s="35"/>
      <c r="AM11" s="35"/>
    </row>
    <row r="12" spans="1:39" ht="15.75" thickBot="1">
      <c r="A12" s="19">
        <f t="shared" si="5"/>
        <v>7</v>
      </c>
      <c r="B12" s="19" t="s">
        <v>40</v>
      </c>
      <c r="C12" s="19" t="s">
        <v>41</v>
      </c>
      <c r="D12" s="19">
        <v>30</v>
      </c>
      <c r="E12" s="19">
        <v>1</v>
      </c>
      <c r="F12" s="20" t="s">
        <v>42</v>
      </c>
      <c r="G12" s="19">
        <v>211</v>
      </c>
      <c r="H12" s="21" t="s">
        <v>68</v>
      </c>
      <c r="I12" s="21" t="s">
        <v>69</v>
      </c>
      <c r="J12" s="21" t="s">
        <v>52</v>
      </c>
      <c r="K12" s="22">
        <v>35889</v>
      </c>
      <c r="L12" s="36">
        <v>1</v>
      </c>
      <c r="M12" s="23">
        <v>40</v>
      </c>
      <c r="N12" s="36" t="s">
        <v>46</v>
      </c>
      <c r="O12" s="37" t="s">
        <v>67</v>
      </c>
      <c r="P12" s="38" t="s">
        <v>54</v>
      </c>
      <c r="Q12" s="38" t="s">
        <v>54</v>
      </c>
      <c r="R12" s="39">
        <v>1</v>
      </c>
      <c r="S12" s="40">
        <v>7473.09</v>
      </c>
      <c r="T12" s="28">
        <v>450</v>
      </c>
      <c r="U12" s="28">
        <f t="shared" si="0"/>
        <v>7923.09</v>
      </c>
      <c r="V12" s="40">
        <v>293</v>
      </c>
      <c r="W12" s="41">
        <f t="shared" si="1"/>
        <v>1320.5150000000001</v>
      </c>
      <c r="X12" s="41">
        <f t="shared" si="2"/>
        <v>13205.15</v>
      </c>
      <c r="Y12" s="29">
        <f t="shared" si="6"/>
        <v>3736.5450000000001</v>
      </c>
      <c r="Z12" s="29">
        <f t="shared" si="8"/>
        <v>1188.4635000000001</v>
      </c>
      <c r="AA12" s="29">
        <f t="shared" si="3"/>
        <v>237.6927</v>
      </c>
      <c r="AB12" s="29">
        <v>600</v>
      </c>
      <c r="AC12" s="29">
        <f t="shared" si="4"/>
        <v>158.46180000000001</v>
      </c>
      <c r="AD12" s="42">
        <v>548.86</v>
      </c>
      <c r="AE12" s="42">
        <v>346.98</v>
      </c>
      <c r="AF12" s="31">
        <v>0</v>
      </c>
      <c r="AG12" s="43"/>
      <c r="AH12" s="43"/>
      <c r="AI12" s="43"/>
      <c r="AJ12" s="43"/>
      <c r="AK12" s="34">
        <f t="shared" si="7"/>
        <v>153820.78600000002</v>
      </c>
      <c r="AL12" s="35"/>
      <c r="AM12" s="35"/>
    </row>
    <row r="13" spans="1:39" ht="15.75" thickBot="1">
      <c r="A13" s="19">
        <f t="shared" si="5"/>
        <v>8</v>
      </c>
      <c r="B13" s="19" t="s">
        <v>40</v>
      </c>
      <c r="C13" s="19" t="s">
        <v>41</v>
      </c>
      <c r="D13" s="19">
        <v>30</v>
      </c>
      <c r="E13" s="19">
        <v>1</v>
      </c>
      <c r="F13" s="20" t="s">
        <v>42</v>
      </c>
      <c r="G13" s="19">
        <v>212</v>
      </c>
      <c r="H13" s="21" t="s">
        <v>70</v>
      </c>
      <c r="I13" s="21" t="s">
        <v>71</v>
      </c>
      <c r="J13" s="21" t="s">
        <v>52</v>
      </c>
      <c r="K13" s="22">
        <v>35915</v>
      </c>
      <c r="L13" s="36">
        <v>1</v>
      </c>
      <c r="M13" s="23">
        <v>40</v>
      </c>
      <c r="N13" s="36" t="s">
        <v>46</v>
      </c>
      <c r="O13" s="37" t="s">
        <v>67</v>
      </c>
      <c r="P13" s="38" t="s">
        <v>54</v>
      </c>
      <c r="Q13" s="38" t="s">
        <v>54</v>
      </c>
      <c r="R13" s="39">
        <v>1</v>
      </c>
      <c r="S13" s="40">
        <v>7473.09</v>
      </c>
      <c r="T13" s="28">
        <v>450</v>
      </c>
      <c r="U13" s="28">
        <f t="shared" si="0"/>
        <v>7923.09</v>
      </c>
      <c r="V13" s="40">
        <v>293</v>
      </c>
      <c r="W13" s="41">
        <f t="shared" si="1"/>
        <v>1320.5150000000001</v>
      </c>
      <c r="X13" s="41">
        <f t="shared" si="2"/>
        <v>13205.15</v>
      </c>
      <c r="Y13" s="29">
        <f t="shared" si="6"/>
        <v>3736.5450000000001</v>
      </c>
      <c r="Z13" s="29">
        <f t="shared" si="8"/>
        <v>1188.4635000000001</v>
      </c>
      <c r="AA13" s="29">
        <f t="shared" si="3"/>
        <v>237.6927</v>
      </c>
      <c r="AB13" s="29">
        <v>600</v>
      </c>
      <c r="AC13" s="29">
        <f t="shared" si="4"/>
        <v>158.46180000000001</v>
      </c>
      <c r="AD13" s="42">
        <v>548.86</v>
      </c>
      <c r="AE13" s="42">
        <v>346.98</v>
      </c>
      <c r="AF13" s="31">
        <v>0</v>
      </c>
      <c r="AG13" s="43"/>
      <c r="AH13" s="43"/>
      <c r="AI13" s="43"/>
      <c r="AJ13" s="43"/>
      <c r="AK13" s="34">
        <f t="shared" si="7"/>
        <v>153820.78600000002</v>
      </c>
      <c r="AL13" s="35"/>
      <c r="AM13" s="35"/>
    </row>
    <row r="14" spans="1:39" ht="15.75" thickBot="1">
      <c r="A14" s="19">
        <f t="shared" si="5"/>
        <v>9</v>
      </c>
      <c r="B14" s="19" t="s">
        <v>40</v>
      </c>
      <c r="C14" s="19" t="s">
        <v>41</v>
      </c>
      <c r="D14" s="19">
        <v>30</v>
      </c>
      <c r="E14" s="19">
        <v>1</v>
      </c>
      <c r="F14" s="20" t="s">
        <v>42</v>
      </c>
      <c r="G14" s="19">
        <v>213</v>
      </c>
      <c r="H14" s="21" t="s">
        <v>72</v>
      </c>
      <c r="I14" s="21" t="s">
        <v>73</v>
      </c>
      <c r="J14" s="21" t="s">
        <v>52</v>
      </c>
      <c r="K14" s="22">
        <v>34335</v>
      </c>
      <c r="L14" s="36">
        <v>1</v>
      </c>
      <c r="M14" s="23">
        <v>40</v>
      </c>
      <c r="N14" s="36" t="s">
        <v>46</v>
      </c>
      <c r="O14" s="37" t="s">
        <v>67</v>
      </c>
      <c r="P14" s="38" t="s">
        <v>54</v>
      </c>
      <c r="Q14" s="38" t="s">
        <v>54</v>
      </c>
      <c r="R14" s="39">
        <v>1</v>
      </c>
      <c r="S14" s="40">
        <v>7473.09</v>
      </c>
      <c r="T14" s="28">
        <v>450</v>
      </c>
      <c r="U14" s="28">
        <f t="shared" si="0"/>
        <v>7923.09</v>
      </c>
      <c r="V14" s="40">
        <v>366</v>
      </c>
      <c r="W14" s="41">
        <f t="shared" si="1"/>
        <v>1320.5150000000001</v>
      </c>
      <c r="X14" s="41">
        <f t="shared" si="2"/>
        <v>13205.15</v>
      </c>
      <c r="Y14" s="29">
        <f t="shared" si="6"/>
        <v>3736.5450000000001</v>
      </c>
      <c r="Z14" s="29">
        <f t="shared" si="8"/>
        <v>1188.4635000000001</v>
      </c>
      <c r="AA14" s="29">
        <f t="shared" si="3"/>
        <v>237.6927</v>
      </c>
      <c r="AB14" s="29">
        <v>600</v>
      </c>
      <c r="AC14" s="29">
        <f t="shared" si="4"/>
        <v>158.46180000000001</v>
      </c>
      <c r="AD14" s="42">
        <v>548.86</v>
      </c>
      <c r="AE14" s="42">
        <v>346.98</v>
      </c>
      <c r="AF14" s="31">
        <v>0</v>
      </c>
      <c r="AG14" s="43"/>
      <c r="AH14" s="43"/>
      <c r="AI14" s="43"/>
      <c r="AJ14" s="43"/>
      <c r="AK14" s="34">
        <f t="shared" si="7"/>
        <v>154696.78600000002</v>
      </c>
      <c r="AL14" s="35"/>
      <c r="AM14" s="35"/>
    </row>
    <row r="15" spans="1:39" ht="15.75" thickBot="1">
      <c r="A15" s="19">
        <f t="shared" si="5"/>
        <v>10</v>
      </c>
      <c r="B15" s="19" t="s">
        <v>40</v>
      </c>
      <c r="C15" s="19" t="s">
        <v>41</v>
      </c>
      <c r="D15" s="19">
        <v>30</v>
      </c>
      <c r="E15" s="19">
        <v>1</v>
      </c>
      <c r="F15" s="20" t="s">
        <v>42</v>
      </c>
      <c r="G15" s="19">
        <v>214</v>
      </c>
      <c r="H15" s="21" t="s">
        <v>74</v>
      </c>
      <c r="I15" s="21" t="s">
        <v>75</v>
      </c>
      <c r="J15" s="21" t="s">
        <v>52</v>
      </c>
      <c r="K15" s="22">
        <v>34335</v>
      </c>
      <c r="L15" s="36">
        <v>1</v>
      </c>
      <c r="M15" s="23">
        <v>40</v>
      </c>
      <c r="N15" s="36" t="s">
        <v>46</v>
      </c>
      <c r="O15" s="37" t="s">
        <v>67</v>
      </c>
      <c r="P15" s="38" t="s">
        <v>54</v>
      </c>
      <c r="Q15" s="38" t="s">
        <v>54</v>
      </c>
      <c r="R15" s="39">
        <v>1</v>
      </c>
      <c r="S15" s="40">
        <v>7473.09</v>
      </c>
      <c r="T15" s="28">
        <v>450</v>
      </c>
      <c r="U15" s="28">
        <f t="shared" si="0"/>
        <v>7923.09</v>
      </c>
      <c r="V15" s="40">
        <v>366</v>
      </c>
      <c r="W15" s="41">
        <f t="shared" si="1"/>
        <v>1320.5150000000001</v>
      </c>
      <c r="X15" s="41">
        <f t="shared" si="2"/>
        <v>13205.15</v>
      </c>
      <c r="Y15" s="29">
        <f t="shared" si="6"/>
        <v>3736.5450000000001</v>
      </c>
      <c r="Z15" s="29">
        <f t="shared" si="8"/>
        <v>1188.4635000000001</v>
      </c>
      <c r="AA15" s="29">
        <f t="shared" si="3"/>
        <v>237.6927</v>
      </c>
      <c r="AB15" s="29">
        <v>600</v>
      </c>
      <c r="AC15" s="29">
        <f t="shared" si="4"/>
        <v>158.46180000000001</v>
      </c>
      <c r="AD15" s="42">
        <v>548.86</v>
      </c>
      <c r="AE15" s="42">
        <v>346.98</v>
      </c>
      <c r="AF15" s="31">
        <v>0</v>
      </c>
      <c r="AG15" s="43"/>
      <c r="AH15" s="43"/>
      <c r="AI15" s="43"/>
      <c r="AJ15" s="43"/>
      <c r="AK15" s="34">
        <f t="shared" si="7"/>
        <v>154696.78600000002</v>
      </c>
      <c r="AL15" s="35"/>
      <c r="AM15" s="35"/>
    </row>
    <row r="16" spans="1:39" ht="15.75" thickBot="1">
      <c r="A16" s="19">
        <f t="shared" si="5"/>
        <v>11</v>
      </c>
      <c r="B16" s="19" t="s">
        <v>40</v>
      </c>
      <c r="C16" s="19" t="s">
        <v>41</v>
      </c>
      <c r="D16" s="19">
        <v>30</v>
      </c>
      <c r="E16" s="19">
        <v>1</v>
      </c>
      <c r="F16" s="20" t="s">
        <v>42</v>
      </c>
      <c r="G16" s="19">
        <v>215</v>
      </c>
      <c r="H16" s="21" t="s">
        <v>76</v>
      </c>
      <c r="I16" s="21" t="s">
        <v>77</v>
      </c>
      <c r="J16" s="21" t="s">
        <v>52</v>
      </c>
      <c r="K16" s="22">
        <v>35900</v>
      </c>
      <c r="L16" s="36">
        <v>1</v>
      </c>
      <c r="M16" s="23">
        <v>40</v>
      </c>
      <c r="N16" s="36" t="s">
        <v>46</v>
      </c>
      <c r="O16" s="37" t="s">
        <v>67</v>
      </c>
      <c r="P16" s="38" t="s">
        <v>54</v>
      </c>
      <c r="Q16" s="38" t="s">
        <v>54</v>
      </c>
      <c r="R16" s="39">
        <v>1</v>
      </c>
      <c r="S16" s="40">
        <v>7473.09</v>
      </c>
      <c r="T16" s="28">
        <v>450</v>
      </c>
      <c r="U16" s="28">
        <f t="shared" si="0"/>
        <v>7923.09</v>
      </c>
      <c r="V16" s="40">
        <v>293</v>
      </c>
      <c r="W16" s="41">
        <f t="shared" si="1"/>
        <v>1320.5150000000001</v>
      </c>
      <c r="X16" s="41">
        <f t="shared" si="2"/>
        <v>13205.15</v>
      </c>
      <c r="Y16" s="29">
        <f t="shared" si="6"/>
        <v>3736.5450000000001</v>
      </c>
      <c r="Z16" s="29">
        <f t="shared" si="8"/>
        <v>1188.4635000000001</v>
      </c>
      <c r="AA16" s="29">
        <f t="shared" si="3"/>
        <v>237.6927</v>
      </c>
      <c r="AB16" s="29">
        <v>600</v>
      </c>
      <c r="AC16" s="29">
        <f t="shared" si="4"/>
        <v>158.46180000000001</v>
      </c>
      <c r="AD16" s="42">
        <v>548.86</v>
      </c>
      <c r="AE16" s="42">
        <v>346.98</v>
      </c>
      <c r="AF16" s="31">
        <v>0</v>
      </c>
      <c r="AG16" s="43"/>
      <c r="AH16" s="43"/>
      <c r="AI16" s="43"/>
      <c r="AJ16" s="43"/>
      <c r="AK16" s="34">
        <f t="shared" si="7"/>
        <v>153820.78600000002</v>
      </c>
      <c r="AL16" s="35"/>
      <c r="AM16" s="35"/>
    </row>
    <row r="17" spans="1:39" ht="15.75" thickBot="1">
      <c r="A17" s="19">
        <f t="shared" si="5"/>
        <v>12</v>
      </c>
      <c r="B17" s="19" t="s">
        <v>40</v>
      </c>
      <c r="C17" s="19" t="s">
        <v>41</v>
      </c>
      <c r="D17" s="19">
        <v>30</v>
      </c>
      <c r="E17" s="19">
        <v>1</v>
      </c>
      <c r="F17" s="20" t="s">
        <v>42</v>
      </c>
      <c r="G17" s="19">
        <v>216</v>
      </c>
      <c r="H17" s="21" t="s">
        <v>78</v>
      </c>
      <c r="I17" s="21" t="s">
        <v>79</v>
      </c>
      <c r="J17" s="21" t="s">
        <v>52</v>
      </c>
      <c r="K17" s="22">
        <v>34912</v>
      </c>
      <c r="L17" s="36">
        <v>1</v>
      </c>
      <c r="M17" s="23">
        <v>40</v>
      </c>
      <c r="N17" s="36" t="s">
        <v>46</v>
      </c>
      <c r="O17" s="37" t="s">
        <v>67</v>
      </c>
      <c r="P17" s="38" t="s">
        <v>54</v>
      </c>
      <c r="Q17" s="38" t="s">
        <v>54</v>
      </c>
      <c r="R17" s="39">
        <v>1</v>
      </c>
      <c r="S17" s="40">
        <v>7473.09</v>
      </c>
      <c r="T17" s="28">
        <v>450</v>
      </c>
      <c r="U17" s="28">
        <f t="shared" si="0"/>
        <v>7923.09</v>
      </c>
      <c r="V17" s="40">
        <v>366</v>
      </c>
      <c r="W17" s="41">
        <f t="shared" si="1"/>
        <v>1320.5150000000001</v>
      </c>
      <c r="X17" s="41">
        <f t="shared" si="2"/>
        <v>13205.15</v>
      </c>
      <c r="Y17" s="29">
        <f t="shared" si="6"/>
        <v>3736.5450000000001</v>
      </c>
      <c r="Z17" s="29">
        <f t="shared" si="8"/>
        <v>1188.4635000000001</v>
      </c>
      <c r="AA17" s="29">
        <f t="shared" si="3"/>
        <v>237.6927</v>
      </c>
      <c r="AB17" s="29">
        <v>600</v>
      </c>
      <c r="AC17" s="29">
        <f t="shared" si="4"/>
        <v>158.46180000000001</v>
      </c>
      <c r="AD17" s="42">
        <v>548.86</v>
      </c>
      <c r="AE17" s="42">
        <v>346.98</v>
      </c>
      <c r="AF17" s="31">
        <v>0</v>
      </c>
      <c r="AG17" s="43"/>
      <c r="AH17" s="43"/>
      <c r="AI17" s="43"/>
      <c r="AJ17" s="43"/>
      <c r="AK17" s="34">
        <f t="shared" si="7"/>
        <v>154696.78600000002</v>
      </c>
      <c r="AL17" s="35"/>
      <c r="AM17" s="35"/>
    </row>
    <row r="18" spans="1:39" ht="15.75" thickBot="1">
      <c r="A18" s="19">
        <f t="shared" si="5"/>
        <v>13</v>
      </c>
      <c r="B18" s="19" t="s">
        <v>40</v>
      </c>
      <c r="C18" s="19" t="s">
        <v>41</v>
      </c>
      <c r="D18" s="19">
        <v>30</v>
      </c>
      <c r="E18" s="19">
        <v>1</v>
      </c>
      <c r="F18" s="20" t="s">
        <v>42</v>
      </c>
      <c r="G18" s="19">
        <v>217</v>
      </c>
      <c r="H18" s="21" t="s">
        <v>80</v>
      </c>
      <c r="I18" s="21" t="s">
        <v>81</v>
      </c>
      <c r="J18" s="21" t="s">
        <v>52</v>
      </c>
      <c r="K18" s="22">
        <v>36701</v>
      </c>
      <c r="L18" s="36">
        <v>1</v>
      </c>
      <c r="M18" s="23">
        <v>40</v>
      </c>
      <c r="N18" s="36" t="s">
        <v>46</v>
      </c>
      <c r="O18" s="37" t="s">
        <v>67</v>
      </c>
      <c r="P18" s="38" t="s">
        <v>54</v>
      </c>
      <c r="Q18" s="38" t="s">
        <v>54</v>
      </c>
      <c r="R18" s="39">
        <v>1</v>
      </c>
      <c r="S18" s="40">
        <v>7473.09</v>
      </c>
      <c r="T18" s="28">
        <v>450</v>
      </c>
      <c r="U18" s="28">
        <f t="shared" si="0"/>
        <v>7923.09</v>
      </c>
      <c r="V18" s="40">
        <v>293</v>
      </c>
      <c r="W18" s="41">
        <f t="shared" si="1"/>
        <v>1320.5150000000001</v>
      </c>
      <c r="X18" s="41">
        <f t="shared" si="2"/>
        <v>13205.15</v>
      </c>
      <c r="Y18" s="29">
        <f t="shared" si="6"/>
        <v>3736.5450000000001</v>
      </c>
      <c r="Z18" s="29">
        <f t="shared" si="8"/>
        <v>1188.4635000000001</v>
      </c>
      <c r="AA18" s="29">
        <f t="shared" si="3"/>
        <v>237.6927</v>
      </c>
      <c r="AB18" s="29">
        <v>600</v>
      </c>
      <c r="AC18" s="29">
        <f t="shared" si="4"/>
        <v>158.46180000000001</v>
      </c>
      <c r="AD18" s="42">
        <v>548.86</v>
      </c>
      <c r="AE18" s="42">
        <v>346.98</v>
      </c>
      <c r="AF18" s="31">
        <v>0</v>
      </c>
      <c r="AG18" s="43"/>
      <c r="AH18" s="43"/>
      <c r="AI18" s="43"/>
      <c r="AJ18" s="43"/>
      <c r="AK18" s="34">
        <f t="shared" si="7"/>
        <v>153820.78600000002</v>
      </c>
      <c r="AL18" s="35"/>
      <c r="AM18" s="35"/>
    </row>
    <row r="19" spans="1:39" ht="18.75" thickBot="1">
      <c r="A19" s="19">
        <f t="shared" si="5"/>
        <v>14</v>
      </c>
      <c r="B19" s="19" t="s">
        <v>40</v>
      </c>
      <c r="C19" s="19" t="s">
        <v>41</v>
      </c>
      <c r="D19" s="19">
        <v>30</v>
      </c>
      <c r="E19" s="19">
        <v>1</v>
      </c>
      <c r="F19" s="20" t="s">
        <v>42</v>
      </c>
      <c r="G19" s="19">
        <v>218</v>
      </c>
      <c r="H19" s="21" t="s">
        <v>82</v>
      </c>
      <c r="I19" s="21" t="s">
        <v>83</v>
      </c>
      <c r="J19" s="21" t="s">
        <v>52</v>
      </c>
      <c r="K19" s="22">
        <v>37149</v>
      </c>
      <c r="L19" s="36">
        <v>1</v>
      </c>
      <c r="M19" s="23">
        <v>30</v>
      </c>
      <c r="N19" s="36" t="s">
        <v>46</v>
      </c>
      <c r="O19" s="37" t="s">
        <v>84</v>
      </c>
      <c r="P19" s="38" t="s">
        <v>54</v>
      </c>
      <c r="Q19" s="38" t="s">
        <v>54</v>
      </c>
      <c r="R19" s="39">
        <v>1</v>
      </c>
      <c r="S19" s="40">
        <v>7473.09</v>
      </c>
      <c r="T19" s="28">
        <v>450</v>
      </c>
      <c r="U19" s="28">
        <f t="shared" si="0"/>
        <v>7923.09</v>
      </c>
      <c r="V19" s="40">
        <v>293</v>
      </c>
      <c r="W19" s="41">
        <f t="shared" si="1"/>
        <v>1320.5150000000001</v>
      </c>
      <c r="X19" s="41">
        <f t="shared" si="2"/>
        <v>13205.15</v>
      </c>
      <c r="Y19" s="29">
        <f t="shared" si="6"/>
        <v>3736.5450000000001</v>
      </c>
      <c r="Z19" s="29">
        <f t="shared" si="8"/>
        <v>1188.4635000000001</v>
      </c>
      <c r="AA19" s="29">
        <f t="shared" si="3"/>
        <v>237.6927</v>
      </c>
      <c r="AB19" s="29">
        <v>560</v>
      </c>
      <c r="AC19" s="29">
        <f t="shared" si="4"/>
        <v>158.46180000000001</v>
      </c>
      <c r="AD19" s="42">
        <v>470.64</v>
      </c>
      <c r="AE19" s="42">
        <v>301.94</v>
      </c>
      <c r="AF19" s="31">
        <v>0</v>
      </c>
      <c r="AG19" s="43"/>
      <c r="AH19" s="43"/>
      <c r="AI19" s="43"/>
      <c r="AJ19" s="43"/>
      <c r="AK19" s="34">
        <f t="shared" si="7"/>
        <v>151861.666</v>
      </c>
      <c r="AL19" s="35"/>
      <c r="AM19" s="35"/>
    </row>
    <row r="20" spans="1:39" ht="18.75" thickBot="1">
      <c r="A20" s="19">
        <f t="shared" si="5"/>
        <v>15</v>
      </c>
      <c r="B20" s="19" t="s">
        <v>40</v>
      </c>
      <c r="C20" s="19" t="s">
        <v>41</v>
      </c>
      <c r="D20" s="19">
        <v>30</v>
      </c>
      <c r="E20" s="19">
        <v>1</v>
      </c>
      <c r="F20" s="20" t="s">
        <v>42</v>
      </c>
      <c r="G20" s="19">
        <v>220</v>
      </c>
      <c r="H20" s="21" t="s">
        <v>85</v>
      </c>
      <c r="I20" s="21" t="s">
        <v>86</v>
      </c>
      <c r="J20" s="21" t="s">
        <v>52</v>
      </c>
      <c r="K20" s="22">
        <v>37895</v>
      </c>
      <c r="L20" s="36">
        <v>1</v>
      </c>
      <c r="M20" s="23">
        <v>30</v>
      </c>
      <c r="N20" s="36" t="s">
        <v>46</v>
      </c>
      <c r="O20" s="37" t="s">
        <v>84</v>
      </c>
      <c r="P20" s="38" t="s">
        <v>54</v>
      </c>
      <c r="Q20" s="38" t="s">
        <v>54</v>
      </c>
      <c r="R20" s="39">
        <v>1</v>
      </c>
      <c r="S20" s="40">
        <v>7473.09</v>
      </c>
      <c r="T20" s="28">
        <v>450</v>
      </c>
      <c r="U20" s="28">
        <f t="shared" si="0"/>
        <v>7923.09</v>
      </c>
      <c r="V20" s="40">
        <v>220</v>
      </c>
      <c r="W20" s="41">
        <f t="shared" si="1"/>
        <v>1320.5150000000001</v>
      </c>
      <c r="X20" s="41">
        <f t="shared" si="2"/>
        <v>13205.15</v>
      </c>
      <c r="Y20" s="29">
        <f t="shared" si="6"/>
        <v>3736.5450000000001</v>
      </c>
      <c r="Z20" s="29">
        <f t="shared" si="8"/>
        <v>1188.4635000000001</v>
      </c>
      <c r="AA20" s="29">
        <f t="shared" si="3"/>
        <v>237.6927</v>
      </c>
      <c r="AB20" s="29">
        <v>550</v>
      </c>
      <c r="AC20" s="29">
        <f t="shared" si="4"/>
        <v>158.46180000000001</v>
      </c>
      <c r="AD20" s="42">
        <v>470.64</v>
      </c>
      <c r="AE20" s="42">
        <v>301.94</v>
      </c>
      <c r="AF20" s="31">
        <v>0</v>
      </c>
      <c r="AG20" s="43"/>
      <c r="AH20" s="43"/>
      <c r="AI20" s="43"/>
      <c r="AJ20" s="43"/>
      <c r="AK20" s="34">
        <f t="shared" si="7"/>
        <v>150865.666</v>
      </c>
      <c r="AL20" s="35"/>
      <c r="AM20" s="35"/>
    </row>
    <row r="21" spans="1:39" ht="18.75" thickBot="1">
      <c r="A21" s="19">
        <f t="shared" si="5"/>
        <v>16</v>
      </c>
      <c r="B21" s="19" t="s">
        <v>40</v>
      </c>
      <c r="C21" s="19" t="s">
        <v>41</v>
      </c>
      <c r="D21" s="19">
        <v>30</v>
      </c>
      <c r="E21" s="19">
        <v>1</v>
      </c>
      <c r="F21" s="20" t="s">
        <v>42</v>
      </c>
      <c r="G21" s="19">
        <v>221</v>
      </c>
      <c r="H21" s="46" t="s">
        <v>87</v>
      </c>
      <c r="I21" s="21" t="s">
        <v>88</v>
      </c>
      <c r="J21" s="21" t="s">
        <v>52</v>
      </c>
      <c r="K21" s="22">
        <v>37548</v>
      </c>
      <c r="L21" s="36">
        <v>1</v>
      </c>
      <c r="M21" s="23">
        <v>40</v>
      </c>
      <c r="N21" s="36" t="s">
        <v>46</v>
      </c>
      <c r="O21" s="37" t="s">
        <v>89</v>
      </c>
      <c r="P21" s="38" t="s">
        <v>90</v>
      </c>
      <c r="Q21" s="38" t="s">
        <v>90</v>
      </c>
      <c r="R21" s="39">
        <v>1</v>
      </c>
      <c r="S21" s="40">
        <v>7473.09</v>
      </c>
      <c r="T21" s="28">
        <v>450</v>
      </c>
      <c r="U21" s="28">
        <f t="shared" si="0"/>
        <v>7923.09</v>
      </c>
      <c r="V21" s="40">
        <v>220</v>
      </c>
      <c r="W21" s="41">
        <f t="shared" si="1"/>
        <v>1320.5150000000001</v>
      </c>
      <c r="X21" s="41">
        <f t="shared" si="2"/>
        <v>13205.15</v>
      </c>
      <c r="Y21" s="29">
        <f t="shared" si="6"/>
        <v>3736.5450000000001</v>
      </c>
      <c r="Z21" s="29">
        <f t="shared" si="8"/>
        <v>1188.4635000000001</v>
      </c>
      <c r="AA21" s="29">
        <f t="shared" si="3"/>
        <v>237.6927</v>
      </c>
      <c r="AB21" s="29">
        <v>600</v>
      </c>
      <c r="AC21" s="29">
        <f t="shared" si="4"/>
        <v>158.46180000000001</v>
      </c>
      <c r="AD21" s="42">
        <v>548.86</v>
      </c>
      <c r="AE21" s="42">
        <v>346.98</v>
      </c>
      <c r="AF21" s="31">
        <v>0</v>
      </c>
      <c r="AG21" s="43"/>
      <c r="AH21" s="43"/>
      <c r="AI21" s="43"/>
      <c r="AJ21" s="43"/>
      <c r="AK21" s="34">
        <f t="shared" si="7"/>
        <v>152944.78600000002</v>
      </c>
      <c r="AL21" s="35"/>
      <c r="AM21" s="35"/>
    </row>
    <row r="22" spans="1:39" ht="15.75" thickBot="1">
      <c r="A22" s="19">
        <f t="shared" si="5"/>
        <v>17</v>
      </c>
      <c r="B22" s="19" t="s">
        <v>40</v>
      </c>
      <c r="C22" s="19" t="s">
        <v>41</v>
      </c>
      <c r="D22" s="19">
        <v>30</v>
      </c>
      <c r="E22" s="19">
        <v>1</v>
      </c>
      <c r="F22" s="20" t="s">
        <v>42</v>
      </c>
      <c r="G22" s="19">
        <v>222</v>
      </c>
      <c r="H22" s="21" t="s">
        <v>91</v>
      </c>
      <c r="I22" s="21" t="s">
        <v>92</v>
      </c>
      <c r="J22" s="21" t="s">
        <v>52</v>
      </c>
      <c r="K22" s="22">
        <v>36722</v>
      </c>
      <c r="L22" s="36">
        <v>1</v>
      </c>
      <c r="M22" s="23">
        <v>40</v>
      </c>
      <c r="N22" s="36" t="s">
        <v>46</v>
      </c>
      <c r="O22" s="37" t="s">
        <v>67</v>
      </c>
      <c r="P22" s="38" t="s">
        <v>54</v>
      </c>
      <c r="Q22" s="38" t="s">
        <v>54</v>
      </c>
      <c r="R22" s="39">
        <v>1</v>
      </c>
      <c r="S22" s="40">
        <v>7473.09</v>
      </c>
      <c r="T22" s="28">
        <v>450</v>
      </c>
      <c r="U22" s="28">
        <f t="shared" si="0"/>
        <v>7923.09</v>
      </c>
      <c r="V22" s="40">
        <v>293</v>
      </c>
      <c r="W22" s="41">
        <f t="shared" si="1"/>
        <v>1320.5150000000001</v>
      </c>
      <c r="X22" s="41">
        <f t="shared" si="2"/>
        <v>13205.15</v>
      </c>
      <c r="Y22" s="29">
        <f t="shared" si="6"/>
        <v>3736.5450000000001</v>
      </c>
      <c r="Z22" s="29">
        <f t="shared" si="8"/>
        <v>1188.4635000000001</v>
      </c>
      <c r="AA22" s="29">
        <f t="shared" si="3"/>
        <v>237.6927</v>
      </c>
      <c r="AB22" s="29">
        <v>600</v>
      </c>
      <c r="AC22" s="29">
        <f t="shared" si="4"/>
        <v>158.46180000000001</v>
      </c>
      <c r="AD22" s="42">
        <v>548.86</v>
      </c>
      <c r="AE22" s="42">
        <v>346.98</v>
      </c>
      <c r="AF22" s="31">
        <v>0</v>
      </c>
      <c r="AG22" s="43"/>
      <c r="AH22" s="43"/>
      <c r="AI22" s="43"/>
      <c r="AJ22" s="43"/>
      <c r="AK22" s="34">
        <f t="shared" si="7"/>
        <v>153820.78600000002</v>
      </c>
      <c r="AL22" s="35"/>
      <c r="AM22" s="35"/>
    </row>
    <row r="23" spans="1:39" ht="18.75" thickBot="1">
      <c r="A23" s="19">
        <f t="shared" si="5"/>
        <v>18</v>
      </c>
      <c r="B23" s="19" t="s">
        <v>40</v>
      </c>
      <c r="C23" s="19" t="s">
        <v>41</v>
      </c>
      <c r="D23" s="19">
        <v>30</v>
      </c>
      <c r="E23" s="19">
        <v>1</v>
      </c>
      <c r="F23" s="20" t="s">
        <v>42</v>
      </c>
      <c r="G23" s="19">
        <v>223</v>
      </c>
      <c r="H23" s="21" t="s">
        <v>93</v>
      </c>
      <c r="I23" s="21" t="s">
        <v>94</v>
      </c>
      <c r="J23" s="21" t="s">
        <v>52</v>
      </c>
      <c r="K23" s="22">
        <v>36723</v>
      </c>
      <c r="L23" s="36">
        <v>1</v>
      </c>
      <c r="M23" s="23">
        <v>30</v>
      </c>
      <c r="N23" s="36" t="s">
        <v>46</v>
      </c>
      <c r="O23" s="37" t="s">
        <v>95</v>
      </c>
      <c r="P23" s="38" t="s">
        <v>54</v>
      </c>
      <c r="Q23" s="38" t="s">
        <v>54</v>
      </c>
      <c r="R23" s="39">
        <v>1</v>
      </c>
      <c r="S23" s="40">
        <v>7473.09</v>
      </c>
      <c r="T23" s="28">
        <v>450</v>
      </c>
      <c r="U23" s="28">
        <f t="shared" si="0"/>
        <v>7923.09</v>
      </c>
      <c r="V23" s="40">
        <v>293</v>
      </c>
      <c r="W23" s="41">
        <f t="shared" si="1"/>
        <v>1320.5150000000001</v>
      </c>
      <c r="X23" s="41">
        <f t="shared" si="2"/>
        <v>13205.15</v>
      </c>
      <c r="Y23" s="29">
        <f t="shared" si="6"/>
        <v>3736.5450000000001</v>
      </c>
      <c r="Z23" s="29">
        <f t="shared" si="8"/>
        <v>1188.4635000000001</v>
      </c>
      <c r="AA23" s="29">
        <f t="shared" si="3"/>
        <v>237.6927</v>
      </c>
      <c r="AB23" s="29">
        <v>600</v>
      </c>
      <c r="AC23" s="29">
        <f t="shared" si="4"/>
        <v>158.46180000000001</v>
      </c>
      <c r="AD23" s="42">
        <v>548.86</v>
      </c>
      <c r="AE23" s="42">
        <v>346.98</v>
      </c>
      <c r="AF23" s="31">
        <v>0</v>
      </c>
      <c r="AG23" s="43"/>
      <c r="AH23" s="43"/>
      <c r="AI23" s="43"/>
      <c r="AJ23" s="43"/>
      <c r="AK23" s="34">
        <f t="shared" si="7"/>
        <v>153820.78600000002</v>
      </c>
      <c r="AL23" s="35"/>
      <c r="AM23" s="35"/>
    </row>
    <row r="24" spans="1:39" ht="15.75" thickBot="1">
      <c r="A24" s="19">
        <f t="shared" si="5"/>
        <v>19</v>
      </c>
      <c r="B24" s="19" t="s">
        <v>40</v>
      </c>
      <c r="C24" s="19" t="s">
        <v>41</v>
      </c>
      <c r="D24" s="19">
        <v>30</v>
      </c>
      <c r="E24" s="19">
        <v>1</v>
      </c>
      <c r="F24" s="20" t="s">
        <v>42</v>
      </c>
      <c r="G24" s="19">
        <v>227</v>
      </c>
      <c r="H24" s="21" t="s">
        <v>96</v>
      </c>
      <c r="I24" s="21" t="s">
        <v>97</v>
      </c>
      <c r="J24" s="21" t="s">
        <v>45</v>
      </c>
      <c r="K24" s="22">
        <v>33664</v>
      </c>
      <c r="L24" s="36">
        <v>1</v>
      </c>
      <c r="M24" s="23">
        <v>40</v>
      </c>
      <c r="N24" s="36" t="s">
        <v>46</v>
      </c>
      <c r="O24" s="37" t="s">
        <v>98</v>
      </c>
      <c r="P24" s="38" t="s">
        <v>90</v>
      </c>
      <c r="Q24" s="38" t="s">
        <v>90</v>
      </c>
      <c r="R24" s="39">
        <v>1</v>
      </c>
      <c r="S24" s="40">
        <v>7473.09</v>
      </c>
      <c r="T24" s="28">
        <v>0</v>
      </c>
      <c r="U24" s="28">
        <f t="shared" si="0"/>
        <v>7473.09</v>
      </c>
      <c r="V24" s="40">
        <v>220</v>
      </c>
      <c r="W24" s="41">
        <f t="shared" si="1"/>
        <v>1245.5150000000001</v>
      </c>
      <c r="X24" s="41">
        <f t="shared" si="2"/>
        <v>12455.15</v>
      </c>
      <c r="Y24" s="29">
        <f t="shared" si="6"/>
        <v>3736.5450000000001</v>
      </c>
      <c r="Z24" s="29">
        <f t="shared" si="8"/>
        <v>1120.9635000000001</v>
      </c>
      <c r="AA24" s="29">
        <f t="shared" si="3"/>
        <v>224.1927</v>
      </c>
      <c r="AB24" s="29">
        <v>600</v>
      </c>
      <c r="AC24" s="29">
        <f t="shared" si="4"/>
        <v>149.46180000000001</v>
      </c>
      <c r="AD24" s="42">
        <v>548.88</v>
      </c>
      <c r="AE24" s="42">
        <v>346.98</v>
      </c>
      <c r="AF24" s="31">
        <v>0</v>
      </c>
      <c r="AG24" s="43"/>
      <c r="AH24" s="43"/>
      <c r="AI24" s="43"/>
      <c r="AJ24" s="43"/>
      <c r="AK24" s="34">
        <f t="shared" si="7"/>
        <v>145640.02599999998</v>
      </c>
      <c r="AL24" s="35"/>
      <c r="AM24" s="35"/>
    </row>
    <row r="25" spans="1:39" ht="15.75" thickBot="1">
      <c r="A25" s="19">
        <f t="shared" si="5"/>
        <v>20</v>
      </c>
      <c r="B25" s="19" t="s">
        <v>40</v>
      </c>
      <c r="C25" s="19" t="s">
        <v>41</v>
      </c>
      <c r="D25" s="19">
        <v>30</v>
      </c>
      <c r="E25" s="19">
        <v>1</v>
      </c>
      <c r="F25" s="20" t="s">
        <v>42</v>
      </c>
      <c r="G25" s="19">
        <v>230</v>
      </c>
      <c r="H25" s="21" t="s">
        <v>99</v>
      </c>
      <c r="I25" s="21" t="s">
        <v>100</v>
      </c>
      <c r="J25" s="21" t="s">
        <v>52</v>
      </c>
      <c r="K25" s="22">
        <v>38262</v>
      </c>
      <c r="L25" s="36">
        <v>1</v>
      </c>
      <c r="M25" s="23">
        <v>30</v>
      </c>
      <c r="N25" s="36" t="s">
        <v>46</v>
      </c>
      <c r="O25" s="37" t="s">
        <v>84</v>
      </c>
      <c r="P25" s="38" t="s">
        <v>54</v>
      </c>
      <c r="Q25" s="38" t="s">
        <v>54</v>
      </c>
      <c r="R25" s="39">
        <v>1</v>
      </c>
      <c r="S25" s="40">
        <v>6079.82</v>
      </c>
      <c r="T25" s="28">
        <v>0</v>
      </c>
      <c r="U25" s="28">
        <f t="shared" si="0"/>
        <v>6079.82</v>
      </c>
      <c r="V25" s="40">
        <v>220</v>
      </c>
      <c r="W25" s="41">
        <f t="shared" si="1"/>
        <v>1013.3033333333333</v>
      </c>
      <c r="X25" s="41">
        <f t="shared" si="2"/>
        <v>10133.033333333333</v>
      </c>
      <c r="Y25" s="29">
        <f t="shared" si="6"/>
        <v>3039.91</v>
      </c>
      <c r="Z25" s="29">
        <f t="shared" si="8"/>
        <v>911.97299999999996</v>
      </c>
      <c r="AA25" s="29">
        <f t="shared" si="3"/>
        <v>182.3946</v>
      </c>
      <c r="AB25" s="29">
        <v>550</v>
      </c>
      <c r="AC25" s="29">
        <f t="shared" si="4"/>
        <v>121.5964</v>
      </c>
      <c r="AD25" s="42">
        <v>470.64</v>
      </c>
      <c r="AE25" s="42">
        <v>301.94</v>
      </c>
      <c r="AF25" s="31">
        <v>0</v>
      </c>
      <c r="AG25" s="43"/>
      <c r="AH25" s="43"/>
      <c r="AI25" s="43"/>
      <c r="AJ25" s="43"/>
      <c r="AK25" s="34">
        <f t="shared" si="7"/>
        <v>120246.61466666666</v>
      </c>
      <c r="AL25" s="35"/>
      <c r="AM25" s="35"/>
    </row>
    <row r="26" spans="1:39" ht="15.75" thickBot="1">
      <c r="A26" s="19">
        <f t="shared" si="5"/>
        <v>21</v>
      </c>
      <c r="B26" s="19" t="s">
        <v>40</v>
      </c>
      <c r="C26" s="19" t="s">
        <v>41</v>
      </c>
      <c r="D26" s="19">
        <v>30</v>
      </c>
      <c r="E26" s="19">
        <v>1</v>
      </c>
      <c r="F26" s="20" t="s">
        <v>42</v>
      </c>
      <c r="G26" s="19">
        <v>232</v>
      </c>
      <c r="H26" s="21" t="s">
        <v>101</v>
      </c>
      <c r="I26" s="21" t="s">
        <v>102</v>
      </c>
      <c r="J26" s="21" t="s">
        <v>45</v>
      </c>
      <c r="K26" s="22" t="s">
        <v>103</v>
      </c>
      <c r="L26" s="36">
        <v>8</v>
      </c>
      <c r="M26" s="23">
        <v>40</v>
      </c>
      <c r="N26" s="36" t="s">
        <v>46</v>
      </c>
      <c r="O26" s="37" t="s">
        <v>104</v>
      </c>
      <c r="P26" s="38" t="s">
        <v>54</v>
      </c>
      <c r="Q26" s="38" t="s">
        <v>54</v>
      </c>
      <c r="R26" s="39">
        <v>1</v>
      </c>
      <c r="S26" s="40">
        <v>10804.43</v>
      </c>
      <c r="T26" s="28">
        <v>0</v>
      </c>
      <c r="U26" s="28">
        <f t="shared" si="0"/>
        <v>10804.43</v>
      </c>
      <c r="V26" s="40">
        <v>147</v>
      </c>
      <c r="W26" s="41">
        <f t="shared" si="1"/>
        <v>1800.7383333333335</v>
      </c>
      <c r="X26" s="41">
        <f t="shared" si="2"/>
        <v>18007.383333333335</v>
      </c>
      <c r="Y26" s="29">
        <f t="shared" si="6"/>
        <v>5402.2150000000001</v>
      </c>
      <c r="Z26" s="29">
        <f t="shared" si="8"/>
        <v>1620.6645000000001</v>
      </c>
      <c r="AA26" s="29">
        <f t="shared" si="3"/>
        <v>324.13290000000001</v>
      </c>
      <c r="AB26" s="29">
        <v>700</v>
      </c>
      <c r="AC26" s="29">
        <f t="shared" si="4"/>
        <v>216.08860000000001</v>
      </c>
      <c r="AD26" s="42">
        <v>803.72</v>
      </c>
      <c r="AE26" s="42">
        <v>551.85</v>
      </c>
      <c r="AF26" s="31">
        <v>0</v>
      </c>
      <c r="AG26" s="43"/>
      <c r="AH26" s="43"/>
      <c r="AI26" s="43"/>
      <c r="AJ26" s="43"/>
      <c r="AK26" s="34">
        <f t="shared" si="7"/>
        <v>207224.96866666668</v>
      </c>
      <c r="AL26" s="35"/>
      <c r="AM26" s="35"/>
    </row>
    <row r="27" spans="1:39" ht="18.75" thickBot="1">
      <c r="A27" s="19">
        <f t="shared" si="5"/>
        <v>22</v>
      </c>
      <c r="B27" s="19" t="s">
        <v>40</v>
      </c>
      <c r="C27" s="19" t="s">
        <v>41</v>
      </c>
      <c r="D27" s="19">
        <v>30</v>
      </c>
      <c r="E27" s="19">
        <v>1</v>
      </c>
      <c r="F27" s="20" t="s">
        <v>42</v>
      </c>
      <c r="G27" s="19">
        <v>233</v>
      </c>
      <c r="H27" s="21" t="s">
        <v>105</v>
      </c>
      <c r="I27" s="21" t="s">
        <v>106</v>
      </c>
      <c r="J27" s="21" t="s">
        <v>52</v>
      </c>
      <c r="K27" s="22">
        <v>39845</v>
      </c>
      <c r="L27" s="36">
        <v>1</v>
      </c>
      <c r="M27" s="23">
        <v>30</v>
      </c>
      <c r="N27" s="36" t="s">
        <v>46</v>
      </c>
      <c r="O27" s="37" t="s">
        <v>84</v>
      </c>
      <c r="P27" s="38" t="s">
        <v>54</v>
      </c>
      <c r="Q27" s="38" t="s">
        <v>54</v>
      </c>
      <c r="R27" s="39">
        <v>1</v>
      </c>
      <c r="S27" s="40">
        <v>6079.82</v>
      </c>
      <c r="T27" s="28">
        <v>0</v>
      </c>
      <c r="U27" s="28">
        <f t="shared" si="0"/>
        <v>6079.82</v>
      </c>
      <c r="V27" s="40">
        <v>147</v>
      </c>
      <c r="W27" s="41">
        <f t="shared" si="1"/>
        <v>1013.3033333333333</v>
      </c>
      <c r="X27" s="41">
        <f t="shared" si="2"/>
        <v>10133.033333333333</v>
      </c>
      <c r="Y27" s="29">
        <f t="shared" si="6"/>
        <v>3039.91</v>
      </c>
      <c r="Z27" s="29">
        <f t="shared" si="8"/>
        <v>911.97299999999996</v>
      </c>
      <c r="AA27" s="29">
        <f t="shared" si="3"/>
        <v>182.3946</v>
      </c>
      <c r="AB27" s="29">
        <v>550</v>
      </c>
      <c r="AC27" s="29">
        <f t="shared" si="4"/>
        <v>121.5964</v>
      </c>
      <c r="AD27" s="42">
        <v>470.64</v>
      </c>
      <c r="AE27" s="42">
        <v>301.94</v>
      </c>
      <c r="AF27" s="31">
        <v>0</v>
      </c>
      <c r="AG27" s="43"/>
      <c r="AH27" s="43"/>
      <c r="AI27" s="43"/>
      <c r="AJ27" s="43"/>
      <c r="AK27" s="34">
        <f t="shared" si="7"/>
        <v>119370.61466666666</v>
      </c>
      <c r="AL27" s="35"/>
      <c r="AM27" s="35"/>
    </row>
    <row r="28" spans="1:39" ht="18.75" thickBot="1">
      <c r="A28" s="19">
        <f t="shared" si="5"/>
        <v>23</v>
      </c>
      <c r="B28" s="19" t="s">
        <v>40</v>
      </c>
      <c r="C28" s="19" t="s">
        <v>41</v>
      </c>
      <c r="D28" s="19">
        <v>30</v>
      </c>
      <c r="E28" s="19">
        <v>1</v>
      </c>
      <c r="F28" s="20" t="s">
        <v>42</v>
      </c>
      <c r="G28" s="19">
        <v>237</v>
      </c>
      <c r="H28" s="21" t="s">
        <v>107</v>
      </c>
      <c r="I28" s="21" t="s">
        <v>108</v>
      </c>
      <c r="J28" s="21" t="s">
        <v>52</v>
      </c>
      <c r="K28" s="22">
        <v>39845</v>
      </c>
      <c r="L28" s="36">
        <v>1</v>
      </c>
      <c r="M28" s="23">
        <v>30</v>
      </c>
      <c r="N28" s="36" t="s">
        <v>46</v>
      </c>
      <c r="O28" s="37" t="s">
        <v>84</v>
      </c>
      <c r="P28" s="38" t="s">
        <v>54</v>
      </c>
      <c r="Q28" s="38" t="s">
        <v>54</v>
      </c>
      <c r="R28" s="39">
        <v>1</v>
      </c>
      <c r="S28" s="40">
        <v>6079.82</v>
      </c>
      <c r="T28" s="28">
        <v>0</v>
      </c>
      <c r="U28" s="28">
        <f t="shared" si="0"/>
        <v>6079.82</v>
      </c>
      <c r="V28" s="40">
        <v>147</v>
      </c>
      <c r="W28" s="41">
        <f t="shared" si="1"/>
        <v>1013.3033333333333</v>
      </c>
      <c r="X28" s="41">
        <f t="shared" si="2"/>
        <v>10133.033333333333</v>
      </c>
      <c r="Y28" s="29">
        <f t="shared" si="6"/>
        <v>3039.91</v>
      </c>
      <c r="Z28" s="29">
        <f t="shared" si="8"/>
        <v>911.97299999999996</v>
      </c>
      <c r="AA28" s="29">
        <f t="shared" si="3"/>
        <v>182.3946</v>
      </c>
      <c r="AB28" s="29">
        <v>550</v>
      </c>
      <c r="AC28" s="29">
        <f t="shared" si="4"/>
        <v>121.5964</v>
      </c>
      <c r="AD28" s="42">
        <v>470.64</v>
      </c>
      <c r="AE28" s="42">
        <v>301.94</v>
      </c>
      <c r="AF28" s="31">
        <v>0</v>
      </c>
      <c r="AG28" s="43"/>
      <c r="AH28" s="43"/>
      <c r="AI28" s="43"/>
      <c r="AJ28" s="43"/>
      <c r="AK28" s="34">
        <f t="shared" si="7"/>
        <v>119370.61466666666</v>
      </c>
      <c r="AL28" s="35"/>
      <c r="AM28" s="35"/>
    </row>
    <row r="29" spans="1:39" ht="15.75" thickBot="1">
      <c r="A29" s="19">
        <f t="shared" si="5"/>
        <v>24</v>
      </c>
      <c r="B29" s="19" t="s">
        <v>40</v>
      </c>
      <c r="C29" s="19" t="s">
        <v>41</v>
      </c>
      <c r="D29" s="19">
        <v>30</v>
      </c>
      <c r="E29" s="19">
        <v>1</v>
      </c>
      <c r="F29" s="20" t="s">
        <v>42</v>
      </c>
      <c r="G29" s="19">
        <v>239</v>
      </c>
      <c r="H29" s="21" t="s">
        <v>109</v>
      </c>
      <c r="I29" s="21" t="s">
        <v>110</v>
      </c>
      <c r="J29" s="21" t="s">
        <v>45</v>
      </c>
      <c r="K29" s="22">
        <v>41867</v>
      </c>
      <c r="L29" s="36">
        <v>3</v>
      </c>
      <c r="M29" s="23">
        <v>40</v>
      </c>
      <c r="N29" s="36" t="s">
        <v>46</v>
      </c>
      <c r="O29" s="37" t="s">
        <v>111</v>
      </c>
      <c r="P29" s="38" t="s">
        <v>90</v>
      </c>
      <c r="Q29" s="38" t="s">
        <v>90</v>
      </c>
      <c r="R29" s="39">
        <v>1</v>
      </c>
      <c r="S29" s="42">
        <v>8618.61</v>
      </c>
      <c r="T29" s="28">
        <v>0</v>
      </c>
      <c r="U29" s="28">
        <f t="shared" si="0"/>
        <v>8618.61</v>
      </c>
      <c r="V29" s="40">
        <v>0</v>
      </c>
      <c r="W29" s="41">
        <f t="shared" si="1"/>
        <v>1436.4350000000002</v>
      </c>
      <c r="X29" s="41">
        <f t="shared" si="2"/>
        <v>14364.350000000002</v>
      </c>
      <c r="Y29" s="29">
        <f t="shared" si="6"/>
        <v>4309.3050000000003</v>
      </c>
      <c r="Z29" s="29">
        <f t="shared" si="8"/>
        <v>1292.7915</v>
      </c>
      <c r="AA29" s="29">
        <f t="shared" si="3"/>
        <v>258.55830000000003</v>
      </c>
      <c r="AB29" s="29">
        <v>625</v>
      </c>
      <c r="AC29" s="29">
        <f t="shared" si="4"/>
        <v>172.37220000000002</v>
      </c>
      <c r="AD29" s="42">
        <v>600.79</v>
      </c>
      <c r="AE29" s="42">
        <v>388.84</v>
      </c>
      <c r="AF29" s="31">
        <v>0</v>
      </c>
      <c r="AG29" s="43"/>
      <c r="AH29" s="43"/>
      <c r="AI29" s="43"/>
      <c r="AJ29" s="43"/>
      <c r="AK29" s="34">
        <f t="shared" si="7"/>
        <v>163593.63399999999</v>
      </c>
      <c r="AL29" s="35"/>
      <c r="AM29" s="35"/>
    </row>
    <row r="30" spans="1:39" ht="15.75" thickBot="1">
      <c r="A30" s="19">
        <f t="shared" si="5"/>
        <v>25</v>
      </c>
      <c r="B30" s="19" t="s">
        <v>40</v>
      </c>
      <c r="C30" s="19" t="s">
        <v>41</v>
      </c>
      <c r="D30" s="19">
        <v>30</v>
      </c>
      <c r="E30" s="19">
        <v>1</v>
      </c>
      <c r="F30" s="20" t="s">
        <v>42</v>
      </c>
      <c r="G30" s="19">
        <v>240</v>
      </c>
      <c r="H30" s="21" t="s">
        <v>112</v>
      </c>
      <c r="I30" s="21" t="s">
        <v>113</v>
      </c>
      <c r="J30" s="21" t="s">
        <v>52</v>
      </c>
      <c r="K30" s="22">
        <v>41386</v>
      </c>
      <c r="L30" s="36">
        <v>4</v>
      </c>
      <c r="M30" s="23">
        <v>40</v>
      </c>
      <c r="N30" s="36" t="s">
        <v>46</v>
      </c>
      <c r="O30" s="37" t="s">
        <v>114</v>
      </c>
      <c r="P30" s="38" t="s">
        <v>54</v>
      </c>
      <c r="Q30" s="38" t="s">
        <v>54</v>
      </c>
      <c r="R30" s="39">
        <v>1</v>
      </c>
      <c r="S30" s="40">
        <v>9338</v>
      </c>
      <c r="T30" s="28">
        <v>0</v>
      </c>
      <c r="U30" s="28">
        <f t="shared" si="0"/>
        <v>9338</v>
      </c>
      <c r="V30" s="40">
        <v>0</v>
      </c>
      <c r="W30" s="41">
        <f t="shared" si="1"/>
        <v>1556.3333333333333</v>
      </c>
      <c r="X30" s="41">
        <f t="shared" si="2"/>
        <v>15563.333333333332</v>
      </c>
      <c r="Y30" s="29">
        <f t="shared" si="6"/>
        <v>4669</v>
      </c>
      <c r="Z30" s="29">
        <f t="shared" si="8"/>
        <v>1400.7</v>
      </c>
      <c r="AA30" s="29">
        <f t="shared" si="3"/>
        <v>280.14</v>
      </c>
      <c r="AB30" s="29">
        <v>650</v>
      </c>
      <c r="AC30" s="29">
        <f t="shared" si="4"/>
        <v>186.76</v>
      </c>
      <c r="AD30" s="42">
        <v>802</v>
      </c>
      <c r="AE30" s="42">
        <v>482</v>
      </c>
      <c r="AF30" s="31">
        <v>0</v>
      </c>
      <c r="AG30" s="43"/>
      <c r="AH30" s="43"/>
      <c r="AI30" s="43"/>
      <c r="AJ30" s="43"/>
      <c r="AK30" s="34">
        <f t="shared" si="7"/>
        <v>179463.8666666667</v>
      </c>
      <c r="AL30" s="35"/>
      <c r="AM30" s="35"/>
    </row>
    <row r="31" spans="1:39" ht="18.75" thickBot="1">
      <c r="A31" s="19">
        <f t="shared" si="5"/>
        <v>26</v>
      </c>
      <c r="B31" s="19" t="s">
        <v>40</v>
      </c>
      <c r="C31" s="19" t="s">
        <v>41</v>
      </c>
      <c r="D31" s="19">
        <v>30</v>
      </c>
      <c r="E31" s="19">
        <v>1</v>
      </c>
      <c r="F31" s="20" t="s">
        <v>42</v>
      </c>
      <c r="G31" s="19">
        <v>241</v>
      </c>
      <c r="H31" s="21" t="s">
        <v>115</v>
      </c>
      <c r="I31" s="21" t="s">
        <v>116</v>
      </c>
      <c r="J31" s="21" t="s">
        <v>52</v>
      </c>
      <c r="K31" s="22">
        <v>41533</v>
      </c>
      <c r="L31" s="36">
        <v>1</v>
      </c>
      <c r="M31" s="23">
        <v>40</v>
      </c>
      <c r="N31" s="36" t="s">
        <v>46</v>
      </c>
      <c r="O31" s="37" t="s">
        <v>67</v>
      </c>
      <c r="P31" s="38" t="s">
        <v>54</v>
      </c>
      <c r="Q31" s="38" t="s">
        <v>54</v>
      </c>
      <c r="R31" s="39">
        <v>1</v>
      </c>
      <c r="S31" s="42">
        <v>7473.09</v>
      </c>
      <c r="T31" s="28">
        <v>0</v>
      </c>
      <c r="U31" s="28">
        <f t="shared" si="0"/>
        <v>7473.09</v>
      </c>
      <c r="V31" s="40">
        <v>0</v>
      </c>
      <c r="W31" s="41">
        <f t="shared" si="1"/>
        <v>1245.5150000000001</v>
      </c>
      <c r="X31" s="41">
        <f t="shared" si="2"/>
        <v>12455.15</v>
      </c>
      <c r="Y31" s="29">
        <f t="shared" si="6"/>
        <v>3736.5450000000001</v>
      </c>
      <c r="Z31" s="29">
        <f t="shared" si="8"/>
        <v>1120.9635000000001</v>
      </c>
      <c r="AA31" s="29">
        <f t="shared" si="3"/>
        <v>224.1927</v>
      </c>
      <c r="AB31" s="29">
        <v>600</v>
      </c>
      <c r="AC31" s="29">
        <f t="shared" si="4"/>
        <v>149.46180000000001</v>
      </c>
      <c r="AD31" s="42">
        <v>548.86</v>
      </c>
      <c r="AE31" s="42">
        <v>346.98</v>
      </c>
      <c r="AF31" s="31">
        <v>0</v>
      </c>
      <c r="AG31" s="43"/>
      <c r="AH31" s="43"/>
      <c r="AI31" s="43"/>
      <c r="AJ31" s="43"/>
      <c r="AK31" s="34">
        <f t="shared" si="7"/>
        <v>142999.78599999999</v>
      </c>
      <c r="AL31" s="35"/>
      <c r="AM31" s="35"/>
    </row>
    <row r="32" spans="1:39" ht="18.75" thickBot="1">
      <c r="A32" s="19">
        <f t="shared" si="5"/>
        <v>27</v>
      </c>
      <c r="B32" s="19" t="s">
        <v>40</v>
      </c>
      <c r="C32" s="19" t="s">
        <v>41</v>
      </c>
      <c r="D32" s="19">
        <v>30</v>
      </c>
      <c r="E32" s="19">
        <v>1</v>
      </c>
      <c r="F32" s="20" t="s">
        <v>42</v>
      </c>
      <c r="G32" s="19">
        <v>243</v>
      </c>
      <c r="H32" s="21" t="s">
        <v>117</v>
      </c>
      <c r="I32" s="21" t="s">
        <v>118</v>
      </c>
      <c r="J32" s="21" t="s">
        <v>45</v>
      </c>
      <c r="K32" s="22">
        <v>41456</v>
      </c>
      <c r="L32" s="36">
        <v>14</v>
      </c>
      <c r="M32" s="23">
        <v>40</v>
      </c>
      <c r="N32" s="36" t="s">
        <v>46</v>
      </c>
      <c r="O32" s="37" t="s">
        <v>119</v>
      </c>
      <c r="P32" s="38" t="s">
        <v>54</v>
      </c>
      <c r="Q32" s="38" t="s">
        <v>54</v>
      </c>
      <c r="R32" s="39">
        <v>1</v>
      </c>
      <c r="S32" s="40">
        <v>12450.62</v>
      </c>
      <c r="T32" s="28">
        <v>0</v>
      </c>
      <c r="U32" s="28">
        <f t="shared" si="0"/>
        <v>12450.62</v>
      </c>
      <c r="V32" s="40">
        <v>0</v>
      </c>
      <c r="W32" s="41">
        <f t="shared" si="1"/>
        <v>2075.1033333333335</v>
      </c>
      <c r="X32" s="41">
        <f t="shared" si="2"/>
        <v>20751.033333333333</v>
      </c>
      <c r="Y32" s="29">
        <f t="shared" si="6"/>
        <v>6225.31</v>
      </c>
      <c r="Z32" s="29">
        <f t="shared" si="8"/>
        <v>1867.5930000000001</v>
      </c>
      <c r="AA32" s="29">
        <f t="shared" si="3"/>
        <v>373.51859999999999</v>
      </c>
      <c r="AB32" s="29">
        <v>750</v>
      </c>
      <c r="AC32" s="29">
        <f t="shared" si="4"/>
        <v>249.01240000000001</v>
      </c>
      <c r="AD32" s="42">
        <v>590.72</v>
      </c>
      <c r="AE32" s="42">
        <v>545.41</v>
      </c>
      <c r="AF32" s="31">
        <v>0</v>
      </c>
      <c r="AG32" s="43"/>
      <c r="AH32" s="43"/>
      <c r="AI32" s="43"/>
      <c r="AJ32" s="43"/>
      <c r="AK32" s="34">
        <f t="shared" si="7"/>
        <v>230973.93466666667</v>
      </c>
      <c r="AL32" s="35"/>
      <c r="AM32" s="35"/>
    </row>
    <row r="33" spans="1:39" ht="15.75" thickBot="1">
      <c r="A33" s="19">
        <f t="shared" si="5"/>
        <v>28</v>
      </c>
      <c r="B33" s="19" t="s">
        <v>40</v>
      </c>
      <c r="C33" s="19" t="s">
        <v>41</v>
      </c>
      <c r="D33" s="19">
        <v>30</v>
      </c>
      <c r="E33" s="19">
        <v>1</v>
      </c>
      <c r="F33" s="20" t="s">
        <v>42</v>
      </c>
      <c r="G33" s="19">
        <v>298</v>
      </c>
      <c r="H33" s="21" t="s">
        <v>120</v>
      </c>
      <c r="I33" s="21" t="s">
        <v>121</v>
      </c>
      <c r="J33" s="21" t="s">
        <v>45</v>
      </c>
      <c r="K33" s="22">
        <v>41533</v>
      </c>
      <c r="L33" s="36">
        <v>22</v>
      </c>
      <c r="M33" s="23">
        <v>40</v>
      </c>
      <c r="N33" s="36" t="s">
        <v>46</v>
      </c>
      <c r="O33" s="37" t="s">
        <v>122</v>
      </c>
      <c r="P33" s="38" t="s">
        <v>90</v>
      </c>
      <c r="Q33" s="38" t="s">
        <v>90</v>
      </c>
      <c r="R33" s="39">
        <v>1</v>
      </c>
      <c r="S33" s="40">
        <v>31016.85</v>
      </c>
      <c r="T33" s="28">
        <v>0</v>
      </c>
      <c r="U33" s="28">
        <f t="shared" si="0"/>
        <v>31016.85</v>
      </c>
      <c r="V33" s="40">
        <v>0</v>
      </c>
      <c r="W33" s="41">
        <f t="shared" si="1"/>
        <v>5169.4750000000004</v>
      </c>
      <c r="X33" s="41">
        <f t="shared" si="2"/>
        <v>51694.75</v>
      </c>
      <c r="Y33" s="29">
        <f t="shared" si="6"/>
        <v>15508.424999999999</v>
      </c>
      <c r="Z33" s="29">
        <f t="shared" si="8"/>
        <v>4652.5274999999992</v>
      </c>
      <c r="AA33" s="29">
        <f t="shared" si="3"/>
        <v>930.50549999999987</v>
      </c>
      <c r="AB33" s="29">
        <v>1325</v>
      </c>
      <c r="AC33" s="29">
        <f t="shared" si="4"/>
        <v>620.33699999999999</v>
      </c>
      <c r="AD33" s="42">
        <v>902.33</v>
      </c>
      <c r="AE33" s="42">
        <v>706.17</v>
      </c>
      <c r="AF33" s="31">
        <v>0</v>
      </c>
      <c r="AG33" s="43"/>
      <c r="AH33" s="43"/>
      <c r="AI33" s="43"/>
      <c r="AJ33" s="43"/>
      <c r="AK33" s="34">
        <f t="shared" si="7"/>
        <v>554217.28999999992</v>
      </c>
      <c r="AL33" s="35"/>
      <c r="AM33" s="35"/>
    </row>
    <row r="34" spans="1:39" ht="15.75" thickBot="1">
      <c r="A34" s="19">
        <f t="shared" si="5"/>
        <v>29</v>
      </c>
      <c r="B34" s="19" t="s">
        <v>40</v>
      </c>
      <c r="C34" s="19" t="s">
        <v>41</v>
      </c>
      <c r="D34" s="19">
        <v>30</v>
      </c>
      <c r="E34" s="19">
        <v>1</v>
      </c>
      <c r="F34" s="20" t="s">
        <v>42</v>
      </c>
      <c r="G34" s="19">
        <v>300</v>
      </c>
      <c r="H34" s="21" t="s">
        <v>123</v>
      </c>
      <c r="I34" s="21" t="s">
        <v>124</v>
      </c>
      <c r="J34" s="21" t="s">
        <v>52</v>
      </c>
      <c r="K34" s="22">
        <v>41426</v>
      </c>
      <c r="L34" s="36">
        <v>22</v>
      </c>
      <c r="M34" s="36">
        <v>40</v>
      </c>
      <c r="N34" s="36" t="s">
        <v>46</v>
      </c>
      <c r="O34" s="37" t="s">
        <v>125</v>
      </c>
      <c r="P34" s="38" t="s">
        <v>126</v>
      </c>
      <c r="Q34" s="38" t="s">
        <v>126</v>
      </c>
      <c r="R34" s="39">
        <v>1</v>
      </c>
      <c r="S34" s="40">
        <v>31016.85</v>
      </c>
      <c r="T34" s="28">
        <v>0</v>
      </c>
      <c r="U34" s="28">
        <f t="shared" si="0"/>
        <v>31016.85</v>
      </c>
      <c r="V34" s="40">
        <v>0</v>
      </c>
      <c r="W34" s="41">
        <f t="shared" si="1"/>
        <v>5169.4750000000004</v>
      </c>
      <c r="X34" s="41">
        <f t="shared" si="2"/>
        <v>51694.75</v>
      </c>
      <c r="Y34" s="29">
        <f t="shared" si="6"/>
        <v>15508.424999999999</v>
      </c>
      <c r="Z34" s="29">
        <f t="shared" si="8"/>
        <v>4652.5274999999992</v>
      </c>
      <c r="AA34" s="29">
        <f t="shared" si="3"/>
        <v>930.50549999999987</v>
      </c>
      <c r="AB34" s="29">
        <v>1320</v>
      </c>
      <c r="AC34" s="29">
        <f t="shared" si="4"/>
        <v>620.33699999999999</v>
      </c>
      <c r="AD34" s="42">
        <v>902.33</v>
      </c>
      <c r="AE34" s="42">
        <v>706.01</v>
      </c>
      <c r="AF34" s="31">
        <v>0</v>
      </c>
      <c r="AG34" s="43"/>
      <c r="AH34" s="43"/>
      <c r="AI34" s="43"/>
      <c r="AJ34" s="43"/>
      <c r="AK34" s="34">
        <f t="shared" si="7"/>
        <v>554155.37</v>
      </c>
      <c r="AL34" s="35"/>
      <c r="AM34" s="35"/>
    </row>
    <row r="35" spans="1:39" ht="18.75" thickBot="1">
      <c r="A35" s="19">
        <f t="shared" si="5"/>
        <v>30</v>
      </c>
      <c r="B35" s="19" t="s">
        <v>40</v>
      </c>
      <c r="C35" s="19" t="s">
        <v>41</v>
      </c>
      <c r="D35" s="19">
        <v>30</v>
      </c>
      <c r="E35" s="19">
        <v>1</v>
      </c>
      <c r="F35" s="20" t="s">
        <v>42</v>
      </c>
      <c r="G35" s="19">
        <v>304</v>
      </c>
      <c r="H35" s="21" t="s">
        <v>127</v>
      </c>
      <c r="I35" s="21" t="s">
        <v>128</v>
      </c>
      <c r="J35" s="21" t="s">
        <v>45</v>
      </c>
      <c r="K35" s="22">
        <v>38626</v>
      </c>
      <c r="L35" s="23">
        <v>2</v>
      </c>
      <c r="M35" s="23">
        <v>40</v>
      </c>
      <c r="N35" s="23" t="s">
        <v>46</v>
      </c>
      <c r="O35" s="24" t="s">
        <v>129</v>
      </c>
      <c r="P35" s="38" t="s">
        <v>90</v>
      </c>
      <c r="Q35" s="38" t="s">
        <v>90</v>
      </c>
      <c r="R35" s="47">
        <v>1</v>
      </c>
      <c r="S35" s="40">
        <v>8199.52</v>
      </c>
      <c r="T35" s="28">
        <v>0</v>
      </c>
      <c r="U35" s="28">
        <f t="shared" si="0"/>
        <v>8199.52</v>
      </c>
      <c r="V35" s="27">
        <v>220</v>
      </c>
      <c r="W35" s="41">
        <f t="shared" si="1"/>
        <v>1366.5866666666668</v>
      </c>
      <c r="X35" s="41">
        <f t="shared" si="2"/>
        <v>13665.866666666667</v>
      </c>
      <c r="Y35" s="29">
        <f t="shared" si="6"/>
        <v>4099.76</v>
      </c>
      <c r="Z35" s="29">
        <f t="shared" si="8"/>
        <v>1229.9280000000001</v>
      </c>
      <c r="AA35" s="29">
        <f t="shared" si="3"/>
        <v>245.98560000000001</v>
      </c>
      <c r="AB35" s="29">
        <v>615</v>
      </c>
      <c r="AC35" s="29">
        <f t="shared" si="4"/>
        <v>163.99040000000002</v>
      </c>
      <c r="AD35" s="31">
        <v>577.85</v>
      </c>
      <c r="AE35" s="31">
        <v>371.37</v>
      </c>
      <c r="AF35" s="31">
        <v>0</v>
      </c>
      <c r="AG35" s="43"/>
      <c r="AH35" s="43"/>
      <c r="AI35" s="43"/>
      <c r="AJ35" s="43"/>
      <c r="AK35" s="34">
        <f t="shared" si="7"/>
        <v>158615.94133333338</v>
      </c>
      <c r="AL35" s="35"/>
      <c r="AM35" s="35"/>
    </row>
    <row r="36" spans="1:39" ht="15.75" thickBot="1">
      <c r="A36" s="19">
        <f t="shared" si="5"/>
        <v>31</v>
      </c>
      <c r="B36" s="19" t="s">
        <v>40</v>
      </c>
      <c r="C36" s="19" t="s">
        <v>41</v>
      </c>
      <c r="D36" s="19">
        <v>30</v>
      </c>
      <c r="E36" s="19">
        <v>1</v>
      </c>
      <c r="F36" s="20" t="s">
        <v>42</v>
      </c>
      <c r="G36" s="19">
        <v>307</v>
      </c>
      <c r="H36" s="21" t="s">
        <v>130</v>
      </c>
      <c r="I36" s="21" t="s">
        <v>131</v>
      </c>
      <c r="J36" s="21" t="s">
        <v>45</v>
      </c>
      <c r="K36" s="22">
        <v>33604</v>
      </c>
      <c r="L36" s="36">
        <v>1</v>
      </c>
      <c r="M36" s="23">
        <v>40</v>
      </c>
      <c r="N36" s="36" t="s">
        <v>46</v>
      </c>
      <c r="O36" s="37" t="s">
        <v>132</v>
      </c>
      <c r="P36" s="38" t="s">
        <v>126</v>
      </c>
      <c r="Q36" s="38" t="s">
        <v>126</v>
      </c>
      <c r="R36" s="39">
        <v>1</v>
      </c>
      <c r="S36" s="40">
        <v>8032.08</v>
      </c>
      <c r="T36" s="28">
        <v>0</v>
      </c>
      <c r="U36" s="28">
        <f t="shared" si="0"/>
        <v>8032.08</v>
      </c>
      <c r="V36" s="40">
        <v>366</v>
      </c>
      <c r="W36" s="41">
        <f t="shared" si="1"/>
        <v>1338.6799999999998</v>
      </c>
      <c r="X36" s="41">
        <f t="shared" si="2"/>
        <v>13386.8</v>
      </c>
      <c r="Y36" s="29">
        <f t="shared" si="6"/>
        <v>4016.04</v>
      </c>
      <c r="Z36" s="29">
        <f t="shared" si="8"/>
        <v>1204.8119999999999</v>
      </c>
      <c r="AA36" s="29">
        <f t="shared" si="3"/>
        <v>240.9624</v>
      </c>
      <c r="AB36" s="29">
        <v>615</v>
      </c>
      <c r="AC36" s="29">
        <f t="shared" si="4"/>
        <v>160.64160000000001</v>
      </c>
      <c r="AD36" s="42">
        <v>590.4</v>
      </c>
      <c r="AE36" s="42">
        <v>383.56</v>
      </c>
      <c r="AF36" s="31">
        <v>0</v>
      </c>
      <c r="AG36" s="43"/>
      <c r="AH36" s="43"/>
      <c r="AI36" s="43"/>
      <c r="AJ36" s="43"/>
      <c r="AK36" s="34">
        <f t="shared" si="7"/>
        <v>157862.992</v>
      </c>
      <c r="AL36" s="35"/>
      <c r="AM36" s="35"/>
    </row>
    <row r="37" spans="1:39" ht="15.75" thickBot="1">
      <c r="A37" s="19">
        <f t="shared" si="5"/>
        <v>32</v>
      </c>
      <c r="B37" s="19" t="s">
        <v>40</v>
      </c>
      <c r="C37" s="19" t="s">
        <v>41</v>
      </c>
      <c r="D37" s="19">
        <v>30</v>
      </c>
      <c r="E37" s="19">
        <v>1</v>
      </c>
      <c r="F37" s="20" t="s">
        <v>42</v>
      </c>
      <c r="G37" s="19"/>
      <c r="H37" s="21" t="s">
        <v>311</v>
      </c>
      <c r="I37" s="21"/>
      <c r="J37" s="21"/>
      <c r="K37" s="68"/>
      <c r="L37" s="49">
        <v>1</v>
      </c>
      <c r="M37" s="50">
        <v>40</v>
      </c>
      <c r="N37" s="49" t="s">
        <v>46</v>
      </c>
      <c r="O37" s="51" t="s">
        <v>98</v>
      </c>
      <c r="P37" s="38" t="s">
        <v>126</v>
      </c>
      <c r="Q37" s="38" t="s">
        <v>126</v>
      </c>
      <c r="R37" s="39">
        <v>1</v>
      </c>
      <c r="S37" s="40">
        <v>7423</v>
      </c>
      <c r="T37" s="28">
        <v>0</v>
      </c>
      <c r="U37" s="28">
        <f t="shared" si="0"/>
        <v>7423</v>
      </c>
      <c r="V37" s="40">
        <v>366</v>
      </c>
      <c r="W37" s="41">
        <f t="shared" si="1"/>
        <v>1237.1666666666667</v>
      </c>
      <c r="X37" s="41">
        <f t="shared" si="2"/>
        <v>12371.666666666666</v>
      </c>
      <c r="Y37" s="29">
        <f t="shared" si="6"/>
        <v>3711.5</v>
      </c>
      <c r="Z37" s="29">
        <f t="shared" si="8"/>
        <v>1113.45</v>
      </c>
      <c r="AA37" s="29">
        <f t="shared" si="3"/>
        <v>222.69</v>
      </c>
      <c r="AB37" s="29">
        <v>615</v>
      </c>
      <c r="AC37" s="29">
        <f t="shared" si="4"/>
        <v>148.46</v>
      </c>
      <c r="AD37" s="42">
        <v>548.88</v>
      </c>
      <c r="AE37" s="42">
        <v>346.98</v>
      </c>
      <c r="AF37" s="31">
        <v>0</v>
      </c>
      <c r="AG37" s="43"/>
      <c r="AH37" s="43"/>
      <c r="AI37" s="43"/>
      <c r="AJ37" s="43"/>
      <c r="AK37" s="34">
        <f t="shared" si="7"/>
        <v>146733.85333333333</v>
      </c>
      <c r="AL37" s="35"/>
      <c r="AM37" s="35"/>
    </row>
    <row r="38" spans="1:39" ht="18.75" thickBot="1">
      <c r="A38" s="19">
        <f t="shared" si="5"/>
        <v>33</v>
      </c>
      <c r="B38" s="19" t="s">
        <v>40</v>
      </c>
      <c r="C38" s="19" t="s">
        <v>41</v>
      </c>
      <c r="D38" s="19">
        <v>30</v>
      </c>
      <c r="E38" s="19">
        <v>1</v>
      </c>
      <c r="F38" s="20" t="s">
        <v>42</v>
      </c>
      <c r="G38" s="19">
        <v>311</v>
      </c>
      <c r="H38" s="21" t="s">
        <v>133</v>
      </c>
      <c r="I38" s="21" t="s">
        <v>134</v>
      </c>
      <c r="J38" s="21" t="s">
        <v>45</v>
      </c>
      <c r="K38" s="22">
        <v>36341</v>
      </c>
      <c r="L38" s="36">
        <v>3</v>
      </c>
      <c r="M38" s="23">
        <v>40</v>
      </c>
      <c r="N38" s="36" t="s">
        <v>46</v>
      </c>
      <c r="O38" s="37" t="s">
        <v>111</v>
      </c>
      <c r="P38" s="38" t="s">
        <v>126</v>
      </c>
      <c r="Q38" s="38" t="s">
        <v>126</v>
      </c>
      <c r="R38" s="39">
        <v>1</v>
      </c>
      <c r="S38" s="40">
        <v>8618.61</v>
      </c>
      <c r="T38" s="28">
        <v>0</v>
      </c>
      <c r="U38" s="28">
        <f t="shared" si="0"/>
        <v>8618.61</v>
      </c>
      <c r="V38" s="40">
        <v>293</v>
      </c>
      <c r="W38" s="41">
        <f t="shared" si="1"/>
        <v>1436.4350000000002</v>
      </c>
      <c r="X38" s="41">
        <f t="shared" si="2"/>
        <v>14364.350000000002</v>
      </c>
      <c r="Y38" s="29">
        <f t="shared" si="6"/>
        <v>4309.3050000000003</v>
      </c>
      <c r="Z38" s="29">
        <f t="shared" si="8"/>
        <v>1292.7915</v>
      </c>
      <c r="AA38" s="29">
        <f t="shared" ref="AA38:AA101" si="9">SUM(U38)*0.03</f>
        <v>258.55830000000003</v>
      </c>
      <c r="AB38" s="29">
        <v>650</v>
      </c>
      <c r="AC38" s="29">
        <f t="shared" ref="AC38:AC101" si="10">SUM(U38)*0.02</f>
        <v>172.37220000000002</v>
      </c>
      <c r="AD38" s="42">
        <v>600.79</v>
      </c>
      <c r="AE38" s="42">
        <v>388.84</v>
      </c>
      <c r="AF38" s="31">
        <v>0</v>
      </c>
      <c r="AG38" s="43"/>
      <c r="AH38" s="43"/>
      <c r="AI38" s="43"/>
      <c r="AJ38" s="43"/>
      <c r="AK38" s="34">
        <f t="shared" si="7"/>
        <v>167409.63399999999</v>
      </c>
      <c r="AL38" s="35"/>
      <c r="AM38" s="35"/>
    </row>
    <row r="39" spans="1:39" ht="15.75" thickBot="1">
      <c r="A39" s="19">
        <f t="shared" si="5"/>
        <v>34</v>
      </c>
      <c r="B39" s="19" t="s">
        <v>40</v>
      </c>
      <c r="C39" s="19" t="s">
        <v>41</v>
      </c>
      <c r="D39" s="19">
        <v>30</v>
      </c>
      <c r="E39" s="19">
        <v>1</v>
      </c>
      <c r="F39" s="20" t="s">
        <v>42</v>
      </c>
      <c r="G39" s="19">
        <v>312</v>
      </c>
      <c r="H39" s="21" t="s">
        <v>135</v>
      </c>
      <c r="I39" s="21" t="s">
        <v>136</v>
      </c>
      <c r="J39" s="21" t="s">
        <v>45</v>
      </c>
      <c r="K39" s="22">
        <v>33619</v>
      </c>
      <c r="L39" s="36">
        <v>1</v>
      </c>
      <c r="M39" s="23">
        <v>40</v>
      </c>
      <c r="N39" s="36" t="s">
        <v>46</v>
      </c>
      <c r="O39" s="37" t="s">
        <v>132</v>
      </c>
      <c r="P39" s="38" t="s">
        <v>126</v>
      </c>
      <c r="Q39" s="38" t="s">
        <v>126</v>
      </c>
      <c r="R39" s="39">
        <v>1</v>
      </c>
      <c r="S39" s="40">
        <v>8032.08</v>
      </c>
      <c r="T39" s="28">
        <v>0</v>
      </c>
      <c r="U39" s="28">
        <f t="shared" si="0"/>
        <v>8032.08</v>
      </c>
      <c r="V39" s="40">
        <v>366</v>
      </c>
      <c r="W39" s="41">
        <f t="shared" si="1"/>
        <v>1338.6799999999998</v>
      </c>
      <c r="X39" s="41">
        <f t="shared" si="2"/>
        <v>13386.8</v>
      </c>
      <c r="Y39" s="29">
        <f t="shared" ref="Y39:Y102" si="11">SUM(S39/30*15)</f>
        <v>4016.04</v>
      </c>
      <c r="Z39" s="29">
        <f t="shared" si="8"/>
        <v>1204.8119999999999</v>
      </c>
      <c r="AA39" s="29">
        <f t="shared" si="9"/>
        <v>240.9624</v>
      </c>
      <c r="AB39" s="29">
        <v>620</v>
      </c>
      <c r="AC39" s="29">
        <f t="shared" si="10"/>
        <v>160.64160000000001</v>
      </c>
      <c r="AD39" s="42">
        <v>590.4</v>
      </c>
      <c r="AE39" s="42">
        <v>383.56</v>
      </c>
      <c r="AF39" s="31">
        <v>0</v>
      </c>
      <c r="AG39" s="43"/>
      <c r="AH39" s="43"/>
      <c r="AI39" s="43"/>
      <c r="AJ39" s="43"/>
      <c r="AK39" s="34">
        <f t="shared" ref="AK39:AK102" si="12">SUM(U39+V39+Z39+AA39+AB39+AC39+AD39+AE39)*12+W39+X39+AF39+Y39</f>
        <v>157922.992</v>
      </c>
      <c r="AL39" s="35"/>
      <c r="AM39" s="35"/>
    </row>
    <row r="40" spans="1:39" ht="15.75" thickBot="1">
      <c r="A40" s="19">
        <f t="shared" si="5"/>
        <v>35</v>
      </c>
      <c r="B40" s="19" t="s">
        <v>40</v>
      </c>
      <c r="C40" s="19" t="s">
        <v>41</v>
      </c>
      <c r="D40" s="19">
        <v>30</v>
      </c>
      <c r="E40" s="19">
        <v>1</v>
      </c>
      <c r="F40" s="20" t="s">
        <v>42</v>
      </c>
      <c r="G40" s="19">
        <v>314</v>
      </c>
      <c r="H40" s="21" t="s">
        <v>137</v>
      </c>
      <c r="I40" s="21" t="s">
        <v>138</v>
      </c>
      <c r="J40" s="21" t="s">
        <v>45</v>
      </c>
      <c r="K40" s="22">
        <v>33619</v>
      </c>
      <c r="L40" s="36">
        <v>4</v>
      </c>
      <c r="M40" s="23">
        <v>40</v>
      </c>
      <c r="N40" s="36" t="s">
        <v>46</v>
      </c>
      <c r="O40" s="37" t="s">
        <v>139</v>
      </c>
      <c r="P40" s="38" t="s">
        <v>90</v>
      </c>
      <c r="Q40" s="38" t="s">
        <v>90</v>
      </c>
      <c r="R40" s="39">
        <v>1</v>
      </c>
      <c r="S40" s="40">
        <v>9130.48</v>
      </c>
      <c r="T40" s="28">
        <v>0</v>
      </c>
      <c r="U40" s="28">
        <f t="shared" si="0"/>
        <v>9130.48</v>
      </c>
      <c r="V40" s="40">
        <v>366</v>
      </c>
      <c r="W40" s="41">
        <f t="shared" si="1"/>
        <v>1521.7466666666667</v>
      </c>
      <c r="X40" s="41">
        <f t="shared" si="2"/>
        <v>15217.466666666667</v>
      </c>
      <c r="Y40" s="29">
        <f t="shared" si="11"/>
        <v>4565.24</v>
      </c>
      <c r="Z40" s="29">
        <f t="shared" si="8"/>
        <v>1369.5719999999999</v>
      </c>
      <c r="AA40" s="29">
        <f t="shared" si="9"/>
        <v>273.9144</v>
      </c>
      <c r="AB40" s="29">
        <v>650</v>
      </c>
      <c r="AC40" s="29">
        <f t="shared" si="10"/>
        <v>182.6096</v>
      </c>
      <c r="AD40" s="42">
        <v>629.42999999999995</v>
      </c>
      <c r="AE40" s="42">
        <v>404.75</v>
      </c>
      <c r="AF40" s="31">
        <v>0</v>
      </c>
      <c r="AG40" s="43"/>
      <c r="AH40" s="43"/>
      <c r="AI40" s="43"/>
      <c r="AJ40" s="43"/>
      <c r="AK40" s="34">
        <f t="shared" si="12"/>
        <v>177385.52533333332</v>
      </c>
      <c r="AL40" s="35"/>
      <c r="AM40" s="35"/>
    </row>
    <row r="41" spans="1:39" s="48" customFormat="1" ht="15.75" thickBot="1">
      <c r="A41" s="19">
        <f t="shared" si="5"/>
        <v>36</v>
      </c>
      <c r="B41" s="19" t="s">
        <v>40</v>
      </c>
      <c r="C41" s="19" t="s">
        <v>41</v>
      </c>
      <c r="D41" s="19">
        <v>30</v>
      </c>
      <c r="E41" s="19">
        <v>1</v>
      </c>
      <c r="F41" s="20" t="s">
        <v>42</v>
      </c>
      <c r="G41" s="19">
        <v>316</v>
      </c>
      <c r="H41" s="21" t="s">
        <v>140</v>
      </c>
      <c r="I41" s="21" t="s">
        <v>141</v>
      </c>
      <c r="J41" s="21" t="s">
        <v>45</v>
      </c>
      <c r="K41" s="22">
        <v>34623</v>
      </c>
      <c r="L41" s="36">
        <v>3</v>
      </c>
      <c r="M41" s="23">
        <v>40</v>
      </c>
      <c r="N41" s="36" t="s">
        <v>46</v>
      </c>
      <c r="O41" s="37" t="s">
        <v>142</v>
      </c>
      <c r="P41" s="38" t="s">
        <v>143</v>
      </c>
      <c r="Q41" s="38" t="s">
        <v>143</v>
      </c>
      <c r="R41" s="39">
        <v>1</v>
      </c>
      <c r="S41" s="40">
        <v>9388</v>
      </c>
      <c r="T41" s="28">
        <v>0</v>
      </c>
      <c r="U41" s="28">
        <f t="shared" si="0"/>
        <v>9388</v>
      </c>
      <c r="V41" s="40">
        <v>366</v>
      </c>
      <c r="W41" s="41">
        <f t="shared" si="1"/>
        <v>1564.6666666666667</v>
      </c>
      <c r="X41" s="41">
        <f t="shared" si="2"/>
        <v>15646.666666666666</v>
      </c>
      <c r="Y41" s="29">
        <f t="shared" si="11"/>
        <v>4694</v>
      </c>
      <c r="Z41" s="29">
        <f t="shared" si="8"/>
        <v>1408.2</v>
      </c>
      <c r="AA41" s="29">
        <f t="shared" si="9"/>
        <v>281.64</v>
      </c>
      <c r="AB41" s="29">
        <v>655</v>
      </c>
      <c r="AC41" s="29">
        <f t="shared" si="10"/>
        <v>187.76</v>
      </c>
      <c r="AD41" s="42">
        <v>629.42999999999995</v>
      </c>
      <c r="AE41" s="42">
        <v>404.75</v>
      </c>
      <c r="AF41" s="31">
        <v>0</v>
      </c>
      <c r="AG41" s="43"/>
      <c r="AH41" s="43"/>
      <c r="AI41" s="43"/>
      <c r="AJ41" s="43"/>
      <c r="AK41" s="34">
        <f t="shared" si="12"/>
        <v>181754.69333333333</v>
      </c>
      <c r="AL41" s="35"/>
      <c r="AM41" s="35"/>
    </row>
    <row r="42" spans="1:39" ht="18.75" thickBot="1">
      <c r="A42" s="19">
        <f t="shared" si="5"/>
        <v>37</v>
      </c>
      <c r="B42" s="19" t="s">
        <v>40</v>
      </c>
      <c r="C42" s="19" t="s">
        <v>41</v>
      </c>
      <c r="D42" s="19">
        <v>30</v>
      </c>
      <c r="E42" s="19">
        <v>1</v>
      </c>
      <c r="F42" s="20" t="s">
        <v>42</v>
      </c>
      <c r="G42" s="19">
        <v>318</v>
      </c>
      <c r="H42" s="21" t="s">
        <v>144</v>
      </c>
      <c r="I42" s="21" t="s">
        <v>145</v>
      </c>
      <c r="J42" s="21" t="s">
        <v>45</v>
      </c>
      <c r="K42" s="22">
        <v>35125</v>
      </c>
      <c r="L42" s="49">
        <v>4</v>
      </c>
      <c r="M42" s="50">
        <v>40</v>
      </c>
      <c r="N42" s="49" t="s">
        <v>46</v>
      </c>
      <c r="O42" s="51" t="s">
        <v>139</v>
      </c>
      <c r="P42" s="52" t="s">
        <v>90</v>
      </c>
      <c r="Q42" s="52" t="s">
        <v>90</v>
      </c>
      <c r="R42" s="53">
        <v>1</v>
      </c>
      <c r="S42" s="54">
        <v>9130.48</v>
      </c>
      <c r="T42" s="28">
        <v>0</v>
      </c>
      <c r="U42" s="28">
        <f t="shared" si="0"/>
        <v>9130.48</v>
      </c>
      <c r="V42" s="54">
        <v>366</v>
      </c>
      <c r="W42" s="41">
        <f t="shared" si="1"/>
        <v>1521.7466666666667</v>
      </c>
      <c r="X42" s="41">
        <f t="shared" si="2"/>
        <v>15217.466666666667</v>
      </c>
      <c r="Y42" s="29">
        <f t="shared" si="11"/>
        <v>4565.24</v>
      </c>
      <c r="Z42" s="29">
        <f t="shared" si="8"/>
        <v>1369.5719999999999</v>
      </c>
      <c r="AA42" s="29">
        <f t="shared" si="9"/>
        <v>273.9144</v>
      </c>
      <c r="AB42" s="29">
        <v>640</v>
      </c>
      <c r="AC42" s="29">
        <f t="shared" si="10"/>
        <v>182.6096</v>
      </c>
      <c r="AD42" s="55">
        <v>629.42999999999995</v>
      </c>
      <c r="AE42" s="55">
        <v>404.75</v>
      </c>
      <c r="AF42" s="31">
        <v>0</v>
      </c>
      <c r="AG42" s="56"/>
      <c r="AH42" s="56"/>
      <c r="AI42" s="56"/>
      <c r="AJ42" s="56"/>
      <c r="AK42" s="34">
        <f t="shared" si="12"/>
        <v>177265.52533333332</v>
      </c>
      <c r="AL42" s="35"/>
      <c r="AM42" s="35"/>
    </row>
    <row r="43" spans="1:39" ht="18.75" thickBot="1">
      <c r="A43" s="19">
        <f t="shared" si="5"/>
        <v>38</v>
      </c>
      <c r="B43" s="19" t="s">
        <v>40</v>
      </c>
      <c r="C43" s="19" t="s">
        <v>41</v>
      </c>
      <c r="D43" s="19">
        <v>30</v>
      </c>
      <c r="E43" s="19">
        <v>1</v>
      </c>
      <c r="F43" s="20" t="s">
        <v>42</v>
      </c>
      <c r="G43" s="19">
        <v>322</v>
      </c>
      <c r="H43" s="21" t="s">
        <v>146</v>
      </c>
      <c r="I43" s="21" t="s">
        <v>147</v>
      </c>
      <c r="J43" s="21" t="s">
        <v>45</v>
      </c>
      <c r="K43" s="22">
        <v>37103</v>
      </c>
      <c r="L43" s="36">
        <v>1</v>
      </c>
      <c r="M43" s="23">
        <v>40</v>
      </c>
      <c r="N43" s="36" t="s">
        <v>46</v>
      </c>
      <c r="O43" s="37" t="s">
        <v>148</v>
      </c>
      <c r="P43" s="38" t="s">
        <v>126</v>
      </c>
      <c r="Q43" s="38" t="s">
        <v>126</v>
      </c>
      <c r="R43" s="39">
        <v>1</v>
      </c>
      <c r="S43" s="40">
        <v>7942.51</v>
      </c>
      <c r="T43" s="28">
        <v>0</v>
      </c>
      <c r="U43" s="28">
        <f t="shared" si="0"/>
        <v>7942.51</v>
      </c>
      <c r="V43" s="40">
        <v>293</v>
      </c>
      <c r="W43" s="41">
        <f t="shared" si="1"/>
        <v>1323.7516666666668</v>
      </c>
      <c r="X43" s="41">
        <f t="shared" si="2"/>
        <v>13237.516666666666</v>
      </c>
      <c r="Y43" s="29">
        <f t="shared" si="11"/>
        <v>3971.2550000000001</v>
      </c>
      <c r="Z43" s="29">
        <f t="shared" si="8"/>
        <v>1191.3765000000001</v>
      </c>
      <c r="AA43" s="29">
        <f t="shared" si="9"/>
        <v>238.27529999999999</v>
      </c>
      <c r="AB43" s="29">
        <v>610</v>
      </c>
      <c r="AC43" s="29">
        <f t="shared" si="10"/>
        <v>158.8502</v>
      </c>
      <c r="AD43" s="42">
        <v>571.29999999999995</v>
      </c>
      <c r="AE43" s="42">
        <v>362.74</v>
      </c>
      <c r="AF43" s="31">
        <v>0</v>
      </c>
      <c r="AG43" s="43"/>
      <c r="AH43" s="43"/>
      <c r="AI43" s="43"/>
      <c r="AJ43" s="43"/>
      <c r="AK43" s="34">
        <f t="shared" si="12"/>
        <v>154949.14733333336</v>
      </c>
      <c r="AL43" s="35"/>
      <c r="AM43" s="35"/>
    </row>
    <row r="44" spans="1:39" ht="18.75" thickBot="1">
      <c r="A44" s="19">
        <f t="shared" si="5"/>
        <v>39</v>
      </c>
      <c r="B44" s="19" t="s">
        <v>40</v>
      </c>
      <c r="C44" s="19" t="s">
        <v>41</v>
      </c>
      <c r="D44" s="19">
        <v>30</v>
      </c>
      <c r="E44" s="19">
        <v>1</v>
      </c>
      <c r="F44" s="20" t="s">
        <v>42</v>
      </c>
      <c r="G44" s="19">
        <v>323</v>
      </c>
      <c r="H44" s="21" t="s">
        <v>149</v>
      </c>
      <c r="I44" s="21" t="s">
        <v>150</v>
      </c>
      <c r="J44" s="21" t="s">
        <v>45</v>
      </c>
      <c r="K44" s="22">
        <v>36896</v>
      </c>
      <c r="L44" s="36">
        <v>3</v>
      </c>
      <c r="M44" s="23">
        <v>40</v>
      </c>
      <c r="N44" s="36" t="s">
        <v>46</v>
      </c>
      <c r="O44" s="37" t="s">
        <v>142</v>
      </c>
      <c r="P44" s="38" t="s">
        <v>126</v>
      </c>
      <c r="Q44" s="38" t="s">
        <v>126</v>
      </c>
      <c r="R44" s="39">
        <v>1</v>
      </c>
      <c r="S44" s="40">
        <v>8618.61</v>
      </c>
      <c r="T44" s="28">
        <v>0</v>
      </c>
      <c r="U44" s="28">
        <f t="shared" si="0"/>
        <v>8618.61</v>
      </c>
      <c r="V44" s="40">
        <v>293</v>
      </c>
      <c r="W44" s="41">
        <f t="shared" si="1"/>
        <v>1436.4350000000002</v>
      </c>
      <c r="X44" s="41">
        <f t="shared" si="2"/>
        <v>14364.350000000002</v>
      </c>
      <c r="Y44" s="29">
        <f t="shared" si="11"/>
        <v>4309.3050000000003</v>
      </c>
      <c r="Z44" s="29">
        <f t="shared" si="8"/>
        <v>1292.7915</v>
      </c>
      <c r="AA44" s="29">
        <f t="shared" si="9"/>
        <v>258.55830000000003</v>
      </c>
      <c r="AB44" s="29">
        <v>650</v>
      </c>
      <c r="AC44" s="29">
        <f t="shared" si="10"/>
        <v>172.37220000000002</v>
      </c>
      <c r="AD44" s="42">
        <v>599.5</v>
      </c>
      <c r="AE44" s="42">
        <v>387.56</v>
      </c>
      <c r="AF44" s="31">
        <v>0</v>
      </c>
      <c r="AG44" s="43"/>
      <c r="AH44" s="43"/>
      <c r="AI44" s="43"/>
      <c r="AJ44" s="43"/>
      <c r="AK44" s="34">
        <f t="shared" si="12"/>
        <v>167378.79399999999</v>
      </c>
      <c r="AL44" s="35"/>
      <c r="AM44" s="35"/>
    </row>
    <row r="45" spans="1:39" ht="15.75" thickBot="1">
      <c r="A45" s="19">
        <f t="shared" si="5"/>
        <v>40</v>
      </c>
      <c r="B45" s="19" t="s">
        <v>40</v>
      </c>
      <c r="C45" s="19" t="s">
        <v>41</v>
      </c>
      <c r="D45" s="19">
        <v>30</v>
      </c>
      <c r="E45" s="19">
        <v>1</v>
      </c>
      <c r="F45" s="20" t="s">
        <v>42</v>
      </c>
      <c r="G45" s="19">
        <v>324</v>
      </c>
      <c r="H45" s="21" t="s">
        <v>151</v>
      </c>
      <c r="I45" s="21" t="s">
        <v>152</v>
      </c>
      <c r="J45" s="21" t="s">
        <v>45</v>
      </c>
      <c r="K45" s="22">
        <v>36220</v>
      </c>
      <c r="L45" s="36">
        <v>3</v>
      </c>
      <c r="M45" s="23">
        <v>40</v>
      </c>
      <c r="N45" s="36" t="s">
        <v>46</v>
      </c>
      <c r="O45" s="37" t="s">
        <v>153</v>
      </c>
      <c r="P45" s="38" t="s">
        <v>126</v>
      </c>
      <c r="Q45" s="38" t="s">
        <v>126</v>
      </c>
      <c r="R45" s="39">
        <v>1</v>
      </c>
      <c r="S45" s="40">
        <v>8618.61</v>
      </c>
      <c r="T45" s="28">
        <v>0</v>
      </c>
      <c r="U45" s="28">
        <f t="shared" si="0"/>
        <v>8618.61</v>
      </c>
      <c r="V45" s="40">
        <v>293</v>
      </c>
      <c r="W45" s="41">
        <f t="shared" si="1"/>
        <v>1436.4350000000002</v>
      </c>
      <c r="X45" s="41">
        <f t="shared" si="2"/>
        <v>14364.350000000002</v>
      </c>
      <c r="Y45" s="29">
        <f t="shared" si="11"/>
        <v>4309.3050000000003</v>
      </c>
      <c r="Z45" s="29">
        <f t="shared" si="8"/>
        <v>1292.7915</v>
      </c>
      <c r="AA45" s="29">
        <f t="shared" si="9"/>
        <v>258.55830000000003</v>
      </c>
      <c r="AB45" s="29">
        <v>650</v>
      </c>
      <c r="AC45" s="29">
        <f t="shared" si="10"/>
        <v>172.37220000000002</v>
      </c>
      <c r="AD45" s="42">
        <v>591.20000000000005</v>
      </c>
      <c r="AE45" s="42">
        <v>387.56</v>
      </c>
      <c r="AF45" s="31">
        <v>0</v>
      </c>
      <c r="AG45" s="43"/>
      <c r="AH45" s="43"/>
      <c r="AI45" s="43"/>
      <c r="AJ45" s="43"/>
      <c r="AK45" s="34">
        <f t="shared" si="12"/>
        <v>167279.19399999999</v>
      </c>
      <c r="AL45" s="35"/>
      <c r="AM45" s="35"/>
    </row>
    <row r="46" spans="1:39" ht="15.75" thickBot="1">
      <c r="A46" s="19">
        <f t="shared" si="5"/>
        <v>41</v>
      </c>
      <c r="B46" s="19" t="s">
        <v>40</v>
      </c>
      <c r="C46" s="19" t="s">
        <v>41</v>
      </c>
      <c r="D46" s="19">
        <v>30</v>
      </c>
      <c r="E46" s="19">
        <v>1</v>
      </c>
      <c r="F46" s="20" t="s">
        <v>42</v>
      </c>
      <c r="G46" s="77">
        <v>328</v>
      </c>
      <c r="H46" s="78" t="s">
        <v>154</v>
      </c>
      <c r="I46" s="78" t="s">
        <v>155</v>
      </c>
      <c r="J46" s="78" t="s">
        <v>45</v>
      </c>
      <c r="K46" s="22">
        <v>34623</v>
      </c>
      <c r="L46" s="36">
        <v>1</v>
      </c>
      <c r="M46" s="23">
        <v>40</v>
      </c>
      <c r="N46" s="36" t="s">
        <v>46</v>
      </c>
      <c r="O46" s="37" t="s">
        <v>148</v>
      </c>
      <c r="P46" s="38" t="s">
        <v>126</v>
      </c>
      <c r="Q46" s="38" t="s">
        <v>126</v>
      </c>
      <c r="R46" s="39">
        <v>1</v>
      </c>
      <c r="S46" s="40">
        <v>7942.51</v>
      </c>
      <c r="T46" s="28">
        <v>0</v>
      </c>
      <c r="U46" s="28">
        <f t="shared" si="0"/>
        <v>7942.51</v>
      </c>
      <c r="V46" s="40">
        <v>366</v>
      </c>
      <c r="W46" s="41">
        <f t="shared" si="1"/>
        <v>1323.7516666666668</v>
      </c>
      <c r="X46" s="41">
        <f t="shared" si="2"/>
        <v>13237.516666666666</v>
      </c>
      <c r="Y46" s="29">
        <f t="shared" si="11"/>
        <v>3971.2550000000001</v>
      </c>
      <c r="Z46" s="29">
        <f t="shared" si="8"/>
        <v>1191.3765000000001</v>
      </c>
      <c r="AA46" s="29">
        <f t="shared" si="9"/>
        <v>238.27529999999999</v>
      </c>
      <c r="AB46" s="29">
        <v>610</v>
      </c>
      <c r="AC46" s="29">
        <f t="shared" si="10"/>
        <v>158.8502</v>
      </c>
      <c r="AD46" s="42">
        <v>571.29999999999995</v>
      </c>
      <c r="AE46" s="42">
        <v>362.74</v>
      </c>
      <c r="AF46" s="31">
        <v>0</v>
      </c>
      <c r="AG46" s="43"/>
      <c r="AH46" s="43"/>
      <c r="AI46" s="43"/>
      <c r="AJ46" s="43"/>
      <c r="AK46" s="34">
        <f t="shared" si="12"/>
        <v>155825.14733333336</v>
      </c>
      <c r="AL46" s="35"/>
      <c r="AM46" s="35"/>
    </row>
    <row r="47" spans="1:39" ht="15.75" thickBot="1">
      <c r="A47" s="19">
        <f t="shared" si="5"/>
        <v>42</v>
      </c>
      <c r="B47" s="19" t="s">
        <v>40</v>
      </c>
      <c r="C47" s="19" t="s">
        <v>41</v>
      </c>
      <c r="D47" s="19">
        <v>30</v>
      </c>
      <c r="E47" s="19">
        <v>1</v>
      </c>
      <c r="F47" s="20" t="s">
        <v>42</v>
      </c>
      <c r="G47" s="57"/>
      <c r="H47" s="59" t="s">
        <v>311</v>
      </c>
      <c r="I47" s="59" t="s">
        <v>156</v>
      </c>
      <c r="J47" s="59"/>
      <c r="K47" s="68" t="s">
        <v>156</v>
      </c>
      <c r="L47" s="49">
        <v>2</v>
      </c>
      <c r="M47" s="50">
        <v>40</v>
      </c>
      <c r="N47" s="49" t="s">
        <v>46</v>
      </c>
      <c r="O47" s="51" t="s">
        <v>157</v>
      </c>
      <c r="P47" s="38" t="s">
        <v>90</v>
      </c>
      <c r="Q47" s="38" t="s">
        <v>90</v>
      </c>
      <c r="R47" s="39">
        <v>1</v>
      </c>
      <c r="S47" s="40">
        <v>0</v>
      </c>
      <c r="T47" s="28">
        <v>0</v>
      </c>
      <c r="U47" s="28">
        <f t="shared" si="0"/>
        <v>0</v>
      </c>
      <c r="V47" s="40">
        <v>366</v>
      </c>
      <c r="W47" s="41">
        <f t="shared" si="1"/>
        <v>0</v>
      </c>
      <c r="X47" s="41">
        <f t="shared" si="2"/>
        <v>0</v>
      </c>
      <c r="Y47" s="29">
        <f t="shared" si="11"/>
        <v>0</v>
      </c>
      <c r="Z47" s="29">
        <f t="shared" si="8"/>
        <v>0</v>
      </c>
      <c r="AA47" s="29">
        <f t="shared" si="9"/>
        <v>0</v>
      </c>
      <c r="AB47" s="29">
        <v>615</v>
      </c>
      <c r="AC47" s="29">
        <f t="shared" si="10"/>
        <v>0</v>
      </c>
      <c r="AD47" s="29">
        <f t="shared" ref="AD47" si="13">SUM(X47/30*15)</f>
        <v>0</v>
      </c>
      <c r="AE47" s="29">
        <f t="shared" ref="AE47" si="14">SUM(Y47/30*15)</f>
        <v>0</v>
      </c>
      <c r="AF47" s="31">
        <v>0</v>
      </c>
      <c r="AG47" s="43"/>
      <c r="AH47" s="43"/>
      <c r="AI47" s="43"/>
      <c r="AJ47" s="43"/>
      <c r="AK47" s="34">
        <f t="shared" si="12"/>
        <v>11772</v>
      </c>
      <c r="AL47" s="35"/>
      <c r="AM47" s="35"/>
    </row>
    <row r="48" spans="1:39" ht="15.75" thickBot="1">
      <c r="A48" s="19">
        <f t="shared" si="5"/>
        <v>43</v>
      </c>
      <c r="B48" s="19" t="s">
        <v>40</v>
      </c>
      <c r="C48" s="19" t="s">
        <v>41</v>
      </c>
      <c r="D48" s="19">
        <v>30</v>
      </c>
      <c r="E48" s="19">
        <v>1</v>
      </c>
      <c r="F48" s="20" t="s">
        <v>42</v>
      </c>
      <c r="G48" s="61">
        <v>331</v>
      </c>
      <c r="H48" s="62" t="s">
        <v>158</v>
      </c>
      <c r="I48" s="62" t="s">
        <v>159</v>
      </c>
      <c r="J48" s="62" t="s">
        <v>45</v>
      </c>
      <c r="K48" s="22">
        <v>39828</v>
      </c>
      <c r="L48" s="36">
        <v>1</v>
      </c>
      <c r="M48" s="23">
        <v>40</v>
      </c>
      <c r="N48" s="36" t="s">
        <v>46</v>
      </c>
      <c r="O48" s="37" t="s">
        <v>160</v>
      </c>
      <c r="P48" s="38" t="s">
        <v>90</v>
      </c>
      <c r="Q48" s="38" t="s">
        <v>90</v>
      </c>
      <c r="R48" s="39">
        <v>1</v>
      </c>
      <c r="S48" s="40">
        <v>7758.63</v>
      </c>
      <c r="T48" s="28">
        <v>0</v>
      </c>
      <c r="U48" s="28">
        <f t="shared" si="0"/>
        <v>7758.63</v>
      </c>
      <c r="V48" s="40">
        <v>147</v>
      </c>
      <c r="W48" s="41">
        <f t="shared" si="1"/>
        <v>1293.105</v>
      </c>
      <c r="X48" s="41">
        <f t="shared" si="2"/>
        <v>12931.05</v>
      </c>
      <c r="Y48" s="29">
        <f t="shared" si="11"/>
        <v>3879.3149999999996</v>
      </c>
      <c r="Z48" s="29">
        <f t="shared" si="8"/>
        <v>1163.7945</v>
      </c>
      <c r="AA48" s="29">
        <f t="shared" si="9"/>
        <v>232.75889999999998</v>
      </c>
      <c r="AB48" s="29">
        <v>600</v>
      </c>
      <c r="AC48" s="29">
        <f t="shared" si="10"/>
        <v>155.17260000000002</v>
      </c>
      <c r="AD48" s="42">
        <v>576.16999999999996</v>
      </c>
      <c r="AE48" s="42">
        <v>369.77</v>
      </c>
      <c r="AF48" s="31">
        <v>0</v>
      </c>
      <c r="AG48" s="43"/>
      <c r="AH48" s="43"/>
      <c r="AI48" s="43"/>
      <c r="AJ48" s="43"/>
      <c r="AK48" s="34">
        <f t="shared" si="12"/>
        <v>150143.02200000003</v>
      </c>
      <c r="AL48" s="35"/>
      <c r="AM48" s="35"/>
    </row>
    <row r="49" spans="1:39" ht="18.75" thickBot="1">
      <c r="A49" s="19">
        <f t="shared" si="5"/>
        <v>44</v>
      </c>
      <c r="B49" s="19" t="s">
        <v>40</v>
      </c>
      <c r="C49" s="19" t="s">
        <v>41</v>
      </c>
      <c r="D49" s="19">
        <v>30</v>
      </c>
      <c r="E49" s="19">
        <v>1</v>
      </c>
      <c r="F49" s="20" t="s">
        <v>42</v>
      </c>
      <c r="G49" s="19">
        <v>332</v>
      </c>
      <c r="H49" s="46" t="s">
        <v>161</v>
      </c>
      <c r="I49" s="21" t="s">
        <v>162</v>
      </c>
      <c r="J49" s="21" t="s">
        <v>45</v>
      </c>
      <c r="K49" s="22">
        <v>35125</v>
      </c>
      <c r="L49" s="36">
        <v>2</v>
      </c>
      <c r="M49" s="23">
        <v>40</v>
      </c>
      <c r="N49" s="36" t="s">
        <v>46</v>
      </c>
      <c r="O49" s="37" t="s">
        <v>157</v>
      </c>
      <c r="P49" s="38" t="s">
        <v>90</v>
      </c>
      <c r="Q49" s="38" t="s">
        <v>90</v>
      </c>
      <c r="R49" s="39">
        <v>1</v>
      </c>
      <c r="S49" s="40">
        <v>7988.91</v>
      </c>
      <c r="T49" s="28">
        <v>0</v>
      </c>
      <c r="U49" s="28">
        <f t="shared" si="0"/>
        <v>7988.91</v>
      </c>
      <c r="V49" s="40">
        <v>366</v>
      </c>
      <c r="W49" s="41">
        <f t="shared" si="1"/>
        <v>1331.4849999999999</v>
      </c>
      <c r="X49" s="41">
        <f t="shared" si="2"/>
        <v>13314.849999999999</v>
      </c>
      <c r="Y49" s="29">
        <f t="shared" si="11"/>
        <v>3994.4549999999995</v>
      </c>
      <c r="Z49" s="29">
        <f t="shared" si="8"/>
        <v>1198.3364999999999</v>
      </c>
      <c r="AA49" s="29">
        <f t="shared" si="9"/>
        <v>239.66729999999998</v>
      </c>
      <c r="AB49" s="29">
        <v>610</v>
      </c>
      <c r="AC49" s="29">
        <f t="shared" si="10"/>
        <v>159.7782</v>
      </c>
      <c r="AD49" s="42">
        <v>576.16999999999996</v>
      </c>
      <c r="AE49" s="42">
        <v>369.77</v>
      </c>
      <c r="AF49" s="31">
        <v>0</v>
      </c>
      <c r="AG49" s="43"/>
      <c r="AH49" s="43"/>
      <c r="AI49" s="43"/>
      <c r="AJ49" s="43"/>
      <c r="AK49" s="34">
        <f t="shared" si="12"/>
        <v>156744.37399999998</v>
      </c>
      <c r="AL49" s="35"/>
      <c r="AM49" s="35"/>
    </row>
    <row r="50" spans="1:39" ht="18.75" thickBot="1">
      <c r="A50" s="19">
        <f t="shared" si="5"/>
        <v>45</v>
      </c>
      <c r="B50" s="19" t="s">
        <v>40</v>
      </c>
      <c r="C50" s="19" t="s">
        <v>41</v>
      </c>
      <c r="D50" s="19">
        <v>30</v>
      </c>
      <c r="E50" s="19">
        <v>1</v>
      </c>
      <c r="F50" s="20" t="s">
        <v>42</v>
      </c>
      <c r="G50" s="19">
        <v>336</v>
      </c>
      <c r="H50" s="46" t="s">
        <v>163</v>
      </c>
      <c r="I50" s="21" t="s">
        <v>164</v>
      </c>
      <c r="J50" s="21" t="s">
        <v>52</v>
      </c>
      <c r="K50" s="22">
        <v>35431</v>
      </c>
      <c r="L50" s="36">
        <v>1</v>
      </c>
      <c r="M50" s="23">
        <v>40</v>
      </c>
      <c r="N50" s="36" t="s">
        <v>46</v>
      </c>
      <c r="O50" s="37" t="s">
        <v>89</v>
      </c>
      <c r="P50" s="38" t="s">
        <v>90</v>
      </c>
      <c r="Q50" s="38" t="s">
        <v>90</v>
      </c>
      <c r="R50" s="39">
        <v>1</v>
      </c>
      <c r="S50" s="40">
        <v>7473.09</v>
      </c>
      <c r="T50" s="28">
        <v>0</v>
      </c>
      <c r="U50" s="28">
        <f t="shared" si="0"/>
        <v>7473.09</v>
      </c>
      <c r="V50" s="40">
        <v>293</v>
      </c>
      <c r="W50" s="41">
        <f t="shared" si="1"/>
        <v>1245.5150000000001</v>
      </c>
      <c r="X50" s="41">
        <f t="shared" si="2"/>
        <v>12455.15</v>
      </c>
      <c r="Y50" s="29">
        <f t="shared" si="11"/>
        <v>3736.5450000000001</v>
      </c>
      <c r="Z50" s="29">
        <f t="shared" si="8"/>
        <v>1120.9635000000001</v>
      </c>
      <c r="AA50" s="29">
        <f t="shared" si="9"/>
        <v>224.1927</v>
      </c>
      <c r="AB50" s="29">
        <v>600</v>
      </c>
      <c r="AC50" s="29">
        <f t="shared" si="10"/>
        <v>149.46180000000001</v>
      </c>
      <c r="AD50" s="42">
        <v>548.88</v>
      </c>
      <c r="AE50" s="42">
        <v>346.98</v>
      </c>
      <c r="AF50" s="31">
        <v>0</v>
      </c>
      <c r="AG50" s="43"/>
      <c r="AH50" s="43"/>
      <c r="AI50" s="43"/>
      <c r="AJ50" s="43"/>
      <c r="AK50" s="34">
        <f t="shared" si="12"/>
        <v>146516.02599999998</v>
      </c>
      <c r="AL50" s="35"/>
      <c r="AM50" s="35"/>
    </row>
    <row r="51" spans="1:39" ht="18.75" thickBot="1">
      <c r="A51" s="19">
        <f t="shared" si="5"/>
        <v>46</v>
      </c>
      <c r="B51" s="19" t="s">
        <v>40</v>
      </c>
      <c r="C51" s="19" t="s">
        <v>41</v>
      </c>
      <c r="D51" s="19">
        <v>30</v>
      </c>
      <c r="E51" s="19">
        <v>1</v>
      </c>
      <c r="F51" s="20" t="s">
        <v>42</v>
      </c>
      <c r="G51" s="19">
        <v>337</v>
      </c>
      <c r="H51" s="46" t="s">
        <v>165</v>
      </c>
      <c r="I51" s="21" t="s">
        <v>166</v>
      </c>
      <c r="J51" s="21" t="s">
        <v>52</v>
      </c>
      <c r="K51" s="22">
        <v>34675</v>
      </c>
      <c r="L51" s="36">
        <v>1</v>
      </c>
      <c r="M51" s="23">
        <v>40</v>
      </c>
      <c r="N51" s="36" t="s">
        <v>46</v>
      </c>
      <c r="O51" s="37" t="s">
        <v>89</v>
      </c>
      <c r="P51" s="38" t="s">
        <v>90</v>
      </c>
      <c r="Q51" s="38" t="s">
        <v>90</v>
      </c>
      <c r="R51" s="39">
        <v>1</v>
      </c>
      <c r="S51" s="40">
        <v>7473.09</v>
      </c>
      <c r="T51" s="28">
        <v>0</v>
      </c>
      <c r="U51" s="28">
        <f t="shared" si="0"/>
        <v>7473.09</v>
      </c>
      <c r="V51" s="40">
        <v>365</v>
      </c>
      <c r="W51" s="41">
        <f t="shared" si="1"/>
        <v>1245.5150000000001</v>
      </c>
      <c r="X51" s="41">
        <f t="shared" si="2"/>
        <v>12455.15</v>
      </c>
      <c r="Y51" s="29">
        <f t="shared" si="11"/>
        <v>3736.5450000000001</v>
      </c>
      <c r="Z51" s="29">
        <f t="shared" si="8"/>
        <v>1120.9635000000001</v>
      </c>
      <c r="AA51" s="29">
        <f t="shared" si="9"/>
        <v>224.1927</v>
      </c>
      <c r="AB51" s="29">
        <v>600</v>
      </c>
      <c r="AC51" s="29">
        <f t="shared" si="10"/>
        <v>149.46180000000001</v>
      </c>
      <c r="AD51" s="42">
        <v>548.88</v>
      </c>
      <c r="AE51" s="42">
        <v>346.98</v>
      </c>
      <c r="AF51" s="31">
        <v>0</v>
      </c>
      <c r="AG51" s="43"/>
      <c r="AH51" s="43"/>
      <c r="AI51" s="43"/>
      <c r="AJ51" s="43"/>
      <c r="AK51" s="34">
        <f t="shared" si="12"/>
        <v>147380.02599999998</v>
      </c>
      <c r="AL51" s="35"/>
      <c r="AM51" s="35"/>
    </row>
    <row r="52" spans="1:39" ht="18.75" thickBot="1">
      <c r="A52" s="19">
        <f t="shared" si="5"/>
        <v>47</v>
      </c>
      <c r="B52" s="57" t="s">
        <v>40</v>
      </c>
      <c r="C52" s="57" t="s">
        <v>41</v>
      </c>
      <c r="D52" s="57">
        <v>30</v>
      </c>
      <c r="E52" s="57">
        <v>1</v>
      </c>
      <c r="F52" s="20" t="s">
        <v>42</v>
      </c>
      <c r="G52" s="57">
        <v>339</v>
      </c>
      <c r="H52" s="58" t="s">
        <v>167</v>
      </c>
      <c r="I52" s="59" t="s">
        <v>168</v>
      </c>
      <c r="J52" s="59" t="s">
        <v>45</v>
      </c>
      <c r="K52" s="22">
        <v>39828</v>
      </c>
      <c r="L52" s="36">
        <v>1</v>
      </c>
      <c r="M52" s="23">
        <v>40</v>
      </c>
      <c r="N52" s="36" t="s">
        <v>46</v>
      </c>
      <c r="O52" s="37" t="s">
        <v>169</v>
      </c>
      <c r="P52" s="38" t="s">
        <v>90</v>
      </c>
      <c r="Q52" s="38" t="s">
        <v>90</v>
      </c>
      <c r="R52" s="39">
        <v>1</v>
      </c>
      <c r="S52" s="40">
        <v>7473.09</v>
      </c>
      <c r="T52" s="28">
        <v>0</v>
      </c>
      <c r="U52" s="28">
        <f t="shared" si="0"/>
        <v>7473.09</v>
      </c>
      <c r="V52" s="40">
        <v>147</v>
      </c>
      <c r="W52" s="41">
        <f t="shared" si="1"/>
        <v>1245.5150000000001</v>
      </c>
      <c r="X52" s="41">
        <f t="shared" si="2"/>
        <v>12455.15</v>
      </c>
      <c r="Y52" s="29">
        <f t="shared" si="11"/>
        <v>3736.5450000000001</v>
      </c>
      <c r="Z52" s="29">
        <f t="shared" si="8"/>
        <v>1120.9635000000001</v>
      </c>
      <c r="AA52" s="29">
        <f t="shared" si="9"/>
        <v>224.1927</v>
      </c>
      <c r="AB52" s="29">
        <v>600</v>
      </c>
      <c r="AC52" s="29">
        <f t="shared" si="10"/>
        <v>149.46180000000001</v>
      </c>
      <c r="AD52" s="42">
        <v>548.88</v>
      </c>
      <c r="AE52" s="42">
        <v>346.98</v>
      </c>
      <c r="AF52" s="31">
        <v>0</v>
      </c>
      <c r="AG52" s="43"/>
      <c r="AH52" s="43"/>
      <c r="AI52" s="43"/>
      <c r="AJ52" s="43"/>
      <c r="AK52" s="60">
        <f t="shared" si="12"/>
        <v>144764.02599999998</v>
      </c>
      <c r="AL52" s="35"/>
      <c r="AM52" s="35"/>
    </row>
    <row r="53" spans="1:39" ht="15.75" thickBot="1">
      <c r="A53" s="19">
        <f t="shared" si="5"/>
        <v>48</v>
      </c>
      <c r="B53" s="61" t="s">
        <v>40</v>
      </c>
      <c r="C53" s="61" t="s">
        <v>41</v>
      </c>
      <c r="D53" s="61">
        <v>30</v>
      </c>
      <c r="E53" s="61">
        <v>1</v>
      </c>
      <c r="F53" s="20" t="s">
        <v>42</v>
      </c>
      <c r="G53" s="61">
        <v>341</v>
      </c>
      <c r="H53" s="62" t="s">
        <v>170</v>
      </c>
      <c r="I53" s="62" t="s">
        <v>171</v>
      </c>
      <c r="J53" s="62" t="s">
        <v>45</v>
      </c>
      <c r="K53" s="22">
        <v>36661</v>
      </c>
      <c r="L53" s="23">
        <v>1</v>
      </c>
      <c r="M53" s="23">
        <v>40</v>
      </c>
      <c r="N53" s="23" t="s">
        <v>46</v>
      </c>
      <c r="O53" s="24" t="s">
        <v>169</v>
      </c>
      <c r="P53" s="25" t="s">
        <v>126</v>
      </c>
      <c r="Q53" s="25" t="s">
        <v>126</v>
      </c>
      <c r="R53" s="47">
        <v>1</v>
      </c>
      <c r="S53" s="31">
        <v>7473.09</v>
      </c>
      <c r="T53" s="28">
        <v>0</v>
      </c>
      <c r="U53" s="28">
        <f t="shared" si="0"/>
        <v>7473.09</v>
      </c>
      <c r="V53" s="27">
        <v>293</v>
      </c>
      <c r="W53" s="29">
        <f t="shared" si="1"/>
        <v>1245.5150000000001</v>
      </c>
      <c r="X53" s="29">
        <f t="shared" si="2"/>
        <v>12455.15</v>
      </c>
      <c r="Y53" s="29">
        <f t="shared" si="11"/>
        <v>3736.5450000000001</v>
      </c>
      <c r="Z53" s="29">
        <f t="shared" si="8"/>
        <v>1120.9635000000001</v>
      </c>
      <c r="AA53" s="29">
        <f t="shared" si="9"/>
        <v>224.1927</v>
      </c>
      <c r="AB53" s="29">
        <v>600</v>
      </c>
      <c r="AC53" s="29">
        <f t="shared" si="10"/>
        <v>149.46180000000001</v>
      </c>
      <c r="AD53" s="42">
        <v>548.88</v>
      </c>
      <c r="AE53" s="42">
        <v>346.98</v>
      </c>
      <c r="AF53" s="31">
        <v>0</v>
      </c>
      <c r="AG53" s="63"/>
      <c r="AH53" s="63"/>
      <c r="AI53" s="63"/>
      <c r="AJ53" s="63"/>
      <c r="AK53" s="64">
        <f t="shared" si="12"/>
        <v>146516.02599999998</v>
      </c>
      <c r="AL53" s="35"/>
      <c r="AM53" s="35"/>
    </row>
    <row r="54" spans="1:39" ht="15.75" thickBot="1">
      <c r="A54" s="19">
        <f t="shared" si="5"/>
        <v>49</v>
      </c>
      <c r="B54" s="19" t="s">
        <v>40</v>
      </c>
      <c r="C54" s="19" t="s">
        <v>41</v>
      </c>
      <c r="D54" s="19">
        <v>30</v>
      </c>
      <c r="E54" s="19">
        <v>1</v>
      </c>
      <c r="F54" s="20" t="s">
        <v>42</v>
      </c>
      <c r="G54" s="19">
        <v>342</v>
      </c>
      <c r="H54" s="21" t="s">
        <v>172</v>
      </c>
      <c r="I54" s="21" t="s">
        <v>173</v>
      </c>
      <c r="J54" s="21" t="s">
        <v>45</v>
      </c>
      <c r="K54" s="22">
        <v>36899</v>
      </c>
      <c r="L54" s="36">
        <v>1</v>
      </c>
      <c r="M54" s="23">
        <v>40</v>
      </c>
      <c r="N54" s="36" t="s">
        <v>46</v>
      </c>
      <c r="O54" s="37" t="s">
        <v>169</v>
      </c>
      <c r="P54" s="38" t="s">
        <v>126</v>
      </c>
      <c r="Q54" s="38" t="s">
        <v>126</v>
      </c>
      <c r="R54" s="39">
        <v>1</v>
      </c>
      <c r="S54" s="42">
        <v>7473.09</v>
      </c>
      <c r="T54" s="28">
        <v>0</v>
      </c>
      <c r="U54" s="28">
        <f t="shared" si="0"/>
        <v>7473.09</v>
      </c>
      <c r="V54" s="40">
        <v>293</v>
      </c>
      <c r="W54" s="41">
        <f t="shared" si="1"/>
        <v>1245.5150000000001</v>
      </c>
      <c r="X54" s="41">
        <f t="shared" si="2"/>
        <v>12455.15</v>
      </c>
      <c r="Y54" s="29">
        <f t="shared" si="11"/>
        <v>3736.5450000000001</v>
      </c>
      <c r="Z54" s="29">
        <f t="shared" si="8"/>
        <v>1120.9635000000001</v>
      </c>
      <c r="AA54" s="29">
        <f t="shared" si="9"/>
        <v>224.1927</v>
      </c>
      <c r="AB54" s="29">
        <v>600</v>
      </c>
      <c r="AC54" s="29">
        <f t="shared" si="10"/>
        <v>149.46180000000001</v>
      </c>
      <c r="AD54" s="42">
        <v>548.88</v>
      </c>
      <c r="AE54" s="42">
        <v>346.98</v>
      </c>
      <c r="AF54" s="31">
        <v>0</v>
      </c>
      <c r="AG54" s="43"/>
      <c r="AH54" s="43"/>
      <c r="AI54" s="43"/>
      <c r="AJ54" s="43"/>
      <c r="AK54" s="34">
        <f t="shared" si="12"/>
        <v>146516.02599999998</v>
      </c>
      <c r="AL54" s="35"/>
      <c r="AM54" s="35"/>
    </row>
    <row r="55" spans="1:39" ht="15.75" thickBot="1">
      <c r="A55" s="19">
        <f t="shared" si="5"/>
        <v>50</v>
      </c>
      <c r="B55" s="19" t="s">
        <v>40</v>
      </c>
      <c r="C55" s="19" t="s">
        <v>41</v>
      </c>
      <c r="D55" s="19">
        <v>30</v>
      </c>
      <c r="E55" s="19">
        <v>1</v>
      </c>
      <c r="F55" s="20" t="s">
        <v>42</v>
      </c>
      <c r="G55" s="19">
        <v>343</v>
      </c>
      <c r="H55" s="21" t="s">
        <v>174</v>
      </c>
      <c r="I55" s="21" t="s">
        <v>175</v>
      </c>
      <c r="J55" s="21" t="s">
        <v>45</v>
      </c>
      <c r="K55" s="22">
        <v>35639</v>
      </c>
      <c r="L55" s="36">
        <v>1</v>
      </c>
      <c r="M55" s="23">
        <v>40</v>
      </c>
      <c r="N55" s="36" t="s">
        <v>46</v>
      </c>
      <c r="O55" s="37" t="s">
        <v>98</v>
      </c>
      <c r="P55" s="38" t="s">
        <v>90</v>
      </c>
      <c r="Q55" s="38" t="s">
        <v>90</v>
      </c>
      <c r="R55" s="39">
        <v>1</v>
      </c>
      <c r="S55" s="42">
        <v>7473.09</v>
      </c>
      <c r="T55" s="28">
        <v>0</v>
      </c>
      <c r="U55" s="28">
        <f t="shared" si="0"/>
        <v>7473.09</v>
      </c>
      <c r="V55" s="40">
        <v>293</v>
      </c>
      <c r="W55" s="41">
        <f t="shared" si="1"/>
        <v>1245.5150000000001</v>
      </c>
      <c r="X55" s="41">
        <f t="shared" si="2"/>
        <v>12455.15</v>
      </c>
      <c r="Y55" s="29">
        <f t="shared" si="11"/>
        <v>3736.5450000000001</v>
      </c>
      <c r="Z55" s="29">
        <f t="shared" si="8"/>
        <v>1120.9635000000001</v>
      </c>
      <c r="AA55" s="29">
        <f t="shared" si="9"/>
        <v>224.1927</v>
      </c>
      <c r="AB55" s="29">
        <v>600</v>
      </c>
      <c r="AC55" s="29">
        <f t="shared" si="10"/>
        <v>149.46180000000001</v>
      </c>
      <c r="AD55" s="42">
        <v>548.88</v>
      </c>
      <c r="AE55" s="42">
        <v>346.98</v>
      </c>
      <c r="AF55" s="31">
        <v>0</v>
      </c>
      <c r="AG55" s="43"/>
      <c r="AH55" s="43"/>
      <c r="AI55" s="43"/>
      <c r="AJ55" s="43"/>
      <c r="AK55" s="34">
        <f t="shared" si="12"/>
        <v>146516.02599999998</v>
      </c>
      <c r="AL55" s="35"/>
      <c r="AM55" s="35"/>
    </row>
    <row r="56" spans="1:39" ht="18.75" thickBot="1">
      <c r="A56" s="19">
        <f t="shared" si="5"/>
        <v>51</v>
      </c>
      <c r="B56" s="19" t="s">
        <v>40</v>
      </c>
      <c r="C56" s="19" t="s">
        <v>41</v>
      </c>
      <c r="D56" s="19">
        <v>30</v>
      </c>
      <c r="E56" s="19">
        <v>1</v>
      </c>
      <c r="F56" s="20" t="s">
        <v>42</v>
      </c>
      <c r="G56" s="19">
        <v>346</v>
      </c>
      <c r="H56" s="21" t="s">
        <v>176</v>
      </c>
      <c r="I56" s="21" t="s">
        <v>177</v>
      </c>
      <c r="J56" s="21" t="s">
        <v>45</v>
      </c>
      <c r="K56" s="22">
        <v>36899</v>
      </c>
      <c r="L56" s="36">
        <v>1</v>
      </c>
      <c r="M56" s="23">
        <v>40</v>
      </c>
      <c r="N56" s="36" t="s">
        <v>46</v>
      </c>
      <c r="O56" s="37" t="s">
        <v>148</v>
      </c>
      <c r="P56" s="38" t="s">
        <v>126</v>
      </c>
      <c r="Q56" s="38" t="s">
        <v>126</v>
      </c>
      <c r="R56" s="39">
        <v>1</v>
      </c>
      <c r="S56" s="42">
        <v>7942.51</v>
      </c>
      <c r="T56" s="28">
        <v>0</v>
      </c>
      <c r="U56" s="28">
        <f t="shared" si="0"/>
        <v>7942.51</v>
      </c>
      <c r="V56" s="40">
        <v>293</v>
      </c>
      <c r="W56" s="41">
        <f t="shared" si="1"/>
        <v>1323.7516666666668</v>
      </c>
      <c r="X56" s="41">
        <f t="shared" si="2"/>
        <v>13237.516666666666</v>
      </c>
      <c r="Y56" s="29">
        <f t="shared" si="11"/>
        <v>3971.2550000000001</v>
      </c>
      <c r="Z56" s="29">
        <f t="shared" si="8"/>
        <v>1191.3765000000001</v>
      </c>
      <c r="AA56" s="29">
        <f t="shared" si="9"/>
        <v>238.27529999999999</v>
      </c>
      <c r="AB56" s="29">
        <v>610</v>
      </c>
      <c r="AC56" s="29">
        <f t="shared" si="10"/>
        <v>158.8502</v>
      </c>
      <c r="AD56" s="42">
        <v>571.29999999999995</v>
      </c>
      <c r="AE56" s="42">
        <v>362.74</v>
      </c>
      <c r="AF56" s="31">
        <v>0</v>
      </c>
      <c r="AG56" s="43"/>
      <c r="AH56" s="43"/>
      <c r="AI56" s="43"/>
      <c r="AJ56" s="43"/>
      <c r="AK56" s="34">
        <f t="shared" si="12"/>
        <v>154949.14733333336</v>
      </c>
      <c r="AL56" s="35"/>
      <c r="AM56" s="35"/>
    </row>
    <row r="57" spans="1:39" ht="18.75" thickBot="1">
      <c r="A57" s="19">
        <f t="shared" si="5"/>
        <v>52</v>
      </c>
      <c r="B57" s="19" t="s">
        <v>40</v>
      </c>
      <c r="C57" s="19" t="s">
        <v>41</v>
      </c>
      <c r="D57" s="19">
        <v>30</v>
      </c>
      <c r="E57" s="19">
        <v>1</v>
      </c>
      <c r="F57" s="20" t="s">
        <v>42</v>
      </c>
      <c r="G57" s="19">
        <v>347</v>
      </c>
      <c r="H57" s="21" t="s">
        <v>178</v>
      </c>
      <c r="I57" s="21" t="s">
        <v>179</v>
      </c>
      <c r="J57" s="21" t="s">
        <v>45</v>
      </c>
      <c r="K57" s="22">
        <v>37895</v>
      </c>
      <c r="L57" s="36">
        <v>3</v>
      </c>
      <c r="M57" s="23">
        <v>40</v>
      </c>
      <c r="N57" s="36" t="s">
        <v>46</v>
      </c>
      <c r="O57" s="37" t="s">
        <v>142</v>
      </c>
      <c r="P57" s="38" t="s">
        <v>126</v>
      </c>
      <c r="Q57" s="38" t="s">
        <v>126</v>
      </c>
      <c r="R57" s="39">
        <v>1</v>
      </c>
      <c r="S57" s="42">
        <v>8618.61</v>
      </c>
      <c r="T57" s="28">
        <v>0</v>
      </c>
      <c r="U57" s="28">
        <f t="shared" si="0"/>
        <v>8618.61</v>
      </c>
      <c r="V57" s="40">
        <v>220</v>
      </c>
      <c r="W57" s="41">
        <f t="shared" si="1"/>
        <v>1436.4350000000002</v>
      </c>
      <c r="X57" s="41">
        <f t="shared" si="2"/>
        <v>14364.350000000002</v>
      </c>
      <c r="Y57" s="29">
        <f t="shared" si="11"/>
        <v>4309.3050000000003</v>
      </c>
      <c r="Z57" s="29">
        <f t="shared" si="8"/>
        <v>1292.7915</v>
      </c>
      <c r="AA57" s="29">
        <f t="shared" si="9"/>
        <v>258.55830000000003</v>
      </c>
      <c r="AB57" s="29">
        <v>625</v>
      </c>
      <c r="AC57" s="29">
        <f t="shared" si="10"/>
        <v>172.37220000000002</v>
      </c>
      <c r="AD57" s="42">
        <v>599.5</v>
      </c>
      <c r="AE57" s="42">
        <v>387.56</v>
      </c>
      <c r="AF57" s="31">
        <v>0</v>
      </c>
      <c r="AG57" s="43"/>
      <c r="AH57" s="43"/>
      <c r="AI57" s="43"/>
      <c r="AJ57" s="43"/>
      <c r="AK57" s="34">
        <f t="shared" si="12"/>
        <v>166202.79399999999</v>
      </c>
      <c r="AL57" s="35"/>
      <c r="AM57" s="35"/>
    </row>
    <row r="58" spans="1:39" ht="15.75" thickBot="1">
      <c r="A58" s="19">
        <f t="shared" si="5"/>
        <v>53</v>
      </c>
      <c r="B58" s="19" t="s">
        <v>40</v>
      </c>
      <c r="C58" s="19" t="s">
        <v>41</v>
      </c>
      <c r="D58" s="19">
        <v>30</v>
      </c>
      <c r="E58" s="19">
        <v>1</v>
      </c>
      <c r="F58" s="20" t="s">
        <v>42</v>
      </c>
      <c r="G58" s="19"/>
      <c r="H58" s="21" t="s">
        <v>311</v>
      </c>
      <c r="I58" s="21" t="s">
        <v>156</v>
      </c>
      <c r="J58" s="21"/>
      <c r="K58" s="68" t="s">
        <v>156</v>
      </c>
      <c r="L58" s="49">
        <v>1</v>
      </c>
      <c r="M58" s="50">
        <v>40</v>
      </c>
      <c r="N58" s="49" t="s">
        <v>46</v>
      </c>
      <c r="O58" s="51" t="s">
        <v>148</v>
      </c>
      <c r="P58" s="38" t="s">
        <v>126</v>
      </c>
      <c r="Q58" s="38" t="s">
        <v>126</v>
      </c>
      <c r="R58" s="39">
        <v>1</v>
      </c>
      <c r="S58" s="42"/>
      <c r="T58" s="28">
        <v>0</v>
      </c>
      <c r="U58" s="28">
        <f t="shared" si="0"/>
        <v>0</v>
      </c>
      <c r="V58" s="40">
        <v>366</v>
      </c>
      <c r="W58" s="41">
        <f t="shared" si="1"/>
        <v>0</v>
      </c>
      <c r="X58" s="41">
        <f t="shared" si="2"/>
        <v>0</v>
      </c>
      <c r="Y58" s="29">
        <f t="shared" si="11"/>
        <v>0</v>
      </c>
      <c r="Z58" s="29">
        <f t="shared" si="8"/>
        <v>0</v>
      </c>
      <c r="AA58" s="29">
        <f t="shared" si="9"/>
        <v>0</v>
      </c>
      <c r="AB58" s="29">
        <v>610</v>
      </c>
      <c r="AC58" s="29">
        <f t="shared" si="10"/>
        <v>0</v>
      </c>
      <c r="AD58" s="42">
        <v>571.29999999999995</v>
      </c>
      <c r="AE58" s="42">
        <v>362.74</v>
      </c>
      <c r="AF58" s="31">
        <v>0</v>
      </c>
      <c r="AG58" s="43"/>
      <c r="AH58" s="43"/>
      <c r="AI58" s="43"/>
      <c r="AJ58" s="43"/>
      <c r="AK58" s="34">
        <f t="shared" si="12"/>
        <v>22920.48</v>
      </c>
      <c r="AL58" s="35"/>
      <c r="AM58" s="35"/>
    </row>
    <row r="59" spans="1:39" ht="15.75" thickBot="1">
      <c r="A59" s="19">
        <f t="shared" si="5"/>
        <v>54</v>
      </c>
      <c r="B59" s="19" t="s">
        <v>40</v>
      </c>
      <c r="C59" s="19" t="s">
        <v>41</v>
      </c>
      <c r="D59" s="19">
        <v>30</v>
      </c>
      <c r="E59" s="19">
        <v>1</v>
      </c>
      <c r="F59" s="20" t="s">
        <v>42</v>
      </c>
      <c r="G59" s="19">
        <v>350</v>
      </c>
      <c r="H59" s="21" t="s">
        <v>180</v>
      </c>
      <c r="I59" s="21" t="s">
        <v>181</v>
      </c>
      <c r="J59" s="21" t="s">
        <v>45</v>
      </c>
      <c r="K59" s="22">
        <v>36692</v>
      </c>
      <c r="L59" s="36">
        <v>1</v>
      </c>
      <c r="M59" s="23">
        <v>40</v>
      </c>
      <c r="N59" s="36" t="s">
        <v>46</v>
      </c>
      <c r="O59" s="37" t="s">
        <v>169</v>
      </c>
      <c r="P59" s="38" t="s">
        <v>126</v>
      </c>
      <c r="Q59" s="38" t="s">
        <v>126</v>
      </c>
      <c r="R59" s="39">
        <v>1</v>
      </c>
      <c r="S59" s="42">
        <v>7473.09</v>
      </c>
      <c r="T59" s="28">
        <v>0</v>
      </c>
      <c r="U59" s="28">
        <f t="shared" si="0"/>
        <v>7473.09</v>
      </c>
      <c r="V59" s="40">
        <v>293</v>
      </c>
      <c r="W59" s="41">
        <f t="shared" si="1"/>
        <v>1245.5150000000001</v>
      </c>
      <c r="X59" s="41">
        <f t="shared" si="2"/>
        <v>12455.15</v>
      </c>
      <c r="Y59" s="29">
        <f t="shared" si="11"/>
        <v>3736.5450000000001</v>
      </c>
      <c r="Z59" s="29">
        <f t="shared" si="8"/>
        <v>1120.9635000000001</v>
      </c>
      <c r="AA59" s="29">
        <f t="shared" si="9"/>
        <v>224.1927</v>
      </c>
      <c r="AB59" s="29">
        <v>600</v>
      </c>
      <c r="AC59" s="29">
        <f t="shared" si="10"/>
        <v>149.46180000000001</v>
      </c>
      <c r="AD59" s="42">
        <v>548.88</v>
      </c>
      <c r="AE59" s="42">
        <v>346.98</v>
      </c>
      <c r="AF59" s="31">
        <v>0</v>
      </c>
      <c r="AG59" s="43"/>
      <c r="AH59" s="43"/>
      <c r="AI59" s="43"/>
      <c r="AJ59" s="43"/>
      <c r="AK59" s="34">
        <f t="shared" si="12"/>
        <v>146516.02599999998</v>
      </c>
      <c r="AL59" s="35"/>
      <c r="AM59" s="35"/>
    </row>
    <row r="60" spans="1:39" ht="15.75" thickBot="1">
      <c r="A60" s="19">
        <f t="shared" si="5"/>
        <v>55</v>
      </c>
      <c r="B60" s="19" t="s">
        <v>40</v>
      </c>
      <c r="C60" s="19" t="s">
        <v>41</v>
      </c>
      <c r="D60" s="19">
        <v>30</v>
      </c>
      <c r="E60" s="19">
        <v>1</v>
      </c>
      <c r="F60" s="20" t="s">
        <v>42</v>
      </c>
      <c r="G60" s="19">
        <v>351</v>
      </c>
      <c r="H60" s="21" t="s">
        <v>182</v>
      </c>
      <c r="I60" s="21" t="s">
        <v>183</v>
      </c>
      <c r="J60" s="21" t="s">
        <v>45</v>
      </c>
      <c r="K60" s="22">
        <v>36902</v>
      </c>
      <c r="L60" s="36">
        <v>1</v>
      </c>
      <c r="M60" s="23">
        <v>40</v>
      </c>
      <c r="N60" s="36" t="s">
        <v>46</v>
      </c>
      <c r="O60" s="37" t="s">
        <v>169</v>
      </c>
      <c r="P60" s="38" t="s">
        <v>126</v>
      </c>
      <c r="Q60" s="38" t="s">
        <v>126</v>
      </c>
      <c r="R60" s="39">
        <v>1</v>
      </c>
      <c r="S60" s="42">
        <v>7473.09</v>
      </c>
      <c r="T60" s="28">
        <v>0</v>
      </c>
      <c r="U60" s="28">
        <f t="shared" si="0"/>
        <v>7473.09</v>
      </c>
      <c r="V60" s="40">
        <v>293</v>
      </c>
      <c r="W60" s="41">
        <f t="shared" si="1"/>
        <v>1245.5150000000001</v>
      </c>
      <c r="X60" s="41">
        <f t="shared" si="2"/>
        <v>12455.15</v>
      </c>
      <c r="Y60" s="29">
        <f t="shared" si="11"/>
        <v>3736.5450000000001</v>
      </c>
      <c r="Z60" s="29">
        <f t="shared" si="8"/>
        <v>1120.9635000000001</v>
      </c>
      <c r="AA60" s="29">
        <f t="shared" si="9"/>
        <v>224.1927</v>
      </c>
      <c r="AB60" s="29">
        <v>600</v>
      </c>
      <c r="AC60" s="29">
        <f t="shared" si="10"/>
        <v>149.46180000000001</v>
      </c>
      <c r="AD60" s="42">
        <v>548.88</v>
      </c>
      <c r="AE60" s="42">
        <v>346.98</v>
      </c>
      <c r="AF60" s="31">
        <v>0</v>
      </c>
      <c r="AG60" s="43"/>
      <c r="AH60" s="43"/>
      <c r="AI60" s="43"/>
      <c r="AJ60" s="43"/>
      <c r="AK60" s="34">
        <f t="shared" si="12"/>
        <v>146516.02599999998</v>
      </c>
      <c r="AL60" s="35"/>
      <c r="AM60" s="35"/>
    </row>
    <row r="61" spans="1:39" ht="15.75" thickBot="1">
      <c r="A61" s="19">
        <f t="shared" si="5"/>
        <v>56</v>
      </c>
      <c r="B61" s="19" t="s">
        <v>40</v>
      </c>
      <c r="C61" s="19" t="s">
        <v>41</v>
      </c>
      <c r="D61" s="19">
        <v>30</v>
      </c>
      <c r="E61" s="19">
        <v>1</v>
      </c>
      <c r="F61" s="20" t="s">
        <v>42</v>
      </c>
      <c r="G61" s="19">
        <v>354</v>
      </c>
      <c r="H61" s="21" t="s">
        <v>184</v>
      </c>
      <c r="I61" s="21" t="s">
        <v>185</v>
      </c>
      <c r="J61" s="21" t="s">
        <v>45</v>
      </c>
      <c r="K61" s="22">
        <v>33604</v>
      </c>
      <c r="L61" s="36">
        <v>1</v>
      </c>
      <c r="M61" s="23">
        <v>40</v>
      </c>
      <c r="N61" s="36" t="s">
        <v>46</v>
      </c>
      <c r="O61" s="37" t="s">
        <v>169</v>
      </c>
      <c r="P61" s="38" t="s">
        <v>126</v>
      </c>
      <c r="Q61" s="38" t="s">
        <v>126</v>
      </c>
      <c r="R61" s="39">
        <v>1</v>
      </c>
      <c r="S61" s="42">
        <v>7473.09</v>
      </c>
      <c r="T61" s="28">
        <v>0</v>
      </c>
      <c r="U61" s="28">
        <f t="shared" si="0"/>
        <v>7473.09</v>
      </c>
      <c r="V61" s="40">
        <v>366</v>
      </c>
      <c r="W61" s="41">
        <f t="shared" si="1"/>
        <v>1245.5150000000001</v>
      </c>
      <c r="X61" s="41">
        <f t="shared" si="2"/>
        <v>12455.15</v>
      </c>
      <c r="Y61" s="29">
        <f t="shared" si="11"/>
        <v>3736.5450000000001</v>
      </c>
      <c r="Z61" s="29">
        <f t="shared" si="8"/>
        <v>1120.9635000000001</v>
      </c>
      <c r="AA61" s="29">
        <f t="shared" si="9"/>
        <v>224.1927</v>
      </c>
      <c r="AB61" s="29">
        <v>600</v>
      </c>
      <c r="AC61" s="29">
        <f t="shared" si="10"/>
        <v>149.46180000000001</v>
      </c>
      <c r="AD61" s="42">
        <v>548.88</v>
      </c>
      <c r="AE61" s="42">
        <v>346.98</v>
      </c>
      <c r="AF61" s="31">
        <v>0</v>
      </c>
      <c r="AG61" s="43"/>
      <c r="AH61" s="43"/>
      <c r="AI61" s="43"/>
      <c r="AJ61" s="43"/>
      <c r="AK61" s="34">
        <f t="shared" si="12"/>
        <v>147392.02599999998</v>
      </c>
      <c r="AL61" s="35"/>
      <c r="AM61" s="35"/>
    </row>
    <row r="62" spans="1:39" ht="15.75" thickBot="1">
      <c r="A62" s="19">
        <f t="shared" si="5"/>
        <v>57</v>
      </c>
      <c r="B62" s="19" t="s">
        <v>40</v>
      </c>
      <c r="C62" s="19" t="s">
        <v>41</v>
      </c>
      <c r="D62" s="19">
        <v>30</v>
      </c>
      <c r="E62" s="19">
        <v>1</v>
      </c>
      <c r="F62" s="20" t="s">
        <v>42</v>
      </c>
      <c r="G62" s="19">
        <v>355</v>
      </c>
      <c r="H62" s="21" t="s">
        <v>186</v>
      </c>
      <c r="I62" s="21" t="s">
        <v>187</v>
      </c>
      <c r="J62" s="21" t="s">
        <v>45</v>
      </c>
      <c r="K62" s="22">
        <v>36220</v>
      </c>
      <c r="L62" s="36">
        <v>1</v>
      </c>
      <c r="M62" s="23">
        <v>40</v>
      </c>
      <c r="N62" s="36" t="s">
        <v>46</v>
      </c>
      <c r="O62" s="37" t="s">
        <v>132</v>
      </c>
      <c r="P62" s="38" t="s">
        <v>90</v>
      </c>
      <c r="Q62" s="38" t="s">
        <v>90</v>
      </c>
      <c r="R62" s="39">
        <v>1</v>
      </c>
      <c r="S62" s="42">
        <v>8032.08</v>
      </c>
      <c r="T62" s="28">
        <v>0</v>
      </c>
      <c r="U62" s="28">
        <f t="shared" si="0"/>
        <v>8032.08</v>
      </c>
      <c r="V62" s="40">
        <v>293</v>
      </c>
      <c r="W62" s="41">
        <f t="shared" si="1"/>
        <v>1338.6799999999998</v>
      </c>
      <c r="X62" s="41">
        <f t="shared" si="2"/>
        <v>13386.8</v>
      </c>
      <c r="Y62" s="29">
        <f t="shared" si="11"/>
        <v>4016.04</v>
      </c>
      <c r="Z62" s="29">
        <f t="shared" si="8"/>
        <v>1204.8119999999999</v>
      </c>
      <c r="AA62" s="29">
        <f t="shared" si="9"/>
        <v>240.9624</v>
      </c>
      <c r="AB62" s="29">
        <v>610</v>
      </c>
      <c r="AC62" s="29">
        <f t="shared" si="10"/>
        <v>160.64160000000001</v>
      </c>
      <c r="AD62" s="42">
        <v>590.4</v>
      </c>
      <c r="AE62" s="42">
        <v>383.56</v>
      </c>
      <c r="AF62" s="31">
        <v>0</v>
      </c>
      <c r="AG62" s="43"/>
      <c r="AH62" s="43"/>
      <c r="AI62" s="43"/>
      <c r="AJ62" s="43"/>
      <c r="AK62" s="34">
        <f t="shared" si="12"/>
        <v>156926.992</v>
      </c>
      <c r="AL62" s="35"/>
      <c r="AM62" s="35"/>
    </row>
    <row r="63" spans="1:39" ht="15.75" thickBot="1">
      <c r="A63" s="19">
        <f t="shared" si="5"/>
        <v>58</v>
      </c>
      <c r="B63" s="19" t="s">
        <v>40</v>
      </c>
      <c r="C63" s="19" t="s">
        <v>41</v>
      </c>
      <c r="D63" s="19">
        <v>30</v>
      </c>
      <c r="E63" s="19">
        <v>1</v>
      </c>
      <c r="F63" s="20" t="s">
        <v>42</v>
      </c>
      <c r="G63" s="19">
        <v>357</v>
      </c>
      <c r="H63" s="21" t="s">
        <v>188</v>
      </c>
      <c r="I63" s="21" t="s">
        <v>189</v>
      </c>
      <c r="J63" s="21" t="s">
        <v>45</v>
      </c>
      <c r="K63" s="22">
        <v>36327</v>
      </c>
      <c r="L63" s="36">
        <v>1</v>
      </c>
      <c r="M63" s="23">
        <v>40</v>
      </c>
      <c r="N63" s="36" t="s">
        <v>46</v>
      </c>
      <c r="O63" s="37" t="s">
        <v>132</v>
      </c>
      <c r="P63" s="38" t="s">
        <v>126</v>
      </c>
      <c r="Q63" s="38" t="s">
        <v>126</v>
      </c>
      <c r="R63" s="39">
        <v>1</v>
      </c>
      <c r="S63" s="42">
        <v>8032.08</v>
      </c>
      <c r="T63" s="28">
        <v>0</v>
      </c>
      <c r="U63" s="28">
        <f t="shared" si="0"/>
        <v>8032.08</v>
      </c>
      <c r="V63" s="40">
        <v>293</v>
      </c>
      <c r="W63" s="41">
        <f t="shared" si="1"/>
        <v>1338.6799999999998</v>
      </c>
      <c r="X63" s="41">
        <f t="shared" si="2"/>
        <v>13386.8</v>
      </c>
      <c r="Y63" s="29">
        <f t="shared" si="11"/>
        <v>4016.04</v>
      </c>
      <c r="Z63" s="29">
        <f t="shared" si="8"/>
        <v>1204.8119999999999</v>
      </c>
      <c r="AA63" s="29">
        <f t="shared" si="9"/>
        <v>240.9624</v>
      </c>
      <c r="AB63" s="29">
        <v>610</v>
      </c>
      <c r="AC63" s="29">
        <f t="shared" si="10"/>
        <v>160.64160000000001</v>
      </c>
      <c r="AD63" s="42">
        <v>590.4</v>
      </c>
      <c r="AE63" s="42">
        <v>383.56</v>
      </c>
      <c r="AF63" s="31">
        <v>0</v>
      </c>
      <c r="AG63" s="43"/>
      <c r="AH63" s="43"/>
      <c r="AI63" s="43"/>
      <c r="AJ63" s="43"/>
      <c r="AK63" s="34">
        <f t="shared" si="12"/>
        <v>156926.992</v>
      </c>
      <c r="AL63" s="35"/>
      <c r="AM63" s="35"/>
    </row>
    <row r="64" spans="1:39" ht="15.75" thickBot="1">
      <c r="A64" s="19">
        <f t="shared" si="5"/>
        <v>59</v>
      </c>
      <c r="B64" s="19" t="s">
        <v>40</v>
      </c>
      <c r="C64" s="19" t="s">
        <v>41</v>
      </c>
      <c r="D64" s="19">
        <v>30</v>
      </c>
      <c r="E64" s="19">
        <v>1</v>
      </c>
      <c r="F64" s="20" t="s">
        <v>42</v>
      </c>
      <c r="G64" s="19">
        <v>359</v>
      </c>
      <c r="H64" s="21" t="s">
        <v>190</v>
      </c>
      <c r="I64" s="21" t="s">
        <v>191</v>
      </c>
      <c r="J64" s="21" t="s">
        <v>52</v>
      </c>
      <c r="K64" s="22">
        <v>38384</v>
      </c>
      <c r="L64" s="36">
        <v>1</v>
      </c>
      <c r="M64" s="23">
        <v>40</v>
      </c>
      <c r="N64" s="36" t="s">
        <v>46</v>
      </c>
      <c r="O64" s="37" t="s">
        <v>169</v>
      </c>
      <c r="P64" s="38" t="s">
        <v>90</v>
      </c>
      <c r="Q64" s="38" t="s">
        <v>90</v>
      </c>
      <c r="R64" s="39">
        <v>1</v>
      </c>
      <c r="S64" s="42">
        <v>7473.09</v>
      </c>
      <c r="T64" s="28">
        <v>0</v>
      </c>
      <c r="U64" s="28">
        <f t="shared" si="0"/>
        <v>7473.09</v>
      </c>
      <c r="V64" s="40">
        <v>220</v>
      </c>
      <c r="W64" s="41">
        <f t="shared" si="1"/>
        <v>1245.5150000000001</v>
      </c>
      <c r="X64" s="41">
        <f t="shared" si="2"/>
        <v>12455.15</v>
      </c>
      <c r="Y64" s="29">
        <f t="shared" si="11"/>
        <v>3736.5450000000001</v>
      </c>
      <c r="Z64" s="29">
        <f t="shared" si="8"/>
        <v>1120.9635000000001</v>
      </c>
      <c r="AA64" s="29">
        <f t="shared" si="9"/>
        <v>224.1927</v>
      </c>
      <c r="AB64" s="29">
        <v>600</v>
      </c>
      <c r="AC64" s="29">
        <f t="shared" si="10"/>
        <v>149.46180000000001</v>
      </c>
      <c r="AD64" s="42">
        <v>548.88</v>
      </c>
      <c r="AE64" s="42">
        <v>346.98</v>
      </c>
      <c r="AF64" s="31">
        <v>0</v>
      </c>
      <c r="AG64" s="43"/>
      <c r="AH64" s="43"/>
      <c r="AI64" s="43"/>
      <c r="AJ64" s="43"/>
      <c r="AK64" s="34">
        <f t="shared" si="12"/>
        <v>145640.02599999998</v>
      </c>
      <c r="AL64" s="35"/>
      <c r="AM64" s="35"/>
    </row>
    <row r="65" spans="1:39" ht="18.75" thickBot="1">
      <c r="A65" s="19">
        <f t="shared" si="5"/>
        <v>60</v>
      </c>
      <c r="B65" s="19" t="s">
        <v>40</v>
      </c>
      <c r="C65" s="19" t="s">
        <v>41</v>
      </c>
      <c r="D65" s="19">
        <v>30</v>
      </c>
      <c r="E65" s="19">
        <v>1</v>
      </c>
      <c r="F65" s="20" t="s">
        <v>42</v>
      </c>
      <c r="G65" s="19">
        <v>361</v>
      </c>
      <c r="H65" s="21" t="s">
        <v>192</v>
      </c>
      <c r="I65" s="21" t="s">
        <v>193</v>
      </c>
      <c r="J65" s="21" t="s">
        <v>45</v>
      </c>
      <c r="K65" s="22">
        <v>36220</v>
      </c>
      <c r="L65" s="36">
        <v>1</v>
      </c>
      <c r="M65" s="23">
        <v>40</v>
      </c>
      <c r="N65" s="36" t="s">
        <v>46</v>
      </c>
      <c r="O65" s="37" t="s">
        <v>157</v>
      </c>
      <c r="P65" s="38" t="s">
        <v>90</v>
      </c>
      <c r="Q65" s="38" t="s">
        <v>90</v>
      </c>
      <c r="R65" s="39">
        <v>1</v>
      </c>
      <c r="S65" s="40">
        <v>7988.91</v>
      </c>
      <c r="T65" s="28">
        <v>0</v>
      </c>
      <c r="U65" s="28">
        <f t="shared" si="0"/>
        <v>7988.91</v>
      </c>
      <c r="V65" s="40">
        <v>293</v>
      </c>
      <c r="W65" s="41">
        <f t="shared" si="1"/>
        <v>1331.4849999999999</v>
      </c>
      <c r="X65" s="41">
        <f t="shared" si="2"/>
        <v>13314.849999999999</v>
      </c>
      <c r="Y65" s="29">
        <f t="shared" si="11"/>
        <v>3994.4549999999995</v>
      </c>
      <c r="Z65" s="29">
        <f t="shared" si="8"/>
        <v>1198.3364999999999</v>
      </c>
      <c r="AA65" s="29">
        <f t="shared" si="9"/>
        <v>239.66729999999998</v>
      </c>
      <c r="AB65" s="29">
        <v>600</v>
      </c>
      <c r="AC65" s="29">
        <f t="shared" si="10"/>
        <v>159.7782</v>
      </c>
      <c r="AD65" s="42">
        <v>576.16999999999996</v>
      </c>
      <c r="AE65" s="42">
        <v>369.77</v>
      </c>
      <c r="AF65" s="31">
        <v>0</v>
      </c>
      <c r="AG65" s="43"/>
      <c r="AH65" s="43"/>
      <c r="AI65" s="43"/>
      <c r="AJ65" s="43"/>
      <c r="AK65" s="34">
        <f t="shared" si="12"/>
        <v>155748.37399999998</v>
      </c>
      <c r="AL65" s="35"/>
      <c r="AM65" s="35"/>
    </row>
    <row r="66" spans="1:39" ht="15.75" thickBot="1">
      <c r="A66" s="19">
        <f t="shared" si="5"/>
        <v>61</v>
      </c>
      <c r="B66" s="19" t="s">
        <v>40</v>
      </c>
      <c r="C66" s="19" t="s">
        <v>41</v>
      </c>
      <c r="D66" s="19">
        <v>30</v>
      </c>
      <c r="E66" s="19">
        <v>1</v>
      </c>
      <c r="F66" s="20" t="s">
        <v>42</v>
      </c>
      <c r="G66" s="19">
        <v>363</v>
      </c>
      <c r="H66" s="21" t="s">
        <v>194</v>
      </c>
      <c r="I66" s="21" t="s">
        <v>195</v>
      </c>
      <c r="J66" s="21" t="s">
        <v>45</v>
      </c>
      <c r="K66" s="22">
        <v>38384</v>
      </c>
      <c r="L66" s="36">
        <v>1</v>
      </c>
      <c r="M66" s="23">
        <v>40</v>
      </c>
      <c r="N66" s="36" t="s">
        <v>46</v>
      </c>
      <c r="O66" s="37" t="s">
        <v>196</v>
      </c>
      <c r="P66" s="38" t="s">
        <v>90</v>
      </c>
      <c r="Q66" s="38" t="s">
        <v>90</v>
      </c>
      <c r="R66" s="39">
        <v>1</v>
      </c>
      <c r="S66" s="42">
        <v>7988.91</v>
      </c>
      <c r="T66" s="28">
        <v>0</v>
      </c>
      <c r="U66" s="28">
        <f t="shared" si="0"/>
        <v>7988.91</v>
      </c>
      <c r="V66" s="40">
        <v>220</v>
      </c>
      <c r="W66" s="41">
        <f t="shared" si="1"/>
        <v>1331.4849999999999</v>
      </c>
      <c r="X66" s="41">
        <f t="shared" si="2"/>
        <v>13314.849999999999</v>
      </c>
      <c r="Y66" s="29">
        <f t="shared" si="11"/>
        <v>3994.4549999999995</v>
      </c>
      <c r="Z66" s="29">
        <f t="shared" si="8"/>
        <v>1198.3364999999999</v>
      </c>
      <c r="AA66" s="29">
        <f t="shared" si="9"/>
        <v>239.66729999999998</v>
      </c>
      <c r="AB66" s="29">
        <v>610</v>
      </c>
      <c r="AC66" s="29">
        <f t="shared" si="10"/>
        <v>159.7782</v>
      </c>
      <c r="AD66" s="42">
        <v>548.88</v>
      </c>
      <c r="AE66" s="42">
        <v>346.98</v>
      </c>
      <c r="AF66" s="31">
        <v>0</v>
      </c>
      <c r="AG66" s="43"/>
      <c r="AH66" s="43"/>
      <c r="AI66" s="43"/>
      <c r="AJ66" s="43"/>
      <c r="AK66" s="34">
        <f t="shared" si="12"/>
        <v>154391.41399999996</v>
      </c>
      <c r="AL66" s="35"/>
      <c r="AM66" s="35"/>
    </row>
    <row r="67" spans="1:39" ht="18.75" thickBot="1">
      <c r="A67" s="19">
        <f t="shared" si="5"/>
        <v>62</v>
      </c>
      <c r="B67" s="19" t="s">
        <v>40</v>
      </c>
      <c r="C67" s="19" t="s">
        <v>41</v>
      </c>
      <c r="D67" s="19">
        <v>30</v>
      </c>
      <c r="E67" s="19">
        <v>1</v>
      </c>
      <c r="F67" s="20" t="s">
        <v>42</v>
      </c>
      <c r="G67" s="19">
        <v>364</v>
      </c>
      <c r="H67" s="21" t="s">
        <v>197</v>
      </c>
      <c r="I67" s="21" t="s">
        <v>198</v>
      </c>
      <c r="J67" s="21" t="s">
        <v>45</v>
      </c>
      <c r="K67" s="22">
        <v>36697</v>
      </c>
      <c r="L67" s="36">
        <v>1</v>
      </c>
      <c r="M67" s="23">
        <v>40</v>
      </c>
      <c r="N67" s="36" t="s">
        <v>46</v>
      </c>
      <c r="O67" s="37" t="s">
        <v>169</v>
      </c>
      <c r="P67" s="38" t="s">
        <v>126</v>
      </c>
      <c r="Q67" s="38" t="s">
        <v>126</v>
      </c>
      <c r="R67" s="39">
        <v>1</v>
      </c>
      <c r="S67" s="42">
        <v>7473.09</v>
      </c>
      <c r="T67" s="28">
        <v>0</v>
      </c>
      <c r="U67" s="28">
        <f t="shared" si="0"/>
        <v>7473.09</v>
      </c>
      <c r="V67" s="40">
        <v>293</v>
      </c>
      <c r="W67" s="41">
        <f t="shared" si="1"/>
        <v>1245.5150000000001</v>
      </c>
      <c r="X67" s="41">
        <f t="shared" si="2"/>
        <v>12455.15</v>
      </c>
      <c r="Y67" s="29">
        <f t="shared" si="11"/>
        <v>3736.5450000000001</v>
      </c>
      <c r="Z67" s="29">
        <f t="shared" si="8"/>
        <v>1120.9635000000001</v>
      </c>
      <c r="AA67" s="29">
        <f t="shared" si="9"/>
        <v>224.1927</v>
      </c>
      <c r="AB67" s="29">
        <v>600</v>
      </c>
      <c r="AC67" s="29">
        <f t="shared" si="10"/>
        <v>149.46180000000001</v>
      </c>
      <c r="AD67" s="42">
        <v>548.88</v>
      </c>
      <c r="AE67" s="42">
        <v>346.98</v>
      </c>
      <c r="AF67" s="31">
        <v>0</v>
      </c>
      <c r="AG67" s="43"/>
      <c r="AH67" s="43"/>
      <c r="AI67" s="43"/>
      <c r="AJ67" s="43"/>
      <c r="AK67" s="34">
        <f t="shared" si="12"/>
        <v>146516.02599999998</v>
      </c>
      <c r="AL67" s="35"/>
      <c r="AM67" s="35"/>
    </row>
    <row r="68" spans="1:39" ht="18.75" thickBot="1">
      <c r="A68" s="19">
        <f t="shared" si="5"/>
        <v>63</v>
      </c>
      <c r="B68" s="19" t="s">
        <v>40</v>
      </c>
      <c r="C68" s="19" t="s">
        <v>41</v>
      </c>
      <c r="D68" s="19">
        <v>30</v>
      </c>
      <c r="E68" s="19">
        <v>1</v>
      </c>
      <c r="F68" s="20" t="s">
        <v>42</v>
      </c>
      <c r="G68" s="19">
        <v>369</v>
      </c>
      <c r="H68" s="65" t="s">
        <v>199</v>
      </c>
      <c r="I68" s="65" t="s">
        <v>200</v>
      </c>
      <c r="J68" s="65" t="s">
        <v>45</v>
      </c>
      <c r="K68" s="22">
        <v>35431</v>
      </c>
      <c r="L68" s="66">
        <v>1</v>
      </c>
      <c r="M68" s="66">
        <v>40</v>
      </c>
      <c r="N68" s="66" t="s">
        <v>46</v>
      </c>
      <c r="O68" s="37" t="s">
        <v>310</v>
      </c>
      <c r="P68" s="38" t="s">
        <v>126</v>
      </c>
      <c r="Q68" s="38" t="s">
        <v>126</v>
      </c>
      <c r="R68" s="39">
        <v>1</v>
      </c>
      <c r="S68" s="42">
        <v>8482.08</v>
      </c>
      <c r="T68" s="28">
        <v>0</v>
      </c>
      <c r="U68" s="28">
        <f t="shared" si="0"/>
        <v>8482.08</v>
      </c>
      <c r="V68" s="40">
        <v>293</v>
      </c>
      <c r="W68" s="41">
        <f t="shared" si="1"/>
        <v>1413.6799999999998</v>
      </c>
      <c r="X68" s="41">
        <f t="shared" si="2"/>
        <v>14136.8</v>
      </c>
      <c r="Y68" s="29">
        <f t="shared" si="11"/>
        <v>4241.04</v>
      </c>
      <c r="Z68" s="29">
        <f t="shared" si="8"/>
        <v>1272.3119999999999</v>
      </c>
      <c r="AA68" s="29">
        <f t="shared" si="9"/>
        <v>254.4624</v>
      </c>
      <c r="AB68" s="29">
        <v>600</v>
      </c>
      <c r="AC68" s="29">
        <f t="shared" si="10"/>
        <v>169.64160000000001</v>
      </c>
      <c r="AD68" s="42">
        <v>548.88</v>
      </c>
      <c r="AE68" s="42">
        <v>346.98</v>
      </c>
      <c r="AF68" s="31">
        <v>0</v>
      </c>
      <c r="AG68" s="43"/>
      <c r="AH68" s="43"/>
      <c r="AI68" s="43"/>
      <c r="AJ68" s="43"/>
      <c r="AK68" s="34">
        <f t="shared" si="12"/>
        <v>163399.79199999999</v>
      </c>
      <c r="AL68" s="35"/>
      <c r="AM68" s="35"/>
    </row>
    <row r="69" spans="1:39" ht="18.75" thickBot="1">
      <c r="A69" s="19">
        <f t="shared" si="5"/>
        <v>64</v>
      </c>
      <c r="B69" s="19" t="s">
        <v>40</v>
      </c>
      <c r="C69" s="19" t="s">
        <v>41</v>
      </c>
      <c r="D69" s="19">
        <v>30</v>
      </c>
      <c r="E69" s="19">
        <v>1</v>
      </c>
      <c r="F69" s="20" t="s">
        <v>42</v>
      </c>
      <c r="G69" s="19">
        <v>371</v>
      </c>
      <c r="H69" s="21" t="s">
        <v>201</v>
      </c>
      <c r="I69" s="21" t="s">
        <v>202</v>
      </c>
      <c r="J69" s="21" t="s">
        <v>45</v>
      </c>
      <c r="K69" s="22">
        <v>38384</v>
      </c>
      <c r="L69" s="36">
        <v>1</v>
      </c>
      <c r="M69" s="23">
        <v>40</v>
      </c>
      <c r="N69" s="36" t="s">
        <v>46</v>
      </c>
      <c r="O69" s="37" t="s">
        <v>98</v>
      </c>
      <c r="P69" s="38" t="s">
        <v>126</v>
      </c>
      <c r="Q69" s="38" t="s">
        <v>126</v>
      </c>
      <c r="R69" s="39">
        <v>1</v>
      </c>
      <c r="S69" s="42">
        <v>7473.09</v>
      </c>
      <c r="T69" s="28">
        <v>0</v>
      </c>
      <c r="U69" s="28">
        <f t="shared" si="0"/>
        <v>7473.09</v>
      </c>
      <c r="V69" s="40">
        <v>220</v>
      </c>
      <c r="W69" s="41">
        <f t="shared" si="1"/>
        <v>1245.5150000000001</v>
      </c>
      <c r="X69" s="41">
        <f t="shared" si="2"/>
        <v>12455.15</v>
      </c>
      <c r="Y69" s="29">
        <f t="shared" si="11"/>
        <v>3736.5450000000001</v>
      </c>
      <c r="Z69" s="29">
        <f t="shared" si="8"/>
        <v>1120.9635000000001</v>
      </c>
      <c r="AA69" s="29">
        <f t="shared" si="9"/>
        <v>224.1927</v>
      </c>
      <c r="AB69" s="29">
        <v>600</v>
      </c>
      <c r="AC69" s="29">
        <f t="shared" si="10"/>
        <v>149.46180000000001</v>
      </c>
      <c r="AD69" s="42">
        <v>548.88</v>
      </c>
      <c r="AE69" s="42">
        <v>346.98</v>
      </c>
      <c r="AF69" s="31">
        <v>0</v>
      </c>
      <c r="AG69" s="43"/>
      <c r="AH69" s="43"/>
      <c r="AI69" s="43"/>
      <c r="AJ69" s="43"/>
      <c r="AK69" s="34">
        <f t="shared" si="12"/>
        <v>145640.02599999998</v>
      </c>
      <c r="AL69" s="35"/>
      <c r="AM69" s="35"/>
    </row>
    <row r="70" spans="1:39" ht="18.75" thickBot="1">
      <c r="A70" s="19">
        <f t="shared" si="5"/>
        <v>65</v>
      </c>
      <c r="B70" s="19" t="s">
        <v>40</v>
      </c>
      <c r="C70" s="19" t="s">
        <v>41</v>
      </c>
      <c r="D70" s="19">
        <v>30</v>
      </c>
      <c r="E70" s="19">
        <v>1</v>
      </c>
      <c r="F70" s="20" t="s">
        <v>42</v>
      </c>
      <c r="G70" s="19">
        <v>375</v>
      </c>
      <c r="H70" s="21" t="s">
        <v>203</v>
      </c>
      <c r="I70" s="21" t="s">
        <v>204</v>
      </c>
      <c r="J70" s="21" t="s">
        <v>45</v>
      </c>
      <c r="K70" s="22">
        <v>38292</v>
      </c>
      <c r="L70" s="36">
        <v>1</v>
      </c>
      <c r="M70" s="23">
        <v>40</v>
      </c>
      <c r="N70" s="36" t="s">
        <v>46</v>
      </c>
      <c r="O70" s="37" t="s">
        <v>169</v>
      </c>
      <c r="P70" s="38" t="s">
        <v>126</v>
      </c>
      <c r="Q70" s="38" t="s">
        <v>126</v>
      </c>
      <c r="R70" s="39">
        <v>1</v>
      </c>
      <c r="S70" s="42">
        <v>7473.09</v>
      </c>
      <c r="T70" s="28">
        <v>0</v>
      </c>
      <c r="U70" s="28">
        <f t="shared" ref="U70:U119" si="15">S70+T70</f>
        <v>7473.09</v>
      </c>
      <c r="V70" s="40">
        <v>220</v>
      </c>
      <c r="W70" s="41">
        <f t="shared" ref="W70:W119" si="16">+U70/30*5</f>
        <v>1245.5150000000001</v>
      </c>
      <c r="X70" s="41">
        <f t="shared" ref="X70:X119" si="17">+U70/30*50</f>
        <v>12455.15</v>
      </c>
      <c r="Y70" s="29">
        <f t="shared" si="11"/>
        <v>3736.5450000000001</v>
      </c>
      <c r="Z70" s="29">
        <f t="shared" si="8"/>
        <v>1120.9635000000001</v>
      </c>
      <c r="AA70" s="29">
        <f t="shared" si="9"/>
        <v>224.1927</v>
      </c>
      <c r="AB70" s="29">
        <v>600</v>
      </c>
      <c r="AC70" s="29">
        <f t="shared" si="10"/>
        <v>149.46180000000001</v>
      </c>
      <c r="AD70" s="42">
        <v>548.88</v>
      </c>
      <c r="AE70" s="42">
        <v>346.98</v>
      </c>
      <c r="AF70" s="31">
        <v>0</v>
      </c>
      <c r="AG70" s="43"/>
      <c r="AH70" s="43"/>
      <c r="AI70" s="43"/>
      <c r="AJ70" s="43"/>
      <c r="AK70" s="34">
        <f t="shared" si="12"/>
        <v>145640.02599999998</v>
      </c>
      <c r="AL70" s="35"/>
      <c r="AM70" s="35"/>
    </row>
    <row r="71" spans="1:39" ht="15.75" thickBot="1">
      <c r="A71" s="19">
        <f t="shared" ref="A71:A119" si="18">A70+1</f>
        <v>66</v>
      </c>
      <c r="B71" s="19" t="s">
        <v>40</v>
      </c>
      <c r="C71" s="19" t="s">
        <v>41</v>
      </c>
      <c r="D71" s="19">
        <v>30</v>
      </c>
      <c r="E71" s="19">
        <v>1</v>
      </c>
      <c r="F71" s="20" t="s">
        <v>42</v>
      </c>
      <c r="G71" s="19"/>
      <c r="H71" s="21" t="s">
        <v>311</v>
      </c>
      <c r="I71" s="21"/>
      <c r="J71" s="21"/>
      <c r="K71" s="68"/>
      <c r="L71" s="49">
        <v>1</v>
      </c>
      <c r="M71" s="50">
        <v>40</v>
      </c>
      <c r="N71" s="49" t="s">
        <v>46</v>
      </c>
      <c r="O71" s="51" t="s">
        <v>169</v>
      </c>
      <c r="P71" s="38" t="s">
        <v>126</v>
      </c>
      <c r="Q71" s="38" t="s">
        <v>126</v>
      </c>
      <c r="R71" s="39">
        <v>1</v>
      </c>
      <c r="S71" s="42"/>
      <c r="T71" s="28">
        <v>0</v>
      </c>
      <c r="U71" s="28">
        <f t="shared" si="15"/>
        <v>0</v>
      </c>
      <c r="V71" s="40">
        <v>220</v>
      </c>
      <c r="W71" s="41">
        <f t="shared" si="16"/>
        <v>0</v>
      </c>
      <c r="X71" s="41">
        <f t="shared" si="17"/>
        <v>0</v>
      </c>
      <c r="Y71" s="29">
        <f t="shared" si="11"/>
        <v>0</v>
      </c>
      <c r="Z71" s="29">
        <f t="shared" si="8"/>
        <v>0</v>
      </c>
      <c r="AA71" s="29">
        <f t="shared" si="9"/>
        <v>0</v>
      </c>
      <c r="AB71" s="29">
        <v>600</v>
      </c>
      <c r="AC71" s="29">
        <f t="shared" si="10"/>
        <v>0</v>
      </c>
      <c r="AD71" s="42">
        <v>548.88</v>
      </c>
      <c r="AE71" s="42">
        <v>346.98</v>
      </c>
      <c r="AF71" s="31">
        <v>0</v>
      </c>
      <c r="AG71" s="43"/>
      <c r="AH71" s="43"/>
      <c r="AI71" s="43"/>
      <c r="AJ71" s="43"/>
      <c r="AK71" s="34">
        <f t="shared" si="12"/>
        <v>20590.32</v>
      </c>
      <c r="AL71" s="35"/>
      <c r="AM71" s="35"/>
    </row>
    <row r="72" spans="1:39" ht="18.75" thickBot="1">
      <c r="A72" s="19">
        <f t="shared" si="18"/>
        <v>67</v>
      </c>
      <c r="B72" s="19" t="s">
        <v>40</v>
      </c>
      <c r="C72" s="19" t="s">
        <v>41</v>
      </c>
      <c r="D72" s="19">
        <v>30</v>
      </c>
      <c r="E72" s="19">
        <v>1</v>
      </c>
      <c r="F72" s="20" t="s">
        <v>42</v>
      </c>
      <c r="G72" s="19">
        <v>378</v>
      </c>
      <c r="H72" s="21" t="s">
        <v>205</v>
      </c>
      <c r="I72" s="21" t="s">
        <v>206</v>
      </c>
      <c r="J72" s="21" t="s">
        <v>45</v>
      </c>
      <c r="K72" s="22">
        <v>38626</v>
      </c>
      <c r="L72" s="36">
        <v>1</v>
      </c>
      <c r="M72" s="23">
        <v>40</v>
      </c>
      <c r="N72" s="36" t="s">
        <v>46</v>
      </c>
      <c r="O72" s="37" t="s">
        <v>148</v>
      </c>
      <c r="P72" s="38" t="s">
        <v>126</v>
      </c>
      <c r="Q72" s="38" t="s">
        <v>126</v>
      </c>
      <c r="R72" s="39">
        <v>1</v>
      </c>
      <c r="S72" s="40">
        <v>7942.51</v>
      </c>
      <c r="T72" s="28">
        <v>0</v>
      </c>
      <c r="U72" s="28">
        <f t="shared" si="15"/>
        <v>7942.51</v>
      </c>
      <c r="V72" s="40">
        <v>220</v>
      </c>
      <c r="W72" s="41">
        <f t="shared" si="16"/>
        <v>1323.7516666666668</v>
      </c>
      <c r="X72" s="41">
        <f t="shared" si="17"/>
        <v>13237.516666666666</v>
      </c>
      <c r="Y72" s="29">
        <f t="shared" si="11"/>
        <v>3971.2550000000001</v>
      </c>
      <c r="Z72" s="29">
        <f t="shared" ref="Z72:Z119" si="19">SUM(U72)*0.15</f>
        <v>1191.3765000000001</v>
      </c>
      <c r="AA72" s="29">
        <f t="shared" si="9"/>
        <v>238.27529999999999</v>
      </c>
      <c r="AB72" s="29">
        <v>610</v>
      </c>
      <c r="AC72" s="29">
        <f t="shared" si="10"/>
        <v>158.8502</v>
      </c>
      <c r="AD72" s="42">
        <v>571.29999999999995</v>
      </c>
      <c r="AE72" s="42">
        <v>362.74</v>
      </c>
      <c r="AF72" s="31">
        <v>0</v>
      </c>
      <c r="AG72" s="43"/>
      <c r="AH72" s="43"/>
      <c r="AI72" s="43"/>
      <c r="AJ72" s="43"/>
      <c r="AK72" s="34">
        <f t="shared" si="12"/>
        <v>154073.14733333336</v>
      </c>
      <c r="AL72" s="35"/>
      <c r="AM72" s="35"/>
    </row>
    <row r="73" spans="1:39" ht="15.75" thickBot="1">
      <c r="A73" s="19">
        <f t="shared" si="18"/>
        <v>68</v>
      </c>
      <c r="B73" s="19" t="s">
        <v>40</v>
      </c>
      <c r="C73" s="19" t="s">
        <v>41</v>
      </c>
      <c r="D73" s="19">
        <v>30</v>
      </c>
      <c r="E73" s="19">
        <v>1</v>
      </c>
      <c r="F73" s="20" t="s">
        <v>42</v>
      </c>
      <c r="G73" s="19">
        <v>379</v>
      </c>
      <c r="H73" s="21" t="s">
        <v>207</v>
      </c>
      <c r="I73" s="21" t="s">
        <v>208</v>
      </c>
      <c r="J73" s="21" t="s">
        <v>45</v>
      </c>
      <c r="K73" s="22">
        <v>38626</v>
      </c>
      <c r="L73" s="36">
        <v>1</v>
      </c>
      <c r="M73" s="23">
        <v>40</v>
      </c>
      <c r="N73" s="36" t="s">
        <v>46</v>
      </c>
      <c r="O73" s="37" t="s">
        <v>209</v>
      </c>
      <c r="P73" s="38" t="s">
        <v>126</v>
      </c>
      <c r="Q73" s="38" t="s">
        <v>126</v>
      </c>
      <c r="R73" s="39">
        <v>1</v>
      </c>
      <c r="S73" s="42">
        <v>7942.51</v>
      </c>
      <c r="T73" s="28">
        <v>0</v>
      </c>
      <c r="U73" s="28">
        <f t="shared" si="15"/>
        <v>7942.51</v>
      </c>
      <c r="V73" s="40">
        <v>220</v>
      </c>
      <c r="W73" s="41">
        <f t="shared" si="16"/>
        <v>1323.7516666666668</v>
      </c>
      <c r="X73" s="41">
        <f t="shared" si="17"/>
        <v>13237.516666666666</v>
      </c>
      <c r="Y73" s="29">
        <f t="shared" si="11"/>
        <v>3971.2550000000001</v>
      </c>
      <c r="Z73" s="29">
        <f t="shared" si="19"/>
        <v>1191.3765000000001</v>
      </c>
      <c r="AA73" s="29">
        <f t="shared" si="9"/>
        <v>238.27529999999999</v>
      </c>
      <c r="AB73" s="29">
        <v>610</v>
      </c>
      <c r="AC73" s="29">
        <f t="shared" si="10"/>
        <v>158.8502</v>
      </c>
      <c r="AD73" s="42">
        <v>548.88</v>
      </c>
      <c r="AE73" s="42">
        <v>346.98</v>
      </c>
      <c r="AF73" s="31">
        <v>0</v>
      </c>
      <c r="AG73" s="43"/>
      <c r="AH73" s="43"/>
      <c r="AI73" s="43"/>
      <c r="AJ73" s="43"/>
      <c r="AK73" s="34">
        <f t="shared" si="12"/>
        <v>153614.98733333332</v>
      </c>
      <c r="AL73" s="35"/>
      <c r="AM73" s="35"/>
    </row>
    <row r="74" spans="1:39" ht="15.75" thickBot="1">
      <c r="A74" s="19">
        <f t="shared" si="18"/>
        <v>69</v>
      </c>
      <c r="B74" s="19" t="s">
        <v>40</v>
      </c>
      <c r="C74" s="19" t="s">
        <v>41</v>
      </c>
      <c r="D74" s="19">
        <v>30</v>
      </c>
      <c r="E74" s="19">
        <v>1</v>
      </c>
      <c r="F74" s="20" t="s">
        <v>42</v>
      </c>
      <c r="G74" s="19">
        <v>380</v>
      </c>
      <c r="H74" s="21" t="s">
        <v>210</v>
      </c>
      <c r="I74" s="21" t="s">
        <v>211</v>
      </c>
      <c r="J74" s="21" t="s">
        <v>45</v>
      </c>
      <c r="K74" s="22">
        <v>38292</v>
      </c>
      <c r="L74" s="36">
        <v>5</v>
      </c>
      <c r="M74" s="23">
        <v>40</v>
      </c>
      <c r="N74" s="36" t="s">
        <v>46</v>
      </c>
      <c r="O74" s="37" t="s">
        <v>212</v>
      </c>
      <c r="P74" s="38" t="s">
        <v>90</v>
      </c>
      <c r="Q74" s="38" t="s">
        <v>90</v>
      </c>
      <c r="R74" s="39">
        <v>1</v>
      </c>
      <c r="S74" s="42">
        <v>10225.36</v>
      </c>
      <c r="T74" s="28">
        <v>0</v>
      </c>
      <c r="U74" s="28">
        <f t="shared" si="15"/>
        <v>10225.36</v>
      </c>
      <c r="V74" s="40">
        <v>220</v>
      </c>
      <c r="W74" s="41">
        <f t="shared" si="16"/>
        <v>1704.2266666666669</v>
      </c>
      <c r="X74" s="41">
        <f t="shared" si="17"/>
        <v>17042.26666666667</v>
      </c>
      <c r="Y74" s="29">
        <f t="shared" si="11"/>
        <v>5112.68</v>
      </c>
      <c r="Z74" s="29">
        <f t="shared" si="19"/>
        <v>1533.8040000000001</v>
      </c>
      <c r="AA74" s="29">
        <f t="shared" si="9"/>
        <v>306.76080000000002</v>
      </c>
      <c r="AB74" s="29">
        <v>680</v>
      </c>
      <c r="AC74" s="29">
        <f t="shared" si="10"/>
        <v>204.50720000000001</v>
      </c>
      <c r="AD74" s="42">
        <v>798.7</v>
      </c>
      <c r="AE74" s="42">
        <v>547.32000000000005</v>
      </c>
      <c r="AF74" s="31">
        <v>0</v>
      </c>
      <c r="AG74" s="43"/>
      <c r="AH74" s="43"/>
      <c r="AI74" s="43"/>
      <c r="AJ74" s="43"/>
      <c r="AK74" s="34">
        <f t="shared" si="12"/>
        <v>198056.59733333331</v>
      </c>
      <c r="AL74" s="35"/>
      <c r="AM74" s="35"/>
    </row>
    <row r="75" spans="1:39" ht="15.75" thickBot="1">
      <c r="A75" s="19">
        <f t="shared" si="18"/>
        <v>70</v>
      </c>
      <c r="B75" s="19" t="s">
        <v>40</v>
      </c>
      <c r="C75" s="19" t="s">
        <v>41</v>
      </c>
      <c r="D75" s="19">
        <v>30</v>
      </c>
      <c r="E75" s="19">
        <v>1</v>
      </c>
      <c r="F75" s="20" t="s">
        <v>42</v>
      </c>
      <c r="G75" s="67">
        <v>381</v>
      </c>
      <c r="H75" s="65" t="s">
        <v>213</v>
      </c>
      <c r="I75" s="65" t="s">
        <v>214</v>
      </c>
      <c r="J75" s="65" t="s">
        <v>45</v>
      </c>
      <c r="K75" s="22">
        <v>38657</v>
      </c>
      <c r="L75" s="36">
        <v>1</v>
      </c>
      <c r="M75" s="23">
        <v>40</v>
      </c>
      <c r="N75" s="36" t="s">
        <v>46</v>
      </c>
      <c r="O75" s="37" t="s">
        <v>132</v>
      </c>
      <c r="P75" s="38" t="s">
        <v>90</v>
      </c>
      <c r="Q75" s="38" t="s">
        <v>90</v>
      </c>
      <c r="R75" s="39">
        <v>1</v>
      </c>
      <c r="S75" s="42">
        <v>8032.08</v>
      </c>
      <c r="T75" s="28">
        <v>0</v>
      </c>
      <c r="U75" s="28">
        <f t="shared" si="15"/>
        <v>8032.08</v>
      </c>
      <c r="V75" s="40">
        <v>220</v>
      </c>
      <c r="W75" s="41">
        <f t="shared" si="16"/>
        <v>1338.6799999999998</v>
      </c>
      <c r="X75" s="41">
        <f t="shared" si="17"/>
        <v>13386.8</v>
      </c>
      <c r="Y75" s="29">
        <f t="shared" si="11"/>
        <v>4016.04</v>
      </c>
      <c r="Z75" s="29">
        <f t="shared" si="19"/>
        <v>1204.8119999999999</v>
      </c>
      <c r="AA75" s="29">
        <f t="shared" si="9"/>
        <v>240.9624</v>
      </c>
      <c r="AB75" s="29">
        <v>610</v>
      </c>
      <c r="AC75" s="29">
        <f t="shared" si="10"/>
        <v>160.64160000000001</v>
      </c>
      <c r="AD75" s="42">
        <v>590.4</v>
      </c>
      <c r="AE75" s="42">
        <v>383.56</v>
      </c>
      <c r="AF75" s="31">
        <v>0</v>
      </c>
      <c r="AG75" s="43"/>
      <c r="AH75" s="43"/>
      <c r="AI75" s="43"/>
      <c r="AJ75" s="43"/>
      <c r="AK75" s="34">
        <f t="shared" si="12"/>
        <v>156050.992</v>
      </c>
      <c r="AL75" s="35"/>
      <c r="AM75" s="35"/>
    </row>
    <row r="76" spans="1:39" ht="18.75" thickBot="1">
      <c r="A76" s="19">
        <f t="shared" si="18"/>
        <v>71</v>
      </c>
      <c r="B76" s="19" t="s">
        <v>40</v>
      </c>
      <c r="C76" s="19" t="s">
        <v>41</v>
      </c>
      <c r="D76" s="19">
        <v>30</v>
      </c>
      <c r="E76" s="19">
        <v>1</v>
      </c>
      <c r="F76" s="20" t="s">
        <v>42</v>
      </c>
      <c r="G76" s="19">
        <v>382</v>
      </c>
      <c r="H76" s="21" t="s">
        <v>215</v>
      </c>
      <c r="I76" s="21" t="s">
        <v>216</v>
      </c>
      <c r="J76" s="21" t="s">
        <v>45</v>
      </c>
      <c r="K76" s="22">
        <v>38930</v>
      </c>
      <c r="L76" s="36">
        <v>1</v>
      </c>
      <c r="M76" s="23">
        <v>40</v>
      </c>
      <c r="N76" s="36" t="s">
        <v>46</v>
      </c>
      <c r="O76" s="37" t="s">
        <v>148</v>
      </c>
      <c r="P76" s="38" t="s">
        <v>90</v>
      </c>
      <c r="Q76" s="38" t="s">
        <v>90</v>
      </c>
      <c r="R76" s="39">
        <v>1</v>
      </c>
      <c r="S76" s="42">
        <v>7942.51</v>
      </c>
      <c r="T76" s="28">
        <v>0</v>
      </c>
      <c r="U76" s="28">
        <f t="shared" si="15"/>
        <v>7942.51</v>
      </c>
      <c r="V76" s="40">
        <v>220</v>
      </c>
      <c r="W76" s="41">
        <f t="shared" si="16"/>
        <v>1323.7516666666668</v>
      </c>
      <c r="X76" s="41">
        <f t="shared" si="17"/>
        <v>13237.516666666666</v>
      </c>
      <c r="Y76" s="29">
        <f t="shared" si="11"/>
        <v>3971.2550000000001</v>
      </c>
      <c r="Z76" s="29">
        <f t="shared" si="19"/>
        <v>1191.3765000000001</v>
      </c>
      <c r="AA76" s="29">
        <f t="shared" si="9"/>
        <v>238.27529999999999</v>
      </c>
      <c r="AB76" s="29">
        <v>605</v>
      </c>
      <c r="AC76" s="29">
        <f t="shared" si="10"/>
        <v>158.8502</v>
      </c>
      <c r="AD76" s="42">
        <v>571.29999999999995</v>
      </c>
      <c r="AE76" s="42">
        <v>362.74</v>
      </c>
      <c r="AF76" s="31">
        <v>0</v>
      </c>
      <c r="AG76" s="43"/>
      <c r="AH76" s="43"/>
      <c r="AI76" s="43"/>
      <c r="AJ76" s="43"/>
      <c r="AK76" s="34">
        <f t="shared" si="12"/>
        <v>154013.14733333336</v>
      </c>
      <c r="AL76" s="35"/>
      <c r="AM76" s="35"/>
    </row>
    <row r="77" spans="1:39" ht="18.75" thickBot="1">
      <c r="A77" s="19">
        <f t="shared" si="18"/>
        <v>72</v>
      </c>
      <c r="B77" s="19" t="s">
        <v>40</v>
      </c>
      <c r="C77" s="19" t="s">
        <v>41</v>
      </c>
      <c r="D77" s="19">
        <v>30</v>
      </c>
      <c r="E77" s="19">
        <v>1</v>
      </c>
      <c r="F77" s="20" t="s">
        <v>42</v>
      </c>
      <c r="G77" s="19">
        <v>383</v>
      </c>
      <c r="H77" s="21" t="s">
        <v>217</v>
      </c>
      <c r="I77" s="21" t="s">
        <v>218</v>
      </c>
      <c r="J77" s="21" t="s">
        <v>45</v>
      </c>
      <c r="K77" s="22">
        <v>38930</v>
      </c>
      <c r="L77" s="36">
        <v>1</v>
      </c>
      <c r="M77" s="23">
        <v>40</v>
      </c>
      <c r="N77" s="36" t="s">
        <v>46</v>
      </c>
      <c r="O77" s="37" t="s">
        <v>98</v>
      </c>
      <c r="P77" s="38" t="s">
        <v>126</v>
      </c>
      <c r="Q77" s="38" t="s">
        <v>126</v>
      </c>
      <c r="R77" s="39">
        <v>1</v>
      </c>
      <c r="S77" s="42">
        <v>7473.09</v>
      </c>
      <c r="T77" s="28">
        <v>0</v>
      </c>
      <c r="U77" s="28">
        <f t="shared" si="15"/>
        <v>7473.09</v>
      </c>
      <c r="V77" s="40">
        <v>220</v>
      </c>
      <c r="W77" s="41">
        <f t="shared" si="16"/>
        <v>1245.5150000000001</v>
      </c>
      <c r="X77" s="41">
        <f t="shared" si="17"/>
        <v>12455.15</v>
      </c>
      <c r="Y77" s="29">
        <f t="shared" si="11"/>
        <v>3736.5450000000001</v>
      </c>
      <c r="Z77" s="29">
        <f t="shared" si="19"/>
        <v>1120.9635000000001</v>
      </c>
      <c r="AA77" s="29">
        <f t="shared" si="9"/>
        <v>224.1927</v>
      </c>
      <c r="AB77" s="29">
        <v>600</v>
      </c>
      <c r="AC77" s="29">
        <f t="shared" si="10"/>
        <v>149.46180000000001</v>
      </c>
      <c r="AD77" s="42">
        <v>548.88</v>
      </c>
      <c r="AE77" s="42">
        <v>346.98</v>
      </c>
      <c r="AF77" s="31">
        <v>0</v>
      </c>
      <c r="AG77" s="43"/>
      <c r="AH77" s="43"/>
      <c r="AI77" s="43"/>
      <c r="AJ77" s="43"/>
      <c r="AK77" s="34">
        <f t="shared" si="12"/>
        <v>145640.02599999998</v>
      </c>
      <c r="AL77" s="35"/>
      <c r="AM77" s="35"/>
    </row>
    <row r="78" spans="1:39" ht="15.75" thickBot="1">
      <c r="A78" s="19">
        <f t="shared" si="18"/>
        <v>73</v>
      </c>
      <c r="B78" s="19" t="s">
        <v>40</v>
      </c>
      <c r="C78" s="19" t="s">
        <v>41</v>
      </c>
      <c r="D78" s="19">
        <v>30</v>
      </c>
      <c r="E78" s="19">
        <v>1</v>
      </c>
      <c r="F78" s="20" t="s">
        <v>42</v>
      </c>
      <c r="G78" s="19">
        <v>384</v>
      </c>
      <c r="H78" s="21" t="s">
        <v>219</v>
      </c>
      <c r="I78" s="21" t="s">
        <v>220</v>
      </c>
      <c r="J78" s="21" t="s">
        <v>45</v>
      </c>
      <c r="K78" s="22">
        <v>38930</v>
      </c>
      <c r="L78" s="36">
        <v>1</v>
      </c>
      <c r="M78" s="36">
        <v>40</v>
      </c>
      <c r="N78" s="36" t="s">
        <v>46</v>
      </c>
      <c r="O78" s="37" t="s">
        <v>169</v>
      </c>
      <c r="P78" s="38" t="s">
        <v>126</v>
      </c>
      <c r="Q78" s="38" t="s">
        <v>126</v>
      </c>
      <c r="R78" s="39">
        <v>1</v>
      </c>
      <c r="S78" s="42">
        <v>7473.09</v>
      </c>
      <c r="T78" s="28">
        <v>0</v>
      </c>
      <c r="U78" s="28">
        <f t="shared" si="15"/>
        <v>7473.09</v>
      </c>
      <c r="V78" s="40">
        <v>220</v>
      </c>
      <c r="W78" s="41">
        <f t="shared" si="16"/>
        <v>1245.5150000000001</v>
      </c>
      <c r="X78" s="41">
        <f t="shared" si="17"/>
        <v>12455.15</v>
      </c>
      <c r="Y78" s="29">
        <f t="shared" si="11"/>
        <v>3736.5450000000001</v>
      </c>
      <c r="Z78" s="29">
        <f t="shared" si="19"/>
        <v>1120.9635000000001</v>
      </c>
      <c r="AA78" s="29">
        <f t="shared" si="9"/>
        <v>224.1927</v>
      </c>
      <c r="AB78" s="29">
        <v>600</v>
      </c>
      <c r="AC78" s="29">
        <f t="shared" si="10"/>
        <v>149.46180000000001</v>
      </c>
      <c r="AD78" s="42">
        <v>548.88</v>
      </c>
      <c r="AE78" s="42">
        <v>346.98</v>
      </c>
      <c r="AF78" s="31">
        <v>0</v>
      </c>
      <c r="AG78" s="43"/>
      <c r="AH78" s="43"/>
      <c r="AI78" s="43"/>
      <c r="AJ78" s="43"/>
      <c r="AK78" s="34">
        <f t="shared" si="12"/>
        <v>145640.02599999998</v>
      </c>
      <c r="AL78" s="35"/>
      <c r="AM78" s="35"/>
    </row>
    <row r="79" spans="1:39" ht="15.75" thickBot="1">
      <c r="A79" s="19">
        <f t="shared" si="18"/>
        <v>74</v>
      </c>
      <c r="B79" s="19" t="s">
        <v>40</v>
      </c>
      <c r="C79" s="19" t="s">
        <v>41</v>
      </c>
      <c r="D79" s="19">
        <v>30</v>
      </c>
      <c r="E79" s="19">
        <v>1</v>
      </c>
      <c r="F79" s="20" t="s">
        <v>42</v>
      </c>
      <c r="G79" s="19">
        <v>385</v>
      </c>
      <c r="H79" s="21" t="s">
        <v>221</v>
      </c>
      <c r="I79" s="21" t="s">
        <v>222</v>
      </c>
      <c r="J79" s="21" t="s">
        <v>45</v>
      </c>
      <c r="K79" s="22">
        <v>38930</v>
      </c>
      <c r="L79" s="36">
        <v>1</v>
      </c>
      <c r="M79" s="36">
        <v>40</v>
      </c>
      <c r="N79" s="36" t="s">
        <v>46</v>
      </c>
      <c r="O79" s="37" t="s">
        <v>148</v>
      </c>
      <c r="P79" s="38" t="s">
        <v>126</v>
      </c>
      <c r="Q79" s="38" t="s">
        <v>126</v>
      </c>
      <c r="R79" s="39">
        <v>1</v>
      </c>
      <c r="S79" s="42">
        <v>7942.51</v>
      </c>
      <c r="T79" s="28">
        <v>0</v>
      </c>
      <c r="U79" s="28">
        <f t="shared" si="15"/>
        <v>7942.51</v>
      </c>
      <c r="V79" s="40">
        <v>220</v>
      </c>
      <c r="W79" s="41">
        <f t="shared" si="16"/>
        <v>1323.7516666666668</v>
      </c>
      <c r="X79" s="41">
        <f t="shared" si="17"/>
        <v>13237.516666666666</v>
      </c>
      <c r="Y79" s="29">
        <f t="shared" si="11"/>
        <v>3971.2550000000001</v>
      </c>
      <c r="Z79" s="29">
        <f t="shared" si="19"/>
        <v>1191.3765000000001</v>
      </c>
      <c r="AA79" s="29">
        <f t="shared" si="9"/>
        <v>238.27529999999999</v>
      </c>
      <c r="AB79" s="29">
        <v>605</v>
      </c>
      <c r="AC79" s="29">
        <f t="shared" si="10"/>
        <v>158.8502</v>
      </c>
      <c r="AD79" s="42">
        <v>571.29999999999995</v>
      </c>
      <c r="AE79" s="42">
        <v>362.74</v>
      </c>
      <c r="AF79" s="31">
        <v>0</v>
      </c>
      <c r="AG79" s="43"/>
      <c r="AH79" s="43"/>
      <c r="AI79" s="43"/>
      <c r="AJ79" s="43"/>
      <c r="AK79" s="34">
        <f t="shared" si="12"/>
        <v>154013.14733333336</v>
      </c>
      <c r="AL79" s="35"/>
      <c r="AM79" s="35"/>
    </row>
    <row r="80" spans="1:39" ht="15.75" thickBot="1">
      <c r="A80" s="19">
        <f t="shared" si="18"/>
        <v>75</v>
      </c>
      <c r="B80" s="19" t="s">
        <v>40</v>
      </c>
      <c r="C80" s="19" t="s">
        <v>41</v>
      </c>
      <c r="D80" s="19">
        <v>30</v>
      </c>
      <c r="E80" s="19">
        <v>1</v>
      </c>
      <c r="F80" s="20" t="s">
        <v>42</v>
      </c>
      <c r="G80" s="19">
        <v>386</v>
      </c>
      <c r="H80" s="21" t="s">
        <v>223</v>
      </c>
      <c r="I80" s="21" t="s">
        <v>224</v>
      </c>
      <c r="J80" s="21" t="s">
        <v>45</v>
      </c>
      <c r="K80" s="22">
        <v>38930</v>
      </c>
      <c r="L80" s="36">
        <v>1</v>
      </c>
      <c r="M80" s="23">
        <v>40</v>
      </c>
      <c r="N80" s="36" t="s">
        <v>46</v>
      </c>
      <c r="O80" s="37" t="s">
        <v>169</v>
      </c>
      <c r="P80" s="38" t="s">
        <v>90</v>
      </c>
      <c r="Q80" s="38" t="s">
        <v>90</v>
      </c>
      <c r="R80" s="39">
        <v>1</v>
      </c>
      <c r="S80" s="42">
        <v>7473.09</v>
      </c>
      <c r="T80" s="28">
        <v>0</v>
      </c>
      <c r="U80" s="28">
        <f t="shared" si="15"/>
        <v>7473.09</v>
      </c>
      <c r="V80" s="40">
        <v>220</v>
      </c>
      <c r="W80" s="41">
        <f t="shared" si="16"/>
        <v>1245.5150000000001</v>
      </c>
      <c r="X80" s="41">
        <f t="shared" si="17"/>
        <v>12455.15</v>
      </c>
      <c r="Y80" s="29">
        <f t="shared" si="11"/>
        <v>3736.5450000000001</v>
      </c>
      <c r="Z80" s="29">
        <f t="shared" si="19"/>
        <v>1120.9635000000001</v>
      </c>
      <c r="AA80" s="29">
        <f t="shared" si="9"/>
        <v>224.1927</v>
      </c>
      <c r="AB80" s="29">
        <v>600</v>
      </c>
      <c r="AC80" s="29">
        <f t="shared" si="10"/>
        <v>149.46180000000001</v>
      </c>
      <c r="AD80" s="42">
        <v>548.88</v>
      </c>
      <c r="AE80" s="42">
        <v>346.98</v>
      </c>
      <c r="AF80" s="31">
        <v>0</v>
      </c>
      <c r="AG80" s="43"/>
      <c r="AH80" s="43"/>
      <c r="AI80" s="43"/>
      <c r="AJ80" s="43"/>
      <c r="AK80" s="34">
        <f t="shared" si="12"/>
        <v>145640.02599999998</v>
      </c>
      <c r="AL80" s="35"/>
      <c r="AM80" s="35"/>
    </row>
    <row r="81" spans="1:39" ht="15.75" thickBot="1">
      <c r="A81" s="19">
        <f t="shared" si="18"/>
        <v>76</v>
      </c>
      <c r="B81" s="19" t="s">
        <v>40</v>
      </c>
      <c r="C81" s="19" t="s">
        <v>41</v>
      </c>
      <c r="D81" s="19">
        <v>30</v>
      </c>
      <c r="E81" s="19">
        <v>1</v>
      </c>
      <c r="F81" s="20" t="s">
        <v>42</v>
      </c>
      <c r="G81" s="19">
        <v>387</v>
      </c>
      <c r="H81" s="21" t="s">
        <v>225</v>
      </c>
      <c r="I81" s="21" t="s">
        <v>226</v>
      </c>
      <c r="J81" s="21" t="s">
        <v>45</v>
      </c>
      <c r="K81" s="22">
        <v>39114</v>
      </c>
      <c r="L81" s="36">
        <v>1</v>
      </c>
      <c r="M81" s="23">
        <v>40</v>
      </c>
      <c r="N81" s="36" t="s">
        <v>46</v>
      </c>
      <c r="O81" s="37" t="s">
        <v>169</v>
      </c>
      <c r="P81" s="38" t="s">
        <v>90</v>
      </c>
      <c r="Q81" s="38" t="s">
        <v>90</v>
      </c>
      <c r="R81" s="39">
        <v>1</v>
      </c>
      <c r="S81" s="42">
        <v>7473.09</v>
      </c>
      <c r="T81" s="28">
        <v>0</v>
      </c>
      <c r="U81" s="28">
        <f t="shared" si="15"/>
        <v>7473.09</v>
      </c>
      <c r="V81" s="40">
        <v>147</v>
      </c>
      <c r="W81" s="41">
        <f t="shared" si="16"/>
        <v>1245.5150000000001</v>
      </c>
      <c r="X81" s="41">
        <f t="shared" si="17"/>
        <v>12455.15</v>
      </c>
      <c r="Y81" s="29">
        <f t="shared" si="11"/>
        <v>3736.5450000000001</v>
      </c>
      <c r="Z81" s="29">
        <f t="shared" si="19"/>
        <v>1120.9635000000001</v>
      </c>
      <c r="AA81" s="29">
        <f t="shared" si="9"/>
        <v>224.1927</v>
      </c>
      <c r="AB81" s="29">
        <v>600</v>
      </c>
      <c r="AC81" s="29">
        <f t="shared" si="10"/>
        <v>149.46180000000001</v>
      </c>
      <c r="AD81" s="42">
        <v>548.88</v>
      </c>
      <c r="AE81" s="42">
        <v>346.98</v>
      </c>
      <c r="AF81" s="31">
        <v>0</v>
      </c>
      <c r="AG81" s="43"/>
      <c r="AH81" s="43"/>
      <c r="AI81" s="43"/>
      <c r="AJ81" s="43"/>
      <c r="AK81" s="34">
        <f t="shared" si="12"/>
        <v>144764.02599999998</v>
      </c>
      <c r="AL81" s="35"/>
      <c r="AM81" s="35"/>
    </row>
    <row r="82" spans="1:39" ht="15.75" thickBot="1">
      <c r="A82" s="19">
        <f t="shared" si="18"/>
        <v>77</v>
      </c>
      <c r="B82" s="19" t="s">
        <v>40</v>
      </c>
      <c r="C82" s="19" t="s">
        <v>41</v>
      </c>
      <c r="D82" s="19">
        <v>30</v>
      </c>
      <c r="E82" s="19">
        <v>1</v>
      </c>
      <c r="F82" s="20" t="s">
        <v>42</v>
      </c>
      <c r="G82" s="19">
        <v>388</v>
      </c>
      <c r="H82" s="46" t="s">
        <v>227</v>
      </c>
      <c r="I82" s="21" t="s">
        <v>228</v>
      </c>
      <c r="J82" s="21" t="s">
        <v>45</v>
      </c>
      <c r="K82" s="22">
        <v>39114</v>
      </c>
      <c r="L82" s="36">
        <v>1</v>
      </c>
      <c r="M82" s="23">
        <v>40</v>
      </c>
      <c r="N82" s="36" t="s">
        <v>46</v>
      </c>
      <c r="O82" s="37" t="s">
        <v>160</v>
      </c>
      <c r="P82" s="38" t="s">
        <v>90</v>
      </c>
      <c r="Q82" s="38" t="s">
        <v>90</v>
      </c>
      <c r="R82" s="39">
        <v>1</v>
      </c>
      <c r="S82" s="42">
        <v>7758.63</v>
      </c>
      <c r="T82" s="28">
        <v>0</v>
      </c>
      <c r="U82" s="28">
        <f t="shared" si="15"/>
        <v>7758.63</v>
      </c>
      <c r="V82" s="40">
        <v>147</v>
      </c>
      <c r="W82" s="41">
        <f t="shared" si="16"/>
        <v>1293.105</v>
      </c>
      <c r="X82" s="41">
        <f t="shared" si="17"/>
        <v>12931.05</v>
      </c>
      <c r="Y82" s="29">
        <f t="shared" si="11"/>
        <v>3879.3149999999996</v>
      </c>
      <c r="Z82" s="29">
        <f t="shared" si="19"/>
        <v>1163.7945</v>
      </c>
      <c r="AA82" s="29">
        <f t="shared" si="9"/>
        <v>232.75889999999998</v>
      </c>
      <c r="AB82" s="29">
        <v>600</v>
      </c>
      <c r="AC82" s="29">
        <f t="shared" si="10"/>
        <v>155.17260000000002</v>
      </c>
      <c r="AD82" s="42">
        <v>565.04999999999995</v>
      </c>
      <c r="AE82" s="42">
        <v>360.67</v>
      </c>
      <c r="AF82" s="31">
        <v>0</v>
      </c>
      <c r="AG82" s="43"/>
      <c r="AH82" s="43"/>
      <c r="AI82" s="43"/>
      <c r="AJ82" s="43"/>
      <c r="AK82" s="34">
        <f t="shared" si="12"/>
        <v>149900.38200000001</v>
      </c>
      <c r="AL82" s="35"/>
      <c r="AM82" s="35"/>
    </row>
    <row r="83" spans="1:39" ht="15.75" thickBot="1">
      <c r="A83" s="19">
        <f t="shared" si="18"/>
        <v>78</v>
      </c>
      <c r="B83" s="19" t="s">
        <v>40</v>
      </c>
      <c r="C83" s="19" t="s">
        <v>41</v>
      </c>
      <c r="D83" s="19">
        <v>30</v>
      </c>
      <c r="E83" s="19">
        <v>1</v>
      </c>
      <c r="F83" s="20" t="s">
        <v>42</v>
      </c>
      <c r="G83" s="19">
        <v>389</v>
      </c>
      <c r="H83" s="46" t="s">
        <v>229</v>
      </c>
      <c r="I83" s="21" t="s">
        <v>230</v>
      </c>
      <c r="J83" s="21" t="s">
        <v>52</v>
      </c>
      <c r="K83" s="22">
        <v>39417</v>
      </c>
      <c r="L83" s="36">
        <v>1</v>
      </c>
      <c r="M83" s="23">
        <v>40</v>
      </c>
      <c r="N83" s="36" t="s">
        <v>46</v>
      </c>
      <c r="O83" s="37" t="s">
        <v>89</v>
      </c>
      <c r="P83" s="38" t="s">
        <v>90</v>
      </c>
      <c r="Q83" s="38" t="s">
        <v>90</v>
      </c>
      <c r="R83" s="39">
        <v>1</v>
      </c>
      <c r="S83" s="42">
        <v>7473.09</v>
      </c>
      <c r="T83" s="28">
        <v>0</v>
      </c>
      <c r="U83" s="28">
        <f t="shared" si="15"/>
        <v>7473.09</v>
      </c>
      <c r="V83" s="40">
        <v>147</v>
      </c>
      <c r="W83" s="41">
        <f t="shared" si="16"/>
        <v>1245.5150000000001</v>
      </c>
      <c r="X83" s="41">
        <f t="shared" si="17"/>
        <v>12455.15</v>
      </c>
      <c r="Y83" s="29">
        <f t="shared" si="11"/>
        <v>3736.5450000000001</v>
      </c>
      <c r="Z83" s="29">
        <f t="shared" si="19"/>
        <v>1120.9635000000001</v>
      </c>
      <c r="AA83" s="29">
        <f t="shared" si="9"/>
        <v>224.1927</v>
      </c>
      <c r="AB83" s="29">
        <v>600</v>
      </c>
      <c r="AC83" s="29">
        <f t="shared" si="10"/>
        <v>149.46180000000001</v>
      </c>
      <c r="AD83" s="42">
        <v>548.88</v>
      </c>
      <c r="AE83" s="42">
        <v>346.98</v>
      </c>
      <c r="AF83" s="31">
        <v>0</v>
      </c>
      <c r="AG83" s="43"/>
      <c r="AH83" s="43"/>
      <c r="AI83" s="43"/>
      <c r="AJ83" s="43"/>
      <c r="AK83" s="34">
        <f t="shared" si="12"/>
        <v>144764.02599999998</v>
      </c>
      <c r="AL83" s="35"/>
      <c r="AM83" s="35"/>
    </row>
    <row r="84" spans="1:39" ht="15.75" thickBot="1">
      <c r="A84" s="19">
        <f t="shared" si="18"/>
        <v>79</v>
      </c>
      <c r="B84" s="19" t="s">
        <v>40</v>
      </c>
      <c r="C84" s="19" t="s">
        <v>41</v>
      </c>
      <c r="D84" s="19">
        <v>30</v>
      </c>
      <c r="E84" s="19">
        <v>1</v>
      </c>
      <c r="F84" s="20" t="s">
        <v>42</v>
      </c>
      <c r="G84" s="19">
        <v>390</v>
      </c>
      <c r="H84" s="46" t="s">
        <v>231</v>
      </c>
      <c r="I84" s="21" t="s">
        <v>232</v>
      </c>
      <c r="J84" s="21" t="s">
        <v>45</v>
      </c>
      <c r="K84" s="22">
        <v>40148</v>
      </c>
      <c r="L84" s="36">
        <v>1</v>
      </c>
      <c r="M84" s="23">
        <v>40</v>
      </c>
      <c r="N84" s="36" t="s">
        <v>46</v>
      </c>
      <c r="O84" s="37" t="s">
        <v>160</v>
      </c>
      <c r="P84" s="38" t="s">
        <v>90</v>
      </c>
      <c r="Q84" s="38" t="s">
        <v>90</v>
      </c>
      <c r="R84" s="39">
        <v>1</v>
      </c>
      <c r="S84" s="42">
        <v>7758.63</v>
      </c>
      <c r="T84" s="28">
        <v>0</v>
      </c>
      <c r="U84" s="28">
        <f t="shared" si="15"/>
        <v>7758.63</v>
      </c>
      <c r="V84" s="40">
        <v>147</v>
      </c>
      <c r="W84" s="41">
        <f t="shared" si="16"/>
        <v>1293.105</v>
      </c>
      <c r="X84" s="41">
        <f t="shared" si="17"/>
        <v>12931.05</v>
      </c>
      <c r="Y84" s="29">
        <f t="shared" si="11"/>
        <v>3879.3149999999996</v>
      </c>
      <c r="Z84" s="29">
        <f t="shared" si="19"/>
        <v>1163.7945</v>
      </c>
      <c r="AA84" s="29">
        <f t="shared" si="9"/>
        <v>232.75889999999998</v>
      </c>
      <c r="AB84" s="29">
        <v>600</v>
      </c>
      <c r="AC84" s="29">
        <f t="shared" si="10"/>
        <v>155.17260000000002</v>
      </c>
      <c r="AD84" s="42">
        <v>576.17999999999995</v>
      </c>
      <c r="AE84" s="42">
        <v>369.78</v>
      </c>
      <c r="AF84" s="31">
        <v>0</v>
      </c>
      <c r="AG84" s="43"/>
      <c r="AH84" s="43"/>
      <c r="AI84" s="43"/>
      <c r="AJ84" s="43"/>
      <c r="AK84" s="34">
        <f t="shared" si="12"/>
        <v>150143.26200000002</v>
      </c>
      <c r="AL84" s="35"/>
      <c r="AM84" s="35"/>
    </row>
    <row r="85" spans="1:39" ht="15.75" thickBot="1">
      <c r="A85" s="19">
        <f t="shared" si="18"/>
        <v>80</v>
      </c>
      <c r="B85" s="19" t="s">
        <v>40</v>
      </c>
      <c r="C85" s="19" t="s">
        <v>41</v>
      </c>
      <c r="D85" s="19">
        <v>30</v>
      </c>
      <c r="E85" s="19">
        <v>1</v>
      </c>
      <c r="F85" s="20" t="s">
        <v>42</v>
      </c>
      <c r="G85" s="19">
        <v>391</v>
      </c>
      <c r="H85" s="46" t="s">
        <v>233</v>
      </c>
      <c r="I85" s="21" t="s">
        <v>234</v>
      </c>
      <c r="J85" s="21" t="s">
        <v>45</v>
      </c>
      <c r="K85" s="22">
        <v>40148</v>
      </c>
      <c r="L85" s="36">
        <v>1</v>
      </c>
      <c r="M85" s="23">
        <v>40</v>
      </c>
      <c r="N85" s="36" t="s">
        <v>46</v>
      </c>
      <c r="O85" s="37" t="s">
        <v>169</v>
      </c>
      <c r="P85" s="38" t="s">
        <v>126</v>
      </c>
      <c r="Q85" s="38" t="s">
        <v>126</v>
      </c>
      <c r="R85" s="39">
        <v>1</v>
      </c>
      <c r="S85" s="42">
        <v>7473.09</v>
      </c>
      <c r="T85" s="28">
        <v>0</v>
      </c>
      <c r="U85" s="28">
        <f t="shared" si="15"/>
        <v>7473.09</v>
      </c>
      <c r="V85" s="40">
        <v>147</v>
      </c>
      <c r="W85" s="41">
        <f t="shared" si="16"/>
        <v>1245.5150000000001</v>
      </c>
      <c r="X85" s="41">
        <f t="shared" si="17"/>
        <v>12455.15</v>
      </c>
      <c r="Y85" s="29">
        <f t="shared" si="11"/>
        <v>3736.5450000000001</v>
      </c>
      <c r="Z85" s="29">
        <f t="shared" si="19"/>
        <v>1120.9635000000001</v>
      </c>
      <c r="AA85" s="29">
        <f t="shared" si="9"/>
        <v>224.1927</v>
      </c>
      <c r="AB85" s="29">
        <v>600</v>
      </c>
      <c r="AC85" s="29">
        <f t="shared" si="10"/>
        <v>149.46180000000001</v>
      </c>
      <c r="AD85" s="42">
        <v>548.88</v>
      </c>
      <c r="AE85" s="42">
        <v>346.98</v>
      </c>
      <c r="AF85" s="31">
        <v>0</v>
      </c>
      <c r="AG85" s="43"/>
      <c r="AH85" s="43"/>
      <c r="AI85" s="43"/>
      <c r="AJ85" s="43"/>
      <c r="AK85" s="34">
        <f t="shared" si="12"/>
        <v>144764.02599999998</v>
      </c>
      <c r="AL85" s="35"/>
      <c r="AM85" s="35"/>
    </row>
    <row r="86" spans="1:39" ht="15.75" thickBot="1">
      <c r="A86" s="19">
        <f t="shared" si="18"/>
        <v>81</v>
      </c>
      <c r="B86" s="19" t="s">
        <v>40</v>
      </c>
      <c r="C86" s="19" t="s">
        <v>41</v>
      </c>
      <c r="D86" s="19">
        <v>30</v>
      </c>
      <c r="E86" s="19">
        <v>1</v>
      </c>
      <c r="F86" s="20" t="s">
        <v>42</v>
      </c>
      <c r="G86" s="19">
        <v>392</v>
      </c>
      <c r="H86" s="46" t="s">
        <v>235</v>
      </c>
      <c r="I86" s="21" t="s">
        <v>236</v>
      </c>
      <c r="J86" s="21" t="s">
        <v>45</v>
      </c>
      <c r="K86" s="22">
        <v>40148</v>
      </c>
      <c r="L86" s="36">
        <v>1</v>
      </c>
      <c r="M86" s="23">
        <v>40</v>
      </c>
      <c r="N86" s="36" t="s">
        <v>46</v>
      </c>
      <c r="O86" s="37" t="s">
        <v>169</v>
      </c>
      <c r="P86" s="38" t="s">
        <v>126</v>
      </c>
      <c r="Q86" s="38" t="s">
        <v>126</v>
      </c>
      <c r="R86" s="39">
        <v>1</v>
      </c>
      <c r="S86" s="42">
        <v>7473.09</v>
      </c>
      <c r="T86" s="28">
        <v>0</v>
      </c>
      <c r="U86" s="28">
        <f t="shared" si="15"/>
        <v>7473.09</v>
      </c>
      <c r="V86" s="40">
        <v>147</v>
      </c>
      <c r="W86" s="41">
        <f t="shared" si="16"/>
        <v>1245.5150000000001</v>
      </c>
      <c r="X86" s="41">
        <f t="shared" si="17"/>
        <v>12455.15</v>
      </c>
      <c r="Y86" s="29">
        <f t="shared" si="11"/>
        <v>3736.5450000000001</v>
      </c>
      <c r="Z86" s="29">
        <f t="shared" si="19"/>
        <v>1120.9635000000001</v>
      </c>
      <c r="AA86" s="29">
        <f t="shared" si="9"/>
        <v>224.1927</v>
      </c>
      <c r="AB86" s="29">
        <v>600</v>
      </c>
      <c r="AC86" s="29">
        <f t="shared" si="10"/>
        <v>149.46180000000001</v>
      </c>
      <c r="AD86" s="42">
        <v>548.88</v>
      </c>
      <c r="AE86" s="42">
        <v>346.98</v>
      </c>
      <c r="AF86" s="31">
        <v>0</v>
      </c>
      <c r="AG86" s="43"/>
      <c r="AH86" s="43"/>
      <c r="AI86" s="43"/>
      <c r="AJ86" s="43"/>
      <c r="AK86" s="34">
        <f t="shared" si="12"/>
        <v>144764.02599999998</v>
      </c>
      <c r="AL86" s="35"/>
      <c r="AM86" s="35"/>
    </row>
    <row r="87" spans="1:39" ht="15.75" thickBot="1">
      <c r="A87" s="19">
        <f t="shared" si="18"/>
        <v>82</v>
      </c>
      <c r="B87" s="19" t="s">
        <v>40</v>
      </c>
      <c r="C87" s="19" t="s">
        <v>41</v>
      </c>
      <c r="D87" s="19">
        <v>30</v>
      </c>
      <c r="E87" s="19">
        <v>1</v>
      </c>
      <c r="F87" s="20" t="s">
        <v>42</v>
      </c>
      <c r="G87" s="19">
        <v>394</v>
      </c>
      <c r="H87" s="46" t="s">
        <v>237</v>
      </c>
      <c r="I87" s="21" t="s">
        <v>238</v>
      </c>
      <c r="J87" s="21" t="s">
        <v>45</v>
      </c>
      <c r="K87" s="22">
        <v>40969</v>
      </c>
      <c r="L87" s="36">
        <v>1</v>
      </c>
      <c r="M87" s="23">
        <v>40</v>
      </c>
      <c r="N87" s="36" t="s">
        <v>46</v>
      </c>
      <c r="O87" s="37" t="s">
        <v>98</v>
      </c>
      <c r="P87" s="38" t="s">
        <v>90</v>
      </c>
      <c r="Q87" s="38" t="s">
        <v>90</v>
      </c>
      <c r="R87" s="39">
        <v>1</v>
      </c>
      <c r="S87" s="42">
        <v>7473.09</v>
      </c>
      <c r="T87" s="28">
        <v>0</v>
      </c>
      <c r="U87" s="28">
        <f t="shared" si="15"/>
        <v>7473.09</v>
      </c>
      <c r="V87" s="40">
        <v>0</v>
      </c>
      <c r="W87" s="41">
        <f t="shared" si="16"/>
        <v>1245.5150000000001</v>
      </c>
      <c r="X87" s="41">
        <f t="shared" si="17"/>
        <v>12455.15</v>
      </c>
      <c r="Y87" s="29">
        <f t="shared" si="11"/>
        <v>3736.5450000000001</v>
      </c>
      <c r="Z87" s="29">
        <f t="shared" si="19"/>
        <v>1120.9635000000001</v>
      </c>
      <c r="AA87" s="29">
        <f t="shared" si="9"/>
        <v>224.1927</v>
      </c>
      <c r="AB87" s="29">
        <v>600</v>
      </c>
      <c r="AC87" s="29">
        <f t="shared" si="10"/>
        <v>149.46180000000001</v>
      </c>
      <c r="AD87" s="42">
        <v>548.88</v>
      </c>
      <c r="AE87" s="42">
        <v>346.98</v>
      </c>
      <c r="AF87" s="31">
        <v>0</v>
      </c>
      <c r="AG87" s="43"/>
      <c r="AH87" s="43"/>
      <c r="AI87" s="43"/>
      <c r="AJ87" s="43"/>
      <c r="AK87" s="34">
        <f t="shared" si="12"/>
        <v>143000.02599999998</v>
      </c>
      <c r="AL87" s="35"/>
      <c r="AM87" s="35"/>
    </row>
    <row r="88" spans="1:39" ht="15.75" thickBot="1">
      <c r="A88" s="19">
        <f t="shared" si="18"/>
        <v>83</v>
      </c>
      <c r="B88" s="19" t="s">
        <v>40</v>
      </c>
      <c r="C88" s="19" t="s">
        <v>41</v>
      </c>
      <c r="D88" s="19">
        <v>30</v>
      </c>
      <c r="E88" s="19">
        <v>1</v>
      </c>
      <c r="F88" s="20" t="s">
        <v>42</v>
      </c>
      <c r="G88" s="19">
        <v>395</v>
      </c>
      <c r="H88" s="46" t="s">
        <v>239</v>
      </c>
      <c r="I88" s="21" t="s">
        <v>240</v>
      </c>
      <c r="J88" s="21" t="s">
        <v>52</v>
      </c>
      <c r="K88" s="22">
        <v>40969</v>
      </c>
      <c r="L88" s="36">
        <v>1</v>
      </c>
      <c r="M88" s="23">
        <v>40</v>
      </c>
      <c r="N88" s="36" t="s">
        <v>46</v>
      </c>
      <c r="O88" s="37" t="s">
        <v>89</v>
      </c>
      <c r="P88" s="38" t="s">
        <v>90</v>
      </c>
      <c r="Q88" s="38" t="s">
        <v>90</v>
      </c>
      <c r="R88" s="39">
        <v>1</v>
      </c>
      <c r="S88" s="42">
        <v>7473.09</v>
      </c>
      <c r="T88" s="28">
        <v>0</v>
      </c>
      <c r="U88" s="28">
        <f t="shared" si="15"/>
        <v>7473.09</v>
      </c>
      <c r="V88" s="40">
        <v>0</v>
      </c>
      <c r="W88" s="41">
        <f t="shared" si="16"/>
        <v>1245.5150000000001</v>
      </c>
      <c r="X88" s="41">
        <f t="shared" si="17"/>
        <v>12455.15</v>
      </c>
      <c r="Y88" s="29">
        <f t="shared" si="11"/>
        <v>3736.5450000000001</v>
      </c>
      <c r="Z88" s="29">
        <f t="shared" si="19"/>
        <v>1120.9635000000001</v>
      </c>
      <c r="AA88" s="29">
        <f t="shared" si="9"/>
        <v>224.1927</v>
      </c>
      <c r="AB88" s="29">
        <v>600</v>
      </c>
      <c r="AC88" s="29">
        <f t="shared" si="10"/>
        <v>149.46180000000001</v>
      </c>
      <c r="AD88" s="42">
        <v>548.88</v>
      </c>
      <c r="AE88" s="42">
        <v>346.98</v>
      </c>
      <c r="AF88" s="31">
        <v>0</v>
      </c>
      <c r="AG88" s="43"/>
      <c r="AH88" s="43"/>
      <c r="AI88" s="43"/>
      <c r="AJ88" s="43"/>
      <c r="AK88" s="34">
        <f t="shared" si="12"/>
        <v>143000.02599999998</v>
      </c>
      <c r="AL88" s="35"/>
      <c r="AM88" s="35"/>
    </row>
    <row r="89" spans="1:39" ht="18.75" thickBot="1">
      <c r="A89" s="19">
        <f t="shared" si="18"/>
        <v>84</v>
      </c>
      <c r="B89" s="19" t="s">
        <v>40</v>
      </c>
      <c r="C89" s="19" t="s">
        <v>41</v>
      </c>
      <c r="D89" s="19">
        <v>30</v>
      </c>
      <c r="E89" s="19">
        <v>1</v>
      </c>
      <c r="F89" s="20" t="s">
        <v>42</v>
      </c>
      <c r="G89" s="19">
        <v>396</v>
      </c>
      <c r="H89" s="21" t="s">
        <v>241</v>
      </c>
      <c r="I89" s="21" t="s">
        <v>242</v>
      </c>
      <c r="J89" s="21" t="s">
        <v>45</v>
      </c>
      <c r="K89" s="22">
        <v>41548</v>
      </c>
      <c r="L89" s="36">
        <v>1</v>
      </c>
      <c r="M89" s="23">
        <v>40</v>
      </c>
      <c r="N89" s="36" t="s">
        <v>46</v>
      </c>
      <c r="O89" s="37" t="s">
        <v>169</v>
      </c>
      <c r="P89" s="38" t="s">
        <v>126</v>
      </c>
      <c r="Q89" s="38" t="s">
        <v>126</v>
      </c>
      <c r="R89" s="39">
        <v>1</v>
      </c>
      <c r="S89" s="42">
        <v>7473.09</v>
      </c>
      <c r="T89" s="28">
        <v>0</v>
      </c>
      <c r="U89" s="28">
        <f t="shared" si="15"/>
        <v>7473.09</v>
      </c>
      <c r="V89" s="40">
        <v>0</v>
      </c>
      <c r="W89" s="41">
        <f t="shared" si="16"/>
        <v>1245.5150000000001</v>
      </c>
      <c r="X89" s="41">
        <f t="shared" si="17"/>
        <v>12455.15</v>
      </c>
      <c r="Y89" s="29">
        <f t="shared" si="11"/>
        <v>3736.5450000000001</v>
      </c>
      <c r="Z89" s="29">
        <f t="shared" si="19"/>
        <v>1120.9635000000001</v>
      </c>
      <c r="AA89" s="29">
        <f t="shared" si="9"/>
        <v>224.1927</v>
      </c>
      <c r="AB89" s="29">
        <v>600</v>
      </c>
      <c r="AC89" s="29">
        <f t="shared" si="10"/>
        <v>149.46180000000001</v>
      </c>
      <c r="AD89" s="42">
        <v>548.88</v>
      </c>
      <c r="AE89" s="42">
        <v>346.98</v>
      </c>
      <c r="AF89" s="31">
        <v>0</v>
      </c>
      <c r="AG89" s="43"/>
      <c r="AH89" s="43"/>
      <c r="AI89" s="43"/>
      <c r="AJ89" s="43"/>
      <c r="AK89" s="34">
        <f t="shared" si="12"/>
        <v>143000.02599999998</v>
      </c>
      <c r="AL89" s="35"/>
      <c r="AM89" s="35"/>
    </row>
    <row r="90" spans="1:39" ht="15.75" thickBot="1">
      <c r="A90" s="19">
        <f t="shared" si="18"/>
        <v>85</v>
      </c>
      <c r="B90" s="19" t="s">
        <v>40</v>
      </c>
      <c r="C90" s="19" t="s">
        <v>41</v>
      </c>
      <c r="D90" s="19">
        <v>30</v>
      </c>
      <c r="E90" s="19">
        <v>1</v>
      </c>
      <c r="F90" s="20" t="s">
        <v>42</v>
      </c>
      <c r="G90" s="19">
        <v>401</v>
      </c>
      <c r="H90" s="21" t="s">
        <v>243</v>
      </c>
      <c r="I90" s="21" t="s">
        <v>244</v>
      </c>
      <c r="J90" s="21" t="s">
        <v>45</v>
      </c>
      <c r="K90" s="68">
        <v>41456</v>
      </c>
      <c r="L90" s="49">
        <v>21</v>
      </c>
      <c r="M90" s="50">
        <v>40</v>
      </c>
      <c r="N90" s="49" t="s">
        <v>46</v>
      </c>
      <c r="O90" s="51" t="s">
        <v>245</v>
      </c>
      <c r="P90" s="38" t="s">
        <v>246</v>
      </c>
      <c r="Q90" s="38" t="s">
        <v>246</v>
      </c>
      <c r="R90" s="39">
        <v>1</v>
      </c>
      <c r="S90" s="42">
        <v>28148.400000000001</v>
      </c>
      <c r="T90" s="28">
        <v>0</v>
      </c>
      <c r="U90" s="28">
        <f t="shared" si="15"/>
        <v>28148.400000000001</v>
      </c>
      <c r="V90" s="40">
        <v>0</v>
      </c>
      <c r="W90" s="41">
        <f t="shared" si="16"/>
        <v>4691.4000000000005</v>
      </c>
      <c r="X90" s="41">
        <f t="shared" si="17"/>
        <v>46914.000000000007</v>
      </c>
      <c r="Y90" s="29">
        <f t="shared" si="11"/>
        <v>14074.2</v>
      </c>
      <c r="Z90" s="29">
        <f t="shared" si="19"/>
        <v>4222.26</v>
      </c>
      <c r="AA90" s="29">
        <f t="shared" si="9"/>
        <v>844.452</v>
      </c>
      <c r="AB90" s="29">
        <v>1230</v>
      </c>
      <c r="AC90" s="29">
        <f t="shared" si="10"/>
        <v>562.96800000000007</v>
      </c>
      <c r="AD90" s="42">
        <v>988.04</v>
      </c>
      <c r="AE90" s="42">
        <v>703.18</v>
      </c>
      <c r="AF90" s="31">
        <v>0</v>
      </c>
      <c r="AG90" s="43"/>
      <c r="AH90" s="43"/>
      <c r="AI90" s="43"/>
      <c r="AJ90" s="43"/>
      <c r="AK90" s="34">
        <f t="shared" si="12"/>
        <v>506071.20000000007</v>
      </c>
      <c r="AL90" s="35"/>
      <c r="AM90" s="35"/>
    </row>
    <row r="91" spans="1:39" ht="15.75" thickBot="1">
      <c r="A91" s="19">
        <f t="shared" si="18"/>
        <v>86</v>
      </c>
      <c r="B91" s="19" t="s">
        <v>40</v>
      </c>
      <c r="C91" s="19" t="s">
        <v>41</v>
      </c>
      <c r="D91" s="19">
        <v>30</v>
      </c>
      <c r="E91" s="19">
        <v>1</v>
      </c>
      <c r="F91" s="20" t="s">
        <v>42</v>
      </c>
      <c r="G91" s="19">
        <v>402</v>
      </c>
      <c r="H91" s="46" t="s">
        <v>247</v>
      </c>
      <c r="I91" s="21" t="s">
        <v>248</v>
      </c>
      <c r="J91" s="21" t="s">
        <v>45</v>
      </c>
      <c r="K91" s="22">
        <v>41395</v>
      </c>
      <c r="L91" s="36">
        <v>11</v>
      </c>
      <c r="M91" s="23">
        <v>40</v>
      </c>
      <c r="N91" s="36" t="s">
        <v>46</v>
      </c>
      <c r="O91" s="37" t="s">
        <v>114</v>
      </c>
      <c r="P91" s="38" t="s">
        <v>246</v>
      </c>
      <c r="Q91" s="38" t="s">
        <v>246</v>
      </c>
      <c r="R91" s="39">
        <v>1</v>
      </c>
      <c r="S91" s="42">
        <v>12786.47</v>
      </c>
      <c r="T91" s="28">
        <v>0</v>
      </c>
      <c r="U91" s="28">
        <f t="shared" si="15"/>
        <v>12786.47</v>
      </c>
      <c r="V91" s="40">
        <v>0</v>
      </c>
      <c r="W91" s="41">
        <f t="shared" si="16"/>
        <v>2131.0783333333334</v>
      </c>
      <c r="X91" s="41">
        <f t="shared" si="17"/>
        <v>21310.783333333333</v>
      </c>
      <c r="Y91" s="29">
        <f t="shared" si="11"/>
        <v>6393.2349999999997</v>
      </c>
      <c r="Z91" s="29">
        <f t="shared" si="19"/>
        <v>1917.9704999999999</v>
      </c>
      <c r="AA91" s="29">
        <f t="shared" si="9"/>
        <v>383.59409999999997</v>
      </c>
      <c r="AB91" s="29">
        <v>755</v>
      </c>
      <c r="AC91" s="29">
        <f t="shared" si="10"/>
        <v>255.7294</v>
      </c>
      <c r="AD91" s="42">
        <v>713.02</v>
      </c>
      <c r="AE91" s="42">
        <v>559.03</v>
      </c>
      <c r="AF91" s="31">
        <v>0</v>
      </c>
      <c r="AG91" s="43"/>
      <c r="AH91" s="43"/>
      <c r="AI91" s="43"/>
      <c r="AJ91" s="43"/>
      <c r="AK91" s="34">
        <f t="shared" si="12"/>
        <v>238284.86466666663</v>
      </c>
      <c r="AL91" s="35"/>
      <c r="AM91" s="35"/>
    </row>
    <row r="92" spans="1:39" ht="15.75" thickBot="1">
      <c r="A92" s="19">
        <f t="shared" si="18"/>
        <v>87</v>
      </c>
      <c r="B92" s="19" t="s">
        <v>40</v>
      </c>
      <c r="C92" s="19" t="s">
        <v>41</v>
      </c>
      <c r="D92" s="19">
        <v>30</v>
      </c>
      <c r="E92" s="19">
        <v>1</v>
      </c>
      <c r="F92" s="20" t="s">
        <v>42</v>
      </c>
      <c r="G92" s="19">
        <v>403</v>
      </c>
      <c r="H92" s="46" t="s">
        <v>249</v>
      </c>
      <c r="I92" s="21" t="s">
        <v>250</v>
      </c>
      <c r="J92" s="21" t="s">
        <v>45</v>
      </c>
      <c r="K92" s="22">
        <v>37530</v>
      </c>
      <c r="L92" s="36">
        <v>6</v>
      </c>
      <c r="M92" s="23">
        <v>40</v>
      </c>
      <c r="N92" s="36" t="s">
        <v>46</v>
      </c>
      <c r="O92" s="37" t="s">
        <v>251</v>
      </c>
      <c r="P92" s="38" t="s">
        <v>246</v>
      </c>
      <c r="Q92" s="38" t="s">
        <v>246</v>
      </c>
      <c r="R92" s="39">
        <v>1</v>
      </c>
      <c r="S92" s="42">
        <v>10112.57</v>
      </c>
      <c r="T92" s="28">
        <v>0</v>
      </c>
      <c r="U92" s="28">
        <f t="shared" si="15"/>
        <v>10112.57</v>
      </c>
      <c r="V92" s="40">
        <v>220</v>
      </c>
      <c r="W92" s="41">
        <f t="shared" si="16"/>
        <v>1685.4283333333333</v>
      </c>
      <c r="X92" s="41">
        <f t="shared" si="17"/>
        <v>16854.283333333333</v>
      </c>
      <c r="Y92" s="29">
        <f t="shared" si="11"/>
        <v>5056.2849999999999</v>
      </c>
      <c r="Z92" s="29">
        <f t="shared" si="19"/>
        <v>1516.8854999999999</v>
      </c>
      <c r="AA92" s="29">
        <f t="shared" si="9"/>
        <v>303.37709999999998</v>
      </c>
      <c r="AB92" s="29">
        <v>680</v>
      </c>
      <c r="AC92" s="29">
        <f t="shared" si="10"/>
        <v>202.25139999999999</v>
      </c>
      <c r="AD92" s="42">
        <v>713.24</v>
      </c>
      <c r="AE92" s="42">
        <v>533.21</v>
      </c>
      <c r="AF92" s="31">
        <v>0</v>
      </c>
      <c r="AG92" s="43"/>
      <c r="AH92" s="43"/>
      <c r="AI92" s="43"/>
      <c r="AJ92" s="43"/>
      <c r="AK92" s="34">
        <f t="shared" si="12"/>
        <v>194974.40466666667</v>
      </c>
      <c r="AL92" s="35"/>
      <c r="AM92" s="35"/>
    </row>
    <row r="93" spans="1:39" ht="15.75" thickBot="1">
      <c r="A93" s="19">
        <f t="shared" si="18"/>
        <v>88</v>
      </c>
      <c r="B93" s="19" t="s">
        <v>40</v>
      </c>
      <c r="C93" s="19" t="s">
        <v>41</v>
      </c>
      <c r="D93" s="19">
        <v>30</v>
      </c>
      <c r="E93" s="19">
        <v>1</v>
      </c>
      <c r="F93" s="20" t="s">
        <v>42</v>
      </c>
      <c r="G93" s="19">
        <v>405</v>
      </c>
      <c r="H93" s="21" t="s">
        <v>252</v>
      </c>
      <c r="I93" s="21" t="s">
        <v>253</v>
      </c>
      <c r="J93" s="21" t="s">
        <v>45</v>
      </c>
      <c r="K93" s="22">
        <v>36251</v>
      </c>
      <c r="L93" s="36">
        <v>3</v>
      </c>
      <c r="M93" s="23">
        <v>40</v>
      </c>
      <c r="N93" s="36" t="s">
        <v>46</v>
      </c>
      <c r="O93" s="37" t="s">
        <v>254</v>
      </c>
      <c r="P93" s="38" t="s">
        <v>246</v>
      </c>
      <c r="Q93" s="38" t="s">
        <v>246</v>
      </c>
      <c r="R93" s="39">
        <v>1</v>
      </c>
      <c r="S93" s="42">
        <v>8614.85</v>
      </c>
      <c r="T93" s="28">
        <v>0</v>
      </c>
      <c r="U93" s="28">
        <f t="shared" si="15"/>
        <v>8614.85</v>
      </c>
      <c r="V93" s="40">
        <v>293</v>
      </c>
      <c r="W93" s="41">
        <f t="shared" si="16"/>
        <v>1435.8083333333334</v>
      </c>
      <c r="X93" s="41">
        <f t="shared" si="17"/>
        <v>14358.083333333334</v>
      </c>
      <c r="Y93" s="29">
        <f t="shared" si="11"/>
        <v>4307.4250000000002</v>
      </c>
      <c r="Z93" s="29">
        <f t="shared" si="19"/>
        <v>1292.2275</v>
      </c>
      <c r="AA93" s="29">
        <f t="shared" si="9"/>
        <v>258.44549999999998</v>
      </c>
      <c r="AB93" s="29">
        <v>630</v>
      </c>
      <c r="AC93" s="29">
        <f t="shared" si="10"/>
        <v>172.297</v>
      </c>
      <c r="AD93" s="42">
        <v>591.04</v>
      </c>
      <c r="AE93" s="42">
        <v>379.12</v>
      </c>
      <c r="AF93" s="31">
        <v>0</v>
      </c>
      <c r="AG93" s="43"/>
      <c r="AH93" s="43"/>
      <c r="AI93" s="43"/>
      <c r="AJ93" s="43"/>
      <c r="AK93" s="34">
        <f t="shared" si="12"/>
        <v>166873.07666666666</v>
      </c>
      <c r="AL93" s="35"/>
      <c r="AM93" s="35"/>
    </row>
    <row r="94" spans="1:39" ht="18.75" thickBot="1">
      <c r="A94" s="19">
        <f t="shared" si="18"/>
        <v>89</v>
      </c>
      <c r="B94" s="19" t="s">
        <v>40</v>
      </c>
      <c r="C94" s="19" t="s">
        <v>41</v>
      </c>
      <c r="D94" s="19">
        <v>30</v>
      </c>
      <c r="E94" s="19">
        <v>1</v>
      </c>
      <c r="F94" s="20" t="s">
        <v>42</v>
      </c>
      <c r="G94" s="19">
        <v>407</v>
      </c>
      <c r="H94" s="21" t="s">
        <v>255</v>
      </c>
      <c r="I94" s="21" t="s">
        <v>256</v>
      </c>
      <c r="J94" s="21" t="s">
        <v>45</v>
      </c>
      <c r="K94" s="22">
        <v>39083</v>
      </c>
      <c r="L94" s="36">
        <v>3</v>
      </c>
      <c r="M94" s="23">
        <v>40</v>
      </c>
      <c r="N94" s="36" t="s">
        <v>46</v>
      </c>
      <c r="O94" s="37" t="s">
        <v>254</v>
      </c>
      <c r="P94" s="38" t="s">
        <v>246</v>
      </c>
      <c r="Q94" s="38" t="s">
        <v>246</v>
      </c>
      <c r="R94" s="39">
        <v>1</v>
      </c>
      <c r="S94" s="42">
        <v>8614.85</v>
      </c>
      <c r="T94" s="28">
        <v>0</v>
      </c>
      <c r="U94" s="28">
        <f t="shared" si="15"/>
        <v>8614.85</v>
      </c>
      <c r="V94" s="40">
        <v>147</v>
      </c>
      <c r="W94" s="41">
        <f t="shared" si="16"/>
        <v>1435.8083333333334</v>
      </c>
      <c r="X94" s="41">
        <f t="shared" si="17"/>
        <v>14358.083333333334</v>
      </c>
      <c r="Y94" s="29">
        <f t="shared" si="11"/>
        <v>4307.4250000000002</v>
      </c>
      <c r="Z94" s="29">
        <f t="shared" si="19"/>
        <v>1292.2275</v>
      </c>
      <c r="AA94" s="29">
        <f t="shared" si="9"/>
        <v>258.44549999999998</v>
      </c>
      <c r="AB94" s="29">
        <v>630</v>
      </c>
      <c r="AC94" s="29">
        <f t="shared" si="10"/>
        <v>172.297</v>
      </c>
      <c r="AD94" s="42">
        <v>591.04</v>
      </c>
      <c r="AE94" s="42">
        <v>379.12</v>
      </c>
      <c r="AF94" s="31">
        <v>0</v>
      </c>
      <c r="AG94" s="43"/>
      <c r="AH94" s="43"/>
      <c r="AI94" s="43"/>
      <c r="AJ94" s="43"/>
      <c r="AK94" s="34">
        <f t="shared" si="12"/>
        <v>165121.07666666666</v>
      </c>
      <c r="AL94" s="35"/>
      <c r="AM94" s="35"/>
    </row>
    <row r="95" spans="1:39" ht="15.75" thickBot="1">
      <c r="A95" s="19">
        <f t="shared" si="18"/>
        <v>90</v>
      </c>
      <c r="B95" s="19" t="s">
        <v>40</v>
      </c>
      <c r="C95" s="19" t="s">
        <v>41</v>
      </c>
      <c r="D95" s="19">
        <v>30</v>
      </c>
      <c r="E95" s="19">
        <v>1</v>
      </c>
      <c r="F95" s="20" t="s">
        <v>42</v>
      </c>
      <c r="G95" s="19">
        <v>408</v>
      </c>
      <c r="H95" s="21" t="s">
        <v>257</v>
      </c>
      <c r="I95" s="21" t="s">
        <v>258</v>
      </c>
      <c r="J95" s="21" t="s">
        <v>45</v>
      </c>
      <c r="K95" s="22">
        <v>40179</v>
      </c>
      <c r="L95" s="36">
        <v>1</v>
      </c>
      <c r="M95" s="23">
        <v>30</v>
      </c>
      <c r="N95" s="36" t="s">
        <v>46</v>
      </c>
      <c r="O95" s="37" t="s">
        <v>259</v>
      </c>
      <c r="P95" s="38" t="s">
        <v>246</v>
      </c>
      <c r="Q95" s="38" t="s">
        <v>246</v>
      </c>
      <c r="R95" s="39">
        <v>1</v>
      </c>
      <c r="S95" s="42">
        <v>6506</v>
      </c>
      <c r="T95" s="28">
        <v>0</v>
      </c>
      <c r="U95" s="28">
        <f t="shared" si="15"/>
        <v>6506</v>
      </c>
      <c r="V95" s="40">
        <v>147</v>
      </c>
      <c r="W95" s="41">
        <f t="shared" si="16"/>
        <v>1084.3333333333335</v>
      </c>
      <c r="X95" s="41">
        <f t="shared" si="17"/>
        <v>10843.333333333334</v>
      </c>
      <c r="Y95" s="29">
        <f t="shared" si="11"/>
        <v>3253</v>
      </c>
      <c r="Z95" s="29">
        <f t="shared" si="19"/>
        <v>975.9</v>
      </c>
      <c r="AA95" s="29">
        <f t="shared" si="9"/>
        <v>195.18</v>
      </c>
      <c r="AB95" s="29">
        <v>560</v>
      </c>
      <c r="AC95" s="29">
        <f t="shared" si="10"/>
        <v>130.12</v>
      </c>
      <c r="AD95" s="42">
        <v>538.5</v>
      </c>
      <c r="AE95" s="42">
        <v>335.5</v>
      </c>
      <c r="AF95" s="31">
        <v>0</v>
      </c>
      <c r="AG95" s="43"/>
      <c r="AH95" s="43"/>
      <c r="AI95" s="43"/>
      <c r="AJ95" s="43"/>
      <c r="AK95" s="34">
        <f t="shared" si="12"/>
        <v>127839.06666666667</v>
      </c>
      <c r="AL95" s="35"/>
      <c r="AM95" s="35"/>
    </row>
    <row r="96" spans="1:39" ht="18.75" thickBot="1">
      <c r="A96" s="19">
        <f t="shared" si="18"/>
        <v>91</v>
      </c>
      <c r="B96" s="19" t="s">
        <v>40</v>
      </c>
      <c r="C96" s="19" t="s">
        <v>41</v>
      </c>
      <c r="D96" s="19">
        <v>30</v>
      </c>
      <c r="E96" s="19">
        <v>1</v>
      </c>
      <c r="F96" s="20" t="s">
        <v>42</v>
      </c>
      <c r="G96" s="19">
        <v>409</v>
      </c>
      <c r="H96" s="21" t="s">
        <v>260</v>
      </c>
      <c r="I96" s="21" t="s">
        <v>261</v>
      </c>
      <c r="J96" s="21" t="s">
        <v>45</v>
      </c>
      <c r="K96" s="22">
        <v>40179</v>
      </c>
      <c r="L96" s="36">
        <v>1</v>
      </c>
      <c r="M96" s="23">
        <v>30</v>
      </c>
      <c r="N96" s="36" t="s">
        <v>46</v>
      </c>
      <c r="O96" s="37" t="s">
        <v>259</v>
      </c>
      <c r="P96" s="38" t="s">
        <v>246</v>
      </c>
      <c r="Q96" s="38" t="s">
        <v>246</v>
      </c>
      <c r="R96" s="39">
        <v>1</v>
      </c>
      <c r="S96" s="42">
        <v>6506</v>
      </c>
      <c r="T96" s="28">
        <v>0</v>
      </c>
      <c r="U96" s="28">
        <f t="shared" si="15"/>
        <v>6506</v>
      </c>
      <c r="V96" s="40">
        <v>147</v>
      </c>
      <c r="W96" s="41">
        <f t="shared" si="16"/>
        <v>1084.3333333333335</v>
      </c>
      <c r="X96" s="41">
        <f t="shared" si="17"/>
        <v>10843.333333333334</v>
      </c>
      <c r="Y96" s="29">
        <f t="shared" si="11"/>
        <v>3253</v>
      </c>
      <c r="Z96" s="29">
        <f t="shared" si="19"/>
        <v>975.9</v>
      </c>
      <c r="AA96" s="29">
        <f t="shared" si="9"/>
        <v>195.18</v>
      </c>
      <c r="AB96" s="29">
        <v>560</v>
      </c>
      <c r="AC96" s="29">
        <f t="shared" si="10"/>
        <v>130.12</v>
      </c>
      <c r="AD96" s="42">
        <v>538.5</v>
      </c>
      <c r="AE96" s="42">
        <v>335.5</v>
      </c>
      <c r="AF96" s="31">
        <v>0</v>
      </c>
      <c r="AG96" s="43"/>
      <c r="AH96" s="43"/>
      <c r="AI96" s="43"/>
      <c r="AJ96" s="43"/>
      <c r="AK96" s="34">
        <f t="shared" si="12"/>
        <v>127839.06666666667</v>
      </c>
      <c r="AL96" s="35"/>
      <c r="AM96" s="35"/>
    </row>
    <row r="97" spans="1:39" ht="15.75" thickBot="1">
      <c r="A97" s="19">
        <f t="shared" si="18"/>
        <v>92</v>
      </c>
      <c r="B97" s="19" t="s">
        <v>40</v>
      </c>
      <c r="C97" s="19" t="s">
        <v>41</v>
      </c>
      <c r="D97" s="19">
        <v>30</v>
      </c>
      <c r="E97" s="19">
        <v>1</v>
      </c>
      <c r="F97" s="20" t="s">
        <v>42</v>
      </c>
      <c r="G97" s="19">
        <v>410</v>
      </c>
      <c r="H97" s="21" t="s">
        <v>262</v>
      </c>
      <c r="I97" s="21" t="s">
        <v>263</v>
      </c>
      <c r="J97" s="21" t="s">
        <v>45</v>
      </c>
      <c r="K97" s="22">
        <v>40179</v>
      </c>
      <c r="L97" s="36">
        <v>1</v>
      </c>
      <c r="M97" s="23">
        <v>30</v>
      </c>
      <c r="N97" s="36" t="s">
        <v>46</v>
      </c>
      <c r="O97" s="37" t="s">
        <v>259</v>
      </c>
      <c r="P97" s="38" t="s">
        <v>246</v>
      </c>
      <c r="Q97" s="38" t="s">
        <v>246</v>
      </c>
      <c r="R97" s="39">
        <v>1</v>
      </c>
      <c r="S97" s="42">
        <v>6506</v>
      </c>
      <c r="T97" s="28">
        <v>0</v>
      </c>
      <c r="U97" s="28">
        <f t="shared" si="15"/>
        <v>6506</v>
      </c>
      <c r="V97" s="40">
        <v>147</v>
      </c>
      <c r="W97" s="41">
        <f t="shared" si="16"/>
        <v>1084.3333333333335</v>
      </c>
      <c r="X97" s="41">
        <f t="shared" si="17"/>
        <v>10843.333333333334</v>
      </c>
      <c r="Y97" s="29">
        <f t="shared" si="11"/>
        <v>3253</v>
      </c>
      <c r="Z97" s="29">
        <f t="shared" si="19"/>
        <v>975.9</v>
      </c>
      <c r="AA97" s="29">
        <f t="shared" si="9"/>
        <v>195.18</v>
      </c>
      <c r="AB97" s="29">
        <v>560</v>
      </c>
      <c r="AC97" s="29">
        <f t="shared" si="10"/>
        <v>130.12</v>
      </c>
      <c r="AD97" s="42">
        <v>538.5</v>
      </c>
      <c r="AE97" s="42">
        <v>335.5</v>
      </c>
      <c r="AF97" s="31">
        <v>0</v>
      </c>
      <c r="AG97" s="43"/>
      <c r="AH97" s="43"/>
      <c r="AI97" s="43"/>
      <c r="AJ97" s="43"/>
      <c r="AK97" s="34">
        <f t="shared" si="12"/>
        <v>127839.06666666667</v>
      </c>
      <c r="AL97" s="35"/>
      <c r="AM97" s="35"/>
    </row>
    <row r="98" spans="1:39" ht="18.75" thickBot="1">
      <c r="A98" s="19">
        <f t="shared" si="18"/>
        <v>93</v>
      </c>
      <c r="B98" s="19" t="s">
        <v>40</v>
      </c>
      <c r="C98" s="19" t="s">
        <v>41</v>
      </c>
      <c r="D98" s="19">
        <v>30</v>
      </c>
      <c r="E98" s="19">
        <v>1</v>
      </c>
      <c r="F98" s="20" t="s">
        <v>42</v>
      </c>
      <c r="G98" s="19">
        <v>411</v>
      </c>
      <c r="H98" s="21" t="s">
        <v>264</v>
      </c>
      <c r="I98" s="21" t="s">
        <v>265</v>
      </c>
      <c r="J98" s="21" t="s">
        <v>45</v>
      </c>
      <c r="K98" s="22">
        <v>40179</v>
      </c>
      <c r="L98" s="36">
        <v>1</v>
      </c>
      <c r="M98" s="23">
        <v>30</v>
      </c>
      <c r="N98" s="36" t="s">
        <v>46</v>
      </c>
      <c r="O98" s="37" t="s">
        <v>259</v>
      </c>
      <c r="P98" s="38" t="s">
        <v>246</v>
      </c>
      <c r="Q98" s="38" t="s">
        <v>246</v>
      </c>
      <c r="R98" s="39">
        <v>1</v>
      </c>
      <c r="S98" s="42">
        <v>6506</v>
      </c>
      <c r="T98" s="28">
        <v>0</v>
      </c>
      <c r="U98" s="28">
        <f t="shared" si="15"/>
        <v>6506</v>
      </c>
      <c r="V98" s="40">
        <v>147</v>
      </c>
      <c r="W98" s="41">
        <f t="shared" si="16"/>
        <v>1084.3333333333335</v>
      </c>
      <c r="X98" s="41">
        <f t="shared" si="17"/>
        <v>10843.333333333334</v>
      </c>
      <c r="Y98" s="29">
        <f t="shared" si="11"/>
        <v>3253</v>
      </c>
      <c r="Z98" s="29">
        <f t="shared" si="19"/>
        <v>975.9</v>
      </c>
      <c r="AA98" s="29">
        <f t="shared" si="9"/>
        <v>195.18</v>
      </c>
      <c r="AB98" s="29">
        <v>560</v>
      </c>
      <c r="AC98" s="29">
        <f t="shared" si="10"/>
        <v>130.12</v>
      </c>
      <c r="AD98" s="42">
        <v>538.5</v>
      </c>
      <c r="AE98" s="42">
        <v>335.5</v>
      </c>
      <c r="AF98" s="31">
        <v>0</v>
      </c>
      <c r="AG98" s="43"/>
      <c r="AH98" s="43"/>
      <c r="AI98" s="43"/>
      <c r="AJ98" s="43"/>
      <c r="AK98" s="34">
        <f t="shared" si="12"/>
        <v>127839.06666666667</v>
      </c>
      <c r="AL98" s="35"/>
      <c r="AM98" s="35"/>
    </row>
    <row r="99" spans="1:39" ht="18.75" thickBot="1">
      <c r="A99" s="19">
        <f t="shared" si="18"/>
        <v>94</v>
      </c>
      <c r="B99" s="19" t="s">
        <v>40</v>
      </c>
      <c r="C99" s="19" t="s">
        <v>41</v>
      </c>
      <c r="D99" s="19">
        <v>30</v>
      </c>
      <c r="E99" s="19">
        <v>1</v>
      </c>
      <c r="F99" s="20" t="s">
        <v>42</v>
      </c>
      <c r="G99" s="19">
        <v>412</v>
      </c>
      <c r="H99" s="21" t="s">
        <v>266</v>
      </c>
      <c r="I99" s="21" t="s">
        <v>267</v>
      </c>
      <c r="J99" s="21" t="s">
        <v>45</v>
      </c>
      <c r="K99" s="22">
        <v>40179</v>
      </c>
      <c r="L99" s="36">
        <v>1</v>
      </c>
      <c r="M99" s="23">
        <v>30</v>
      </c>
      <c r="N99" s="36" t="s">
        <v>46</v>
      </c>
      <c r="O99" s="37" t="s">
        <v>259</v>
      </c>
      <c r="P99" s="38" t="s">
        <v>246</v>
      </c>
      <c r="Q99" s="38" t="s">
        <v>246</v>
      </c>
      <c r="R99" s="39">
        <v>1</v>
      </c>
      <c r="S99" s="42">
        <v>6506</v>
      </c>
      <c r="T99" s="28">
        <v>0</v>
      </c>
      <c r="U99" s="28">
        <f t="shared" si="15"/>
        <v>6506</v>
      </c>
      <c r="V99" s="40">
        <v>147</v>
      </c>
      <c r="W99" s="41">
        <f t="shared" si="16"/>
        <v>1084.3333333333335</v>
      </c>
      <c r="X99" s="41">
        <f t="shared" si="17"/>
        <v>10843.333333333334</v>
      </c>
      <c r="Y99" s="29">
        <f t="shared" si="11"/>
        <v>3253</v>
      </c>
      <c r="Z99" s="29">
        <f t="shared" si="19"/>
        <v>975.9</v>
      </c>
      <c r="AA99" s="29">
        <f t="shared" si="9"/>
        <v>195.18</v>
      </c>
      <c r="AB99" s="29">
        <v>560</v>
      </c>
      <c r="AC99" s="29">
        <f t="shared" si="10"/>
        <v>130.12</v>
      </c>
      <c r="AD99" s="42">
        <v>538.5</v>
      </c>
      <c r="AE99" s="42">
        <v>335.5</v>
      </c>
      <c r="AF99" s="31">
        <v>0</v>
      </c>
      <c r="AG99" s="43"/>
      <c r="AH99" s="43"/>
      <c r="AI99" s="43"/>
      <c r="AJ99" s="43"/>
      <c r="AK99" s="34">
        <f t="shared" si="12"/>
        <v>127839.06666666667</v>
      </c>
      <c r="AL99" s="35"/>
      <c r="AM99" s="35"/>
    </row>
    <row r="100" spans="1:39" ht="15.75" customHeight="1" thickBot="1">
      <c r="A100" s="19">
        <f t="shared" si="18"/>
        <v>95</v>
      </c>
      <c r="B100" s="19" t="s">
        <v>40</v>
      </c>
      <c r="C100" s="19" t="s">
        <v>41</v>
      </c>
      <c r="D100" s="19">
        <v>30</v>
      </c>
      <c r="E100" s="19">
        <v>1</v>
      </c>
      <c r="F100" s="20" t="s">
        <v>42</v>
      </c>
      <c r="G100" s="19">
        <v>413</v>
      </c>
      <c r="H100" s="21" t="s">
        <v>268</v>
      </c>
      <c r="I100" s="21" t="s">
        <v>269</v>
      </c>
      <c r="J100" s="21" t="s">
        <v>45</v>
      </c>
      <c r="K100" s="22">
        <v>40179</v>
      </c>
      <c r="L100" s="36">
        <v>1</v>
      </c>
      <c r="M100" s="23">
        <v>30</v>
      </c>
      <c r="N100" s="36" t="s">
        <v>46</v>
      </c>
      <c r="O100" s="37" t="s">
        <v>259</v>
      </c>
      <c r="P100" s="38" t="s">
        <v>246</v>
      </c>
      <c r="Q100" s="38" t="s">
        <v>246</v>
      </c>
      <c r="R100" s="39">
        <v>1</v>
      </c>
      <c r="S100" s="42">
        <v>6506</v>
      </c>
      <c r="T100" s="28">
        <v>0</v>
      </c>
      <c r="U100" s="28">
        <f t="shared" si="15"/>
        <v>6506</v>
      </c>
      <c r="V100" s="40">
        <v>147</v>
      </c>
      <c r="W100" s="41">
        <f t="shared" si="16"/>
        <v>1084.3333333333335</v>
      </c>
      <c r="X100" s="41">
        <f t="shared" si="17"/>
        <v>10843.333333333334</v>
      </c>
      <c r="Y100" s="29">
        <f t="shared" si="11"/>
        <v>3253</v>
      </c>
      <c r="Z100" s="29">
        <f t="shared" si="19"/>
        <v>975.9</v>
      </c>
      <c r="AA100" s="29">
        <f t="shared" si="9"/>
        <v>195.18</v>
      </c>
      <c r="AB100" s="29">
        <v>560</v>
      </c>
      <c r="AC100" s="29">
        <f t="shared" si="10"/>
        <v>130.12</v>
      </c>
      <c r="AD100" s="42">
        <v>538.5</v>
      </c>
      <c r="AE100" s="42">
        <v>335.5</v>
      </c>
      <c r="AF100" s="31">
        <v>0</v>
      </c>
      <c r="AG100" s="43"/>
      <c r="AH100" s="43"/>
      <c r="AI100" s="43"/>
      <c r="AJ100" s="43"/>
      <c r="AK100" s="34">
        <f t="shared" si="12"/>
        <v>127839.06666666667</v>
      </c>
      <c r="AL100" s="35"/>
      <c r="AM100" s="35"/>
    </row>
    <row r="101" spans="1:39" ht="15.75" thickBot="1">
      <c r="A101" s="19">
        <f t="shared" si="18"/>
        <v>96</v>
      </c>
      <c r="B101" s="19" t="s">
        <v>40</v>
      </c>
      <c r="C101" s="19" t="s">
        <v>41</v>
      </c>
      <c r="D101" s="19">
        <v>30</v>
      </c>
      <c r="E101" s="19">
        <v>1</v>
      </c>
      <c r="F101" s="20" t="s">
        <v>42</v>
      </c>
      <c r="G101" s="19">
        <v>414</v>
      </c>
      <c r="H101" s="21" t="s">
        <v>270</v>
      </c>
      <c r="I101" s="21" t="s">
        <v>271</v>
      </c>
      <c r="J101" s="21" t="s">
        <v>45</v>
      </c>
      <c r="K101" s="22">
        <v>40179</v>
      </c>
      <c r="L101" s="36">
        <v>1</v>
      </c>
      <c r="M101" s="23">
        <v>30</v>
      </c>
      <c r="N101" s="36" t="s">
        <v>46</v>
      </c>
      <c r="O101" s="37" t="s">
        <v>259</v>
      </c>
      <c r="P101" s="38" t="s">
        <v>246</v>
      </c>
      <c r="Q101" s="38" t="s">
        <v>246</v>
      </c>
      <c r="R101" s="39">
        <v>1</v>
      </c>
      <c r="S101" s="42">
        <v>6506</v>
      </c>
      <c r="T101" s="28">
        <v>0</v>
      </c>
      <c r="U101" s="28">
        <f t="shared" si="15"/>
        <v>6506</v>
      </c>
      <c r="V101" s="40">
        <v>147</v>
      </c>
      <c r="W101" s="41">
        <f t="shared" si="16"/>
        <v>1084.3333333333335</v>
      </c>
      <c r="X101" s="41">
        <f t="shared" si="17"/>
        <v>10843.333333333334</v>
      </c>
      <c r="Y101" s="29">
        <f t="shared" si="11"/>
        <v>3253</v>
      </c>
      <c r="Z101" s="29">
        <f t="shared" si="19"/>
        <v>975.9</v>
      </c>
      <c r="AA101" s="29">
        <f t="shared" si="9"/>
        <v>195.18</v>
      </c>
      <c r="AB101" s="29">
        <v>560</v>
      </c>
      <c r="AC101" s="29">
        <f t="shared" si="10"/>
        <v>130.12</v>
      </c>
      <c r="AD101" s="42">
        <v>538.5</v>
      </c>
      <c r="AE101" s="42">
        <v>335.5</v>
      </c>
      <c r="AF101" s="31">
        <v>0</v>
      </c>
      <c r="AG101" s="43"/>
      <c r="AH101" s="43"/>
      <c r="AI101" s="43"/>
      <c r="AJ101" s="43"/>
      <c r="AK101" s="34">
        <f t="shared" si="12"/>
        <v>127839.06666666667</v>
      </c>
      <c r="AL101" s="35"/>
      <c r="AM101" s="35"/>
    </row>
    <row r="102" spans="1:39" ht="15.75" thickBot="1">
      <c r="A102" s="19">
        <f t="shared" si="18"/>
        <v>97</v>
      </c>
      <c r="B102" s="19" t="s">
        <v>40</v>
      </c>
      <c r="C102" s="19" t="s">
        <v>41</v>
      </c>
      <c r="D102" s="19">
        <v>30</v>
      </c>
      <c r="E102" s="19">
        <v>1</v>
      </c>
      <c r="F102" s="20" t="s">
        <v>42</v>
      </c>
      <c r="G102" s="19">
        <v>415</v>
      </c>
      <c r="H102" s="21" t="s">
        <v>272</v>
      </c>
      <c r="I102" s="21" t="s">
        <v>273</v>
      </c>
      <c r="J102" s="21" t="s">
        <v>45</v>
      </c>
      <c r="K102" s="22">
        <v>40179</v>
      </c>
      <c r="L102" s="36">
        <v>1</v>
      </c>
      <c r="M102" s="23">
        <v>30</v>
      </c>
      <c r="N102" s="36" t="s">
        <v>46</v>
      </c>
      <c r="O102" s="37" t="s">
        <v>259</v>
      </c>
      <c r="P102" s="38" t="s">
        <v>246</v>
      </c>
      <c r="Q102" s="38" t="s">
        <v>246</v>
      </c>
      <c r="R102" s="39">
        <v>1</v>
      </c>
      <c r="S102" s="42">
        <v>6506</v>
      </c>
      <c r="T102" s="28">
        <v>0</v>
      </c>
      <c r="U102" s="28">
        <f t="shared" si="15"/>
        <v>6506</v>
      </c>
      <c r="V102" s="40">
        <v>147</v>
      </c>
      <c r="W102" s="41">
        <f t="shared" si="16"/>
        <v>1084.3333333333335</v>
      </c>
      <c r="X102" s="41">
        <f t="shared" si="17"/>
        <v>10843.333333333334</v>
      </c>
      <c r="Y102" s="29">
        <f t="shared" si="11"/>
        <v>3253</v>
      </c>
      <c r="Z102" s="29">
        <f t="shared" si="19"/>
        <v>975.9</v>
      </c>
      <c r="AA102" s="29">
        <f t="shared" ref="AA102:AA119" si="20">SUM(U102)*0.03</f>
        <v>195.18</v>
      </c>
      <c r="AB102" s="29">
        <v>560</v>
      </c>
      <c r="AC102" s="29">
        <f t="shared" ref="AC102:AC119" si="21">SUM(U102)*0.02</f>
        <v>130.12</v>
      </c>
      <c r="AD102" s="42">
        <v>538.5</v>
      </c>
      <c r="AE102" s="42">
        <v>335.5</v>
      </c>
      <c r="AF102" s="31">
        <v>0</v>
      </c>
      <c r="AG102" s="43"/>
      <c r="AH102" s="43"/>
      <c r="AI102" s="43"/>
      <c r="AJ102" s="43"/>
      <c r="AK102" s="34">
        <f t="shared" si="12"/>
        <v>127839.06666666667</v>
      </c>
      <c r="AL102" s="35"/>
      <c r="AM102" s="35"/>
    </row>
    <row r="103" spans="1:39" ht="15.75" thickBot="1">
      <c r="A103" s="19">
        <f t="shared" si="18"/>
        <v>98</v>
      </c>
      <c r="B103" s="19" t="s">
        <v>40</v>
      </c>
      <c r="C103" s="19" t="s">
        <v>41</v>
      </c>
      <c r="D103" s="19">
        <v>30</v>
      </c>
      <c r="E103" s="19">
        <v>1</v>
      </c>
      <c r="F103" s="20" t="s">
        <v>42</v>
      </c>
      <c r="G103" s="19">
        <v>416</v>
      </c>
      <c r="H103" s="21" t="s">
        <v>274</v>
      </c>
      <c r="I103" s="21" t="s">
        <v>275</v>
      </c>
      <c r="J103" s="21" t="s">
        <v>45</v>
      </c>
      <c r="K103" s="22">
        <v>40179</v>
      </c>
      <c r="L103" s="36">
        <v>1</v>
      </c>
      <c r="M103" s="23">
        <v>30</v>
      </c>
      <c r="N103" s="36" t="s">
        <v>46</v>
      </c>
      <c r="O103" s="37" t="s">
        <v>259</v>
      </c>
      <c r="P103" s="38" t="s">
        <v>246</v>
      </c>
      <c r="Q103" s="38" t="s">
        <v>246</v>
      </c>
      <c r="R103" s="39">
        <v>1</v>
      </c>
      <c r="S103" s="42">
        <v>6506</v>
      </c>
      <c r="T103" s="28">
        <v>0</v>
      </c>
      <c r="U103" s="28">
        <f t="shared" si="15"/>
        <v>6506</v>
      </c>
      <c r="V103" s="40">
        <v>147</v>
      </c>
      <c r="W103" s="41">
        <f t="shared" si="16"/>
        <v>1084.3333333333335</v>
      </c>
      <c r="X103" s="41">
        <f t="shared" si="17"/>
        <v>10843.333333333334</v>
      </c>
      <c r="Y103" s="29">
        <f t="shared" ref="Y103:Y119" si="22">SUM(S103/30*15)</f>
        <v>3253</v>
      </c>
      <c r="Z103" s="29">
        <f t="shared" si="19"/>
        <v>975.9</v>
      </c>
      <c r="AA103" s="29">
        <f t="shared" si="20"/>
        <v>195.18</v>
      </c>
      <c r="AB103" s="29">
        <v>560</v>
      </c>
      <c r="AC103" s="29">
        <f t="shared" si="21"/>
        <v>130.12</v>
      </c>
      <c r="AD103" s="42">
        <v>538.5</v>
      </c>
      <c r="AE103" s="42">
        <v>335.5</v>
      </c>
      <c r="AF103" s="31">
        <v>0</v>
      </c>
      <c r="AG103" s="43"/>
      <c r="AH103" s="43"/>
      <c r="AI103" s="43"/>
      <c r="AJ103" s="43"/>
      <c r="AK103" s="34">
        <f t="shared" ref="AK103:AK119" si="23">SUM(U103+V103+Z103+AA103+AB103+AC103+AD103+AE103)*12+W103+X103+AF103+Y103</f>
        <v>127839.06666666667</v>
      </c>
      <c r="AL103" s="35"/>
      <c r="AM103" s="35"/>
    </row>
    <row r="104" spans="1:39" ht="18.75" thickBot="1">
      <c r="A104" s="19">
        <f t="shared" si="18"/>
        <v>99</v>
      </c>
      <c r="B104" s="19" t="s">
        <v>40</v>
      </c>
      <c r="C104" s="19" t="s">
        <v>41</v>
      </c>
      <c r="D104" s="19">
        <v>30</v>
      </c>
      <c r="E104" s="19">
        <v>1</v>
      </c>
      <c r="F104" s="20" t="s">
        <v>42</v>
      </c>
      <c r="G104" s="19">
        <v>417</v>
      </c>
      <c r="H104" s="21" t="s">
        <v>276</v>
      </c>
      <c r="I104" s="21" t="s">
        <v>277</v>
      </c>
      <c r="J104" s="21" t="s">
        <v>45</v>
      </c>
      <c r="K104" s="22">
        <v>40179</v>
      </c>
      <c r="L104" s="36">
        <v>1</v>
      </c>
      <c r="M104" s="23">
        <v>30</v>
      </c>
      <c r="N104" s="36" t="s">
        <v>46</v>
      </c>
      <c r="O104" s="37" t="s">
        <v>259</v>
      </c>
      <c r="P104" s="38" t="s">
        <v>246</v>
      </c>
      <c r="Q104" s="38" t="s">
        <v>246</v>
      </c>
      <c r="R104" s="39">
        <v>1</v>
      </c>
      <c r="S104" s="42">
        <v>6506</v>
      </c>
      <c r="T104" s="28">
        <v>0</v>
      </c>
      <c r="U104" s="28">
        <f t="shared" si="15"/>
        <v>6506</v>
      </c>
      <c r="V104" s="40">
        <v>147</v>
      </c>
      <c r="W104" s="41">
        <f t="shared" si="16"/>
        <v>1084.3333333333335</v>
      </c>
      <c r="X104" s="41">
        <f t="shared" si="17"/>
        <v>10843.333333333334</v>
      </c>
      <c r="Y104" s="29">
        <f t="shared" si="22"/>
        <v>3253</v>
      </c>
      <c r="Z104" s="29">
        <f t="shared" si="19"/>
        <v>975.9</v>
      </c>
      <c r="AA104" s="29">
        <f t="shared" si="20"/>
        <v>195.18</v>
      </c>
      <c r="AB104" s="29">
        <v>560</v>
      </c>
      <c r="AC104" s="29">
        <f t="shared" si="21"/>
        <v>130.12</v>
      </c>
      <c r="AD104" s="42">
        <v>538.5</v>
      </c>
      <c r="AE104" s="42">
        <v>335.5</v>
      </c>
      <c r="AF104" s="31">
        <v>0</v>
      </c>
      <c r="AG104" s="43"/>
      <c r="AH104" s="43"/>
      <c r="AI104" s="43"/>
      <c r="AJ104" s="43"/>
      <c r="AK104" s="34">
        <f t="shared" si="23"/>
        <v>127839.06666666667</v>
      </c>
      <c r="AL104" s="35"/>
      <c r="AM104" s="35"/>
    </row>
    <row r="105" spans="1:39" ht="15.75" thickBot="1">
      <c r="A105" s="19">
        <f t="shared" si="18"/>
        <v>100</v>
      </c>
      <c r="B105" s="19" t="s">
        <v>40</v>
      </c>
      <c r="C105" s="19" t="s">
        <v>41</v>
      </c>
      <c r="D105" s="19">
        <v>30</v>
      </c>
      <c r="E105" s="19">
        <v>1</v>
      </c>
      <c r="F105" s="20" t="s">
        <v>42</v>
      </c>
      <c r="G105" s="19">
        <v>503</v>
      </c>
      <c r="H105" s="21" t="s">
        <v>278</v>
      </c>
      <c r="I105" s="21" t="s">
        <v>279</v>
      </c>
      <c r="J105" s="21" t="s">
        <v>52</v>
      </c>
      <c r="K105" s="22">
        <v>36438</v>
      </c>
      <c r="L105" s="36">
        <v>1</v>
      </c>
      <c r="M105" s="23">
        <v>40</v>
      </c>
      <c r="N105" s="36" t="s">
        <v>46</v>
      </c>
      <c r="O105" s="37" t="s">
        <v>67</v>
      </c>
      <c r="P105" s="38" t="s">
        <v>54</v>
      </c>
      <c r="Q105" s="38" t="s">
        <v>54</v>
      </c>
      <c r="R105" s="39">
        <v>1</v>
      </c>
      <c r="S105" s="42">
        <v>7473.09</v>
      </c>
      <c r="T105" s="28">
        <v>0</v>
      </c>
      <c r="U105" s="28">
        <f t="shared" si="15"/>
        <v>7473.09</v>
      </c>
      <c r="V105" s="40">
        <v>293</v>
      </c>
      <c r="W105" s="41">
        <f t="shared" si="16"/>
        <v>1245.5150000000001</v>
      </c>
      <c r="X105" s="41">
        <f t="shared" si="17"/>
        <v>12455.15</v>
      </c>
      <c r="Y105" s="29">
        <f t="shared" si="22"/>
        <v>3736.5450000000001</v>
      </c>
      <c r="Z105" s="29">
        <f t="shared" si="19"/>
        <v>1120.9635000000001</v>
      </c>
      <c r="AA105" s="29">
        <f t="shared" si="20"/>
        <v>224.1927</v>
      </c>
      <c r="AB105" s="29">
        <v>600</v>
      </c>
      <c r="AC105" s="29">
        <f t="shared" si="21"/>
        <v>149.46180000000001</v>
      </c>
      <c r="AD105" s="42">
        <v>548.86</v>
      </c>
      <c r="AE105" s="42">
        <v>346.98</v>
      </c>
      <c r="AF105" s="31">
        <v>0</v>
      </c>
      <c r="AG105" s="43"/>
      <c r="AH105" s="43"/>
      <c r="AI105" s="43"/>
      <c r="AJ105" s="43"/>
      <c r="AK105" s="34">
        <f t="shared" si="23"/>
        <v>146515.78599999999</v>
      </c>
      <c r="AL105" s="35"/>
      <c r="AM105" s="35"/>
    </row>
    <row r="106" spans="1:39" ht="15.75" thickBot="1">
      <c r="A106" s="19">
        <f t="shared" si="18"/>
        <v>101</v>
      </c>
      <c r="B106" s="19" t="s">
        <v>40</v>
      </c>
      <c r="C106" s="19" t="s">
        <v>41</v>
      </c>
      <c r="D106" s="19">
        <v>30</v>
      </c>
      <c r="E106" s="19">
        <v>1</v>
      </c>
      <c r="F106" s="20" t="s">
        <v>42</v>
      </c>
      <c r="G106" s="19">
        <v>504</v>
      </c>
      <c r="H106" s="21" t="s">
        <v>280</v>
      </c>
      <c r="I106" s="21" t="s">
        <v>281</v>
      </c>
      <c r="J106" s="21" t="s">
        <v>52</v>
      </c>
      <c r="K106" s="22">
        <v>35916</v>
      </c>
      <c r="L106" s="36">
        <v>1</v>
      </c>
      <c r="M106" s="23">
        <v>40</v>
      </c>
      <c r="N106" s="36" t="s">
        <v>46</v>
      </c>
      <c r="O106" s="37" t="s">
        <v>67</v>
      </c>
      <c r="P106" s="38" t="s">
        <v>54</v>
      </c>
      <c r="Q106" s="38" t="s">
        <v>54</v>
      </c>
      <c r="R106" s="39">
        <v>1</v>
      </c>
      <c r="S106" s="42">
        <v>7473.09</v>
      </c>
      <c r="T106" s="28">
        <v>0</v>
      </c>
      <c r="U106" s="28">
        <f t="shared" si="15"/>
        <v>7473.09</v>
      </c>
      <c r="V106" s="40">
        <v>293</v>
      </c>
      <c r="W106" s="41">
        <f t="shared" si="16"/>
        <v>1245.5150000000001</v>
      </c>
      <c r="X106" s="41">
        <f t="shared" si="17"/>
        <v>12455.15</v>
      </c>
      <c r="Y106" s="29">
        <f t="shared" si="22"/>
        <v>3736.5450000000001</v>
      </c>
      <c r="Z106" s="29">
        <f t="shared" si="19"/>
        <v>1120.9635000000001</v>
      </c>
      <c r="AA106" s="29">
        <f t="shared" si="20"/>
        <v>224.1927</v>
      </c>
      <c r="AB106" s="29">
        <v>600</v>
      </c>
      <c r="AC106" s="29">
        <f t="shared" si="21"/>
        <v>149.46180000000001</v>
      </c>
      <c r="AD106" s="42">
        <v>548.86</v>
      </c>
      <c r="AE106" s="42">
        <v>346.98</v>
      </c>
      <c r="AF106" s="31">
        <v>0</v>
      </c>
      <c r="AG106" s="43"/>
      <c r="AH106" s="43"/>
      <c r="AI106" s="43"/>
      <c r="AJ106" s="43"/>
      <c r="AK106" s="34">
        <f t="shared" si="23"/>
        <v>146515.78599999999</v>
      </c>
      <c r="AL106" s="35"/>
      <c r="AM106" s="35"/>
    </row>
    <row r="107" spans="1:39" ht="15.75" thickBot="1">
      <c r="A107" s="19">
        <f t="shared" si="18"/>
        <v>102</v>
      </c>
      <c r="B107" s="19" t="s">
        <v>40</v>
      </c>
      <c r="C107" s="19" t="s">
        <v>41</v>
      </c>
      <c r="D107" s="19">
        <v>30</v>
      </c>
      <c r="E107" s="19">
        <v>1</v>
      </c>
      <c r="F107" s="20" t="s">
        <v>42</v>
      </c>
      <c r="G107" s="19">
        <v>506</v>
      </c>
      <c r="H107" s="21" t="s">
        <v>282</v>
      </c>
      <c r="I107" s="21" t="s">
        <v>283</v>
      </c>
      <c r="J107" s="21" t="s">
        <v>45</v>
      </c>
      <c r="K107" s="22">
        <v>36220</v>
      </c>
      <c r="L107" s="36">
        <v>1</v>
      </c>
      <c r="M107" s="23">
        <v>40</v>
      </c>
      <c r="N107" s="36" t="s">
        <v>46</v>
      </c>
      <c r="O107" s="37" t="s">
        <v>132</v>
      </c>
      <c r="P107" s="38" t="s">
        <v>126</v>
      </c>
      <c r="Q107" s="38" t="s">
        <v>126</v>
      </c>
      <c r="R107" s="39">
        <v>1</v>
      </c>
      <c r="S107" s="42">
        <v>8032.08</v>
      </c>
      <c r="T107" s="28">
        <v>0</v>
      </c>
      <c r="U107" s="28">
        <f t="shared" si="15"/>
        <v>8032.08</v>
      </c>
      <c r="V107" s="40">
        <v>293</v>
      </c>
      <c r="W107" s="41">
        <f t="shared" si="16"/>
        <v>1338.6799999999998</v>
      </c>
      <c r="X107" s="41">
        <f t="shared" si="17"/>
        <v>13386.8</v>
      </c>
      <c r="Y107" s="29">
        <f t="shared" si="22"/>
        <v>4016.04</v>
      </c>
      <c r="Z107" s="29">
        <f t="shared" si="19"/>
        <v>1204.8119999999999</v>
      </c>
      <c r="AA107" s="29">
        <f t="shared" si="20"/>
        <v>240.9624</v>
      </c>
      <c r="AB107" s="29">
        <v>610</v>
      </c>
      <c r="AC107" s="29">
        <f t="shared" si="21"/>
        <v>160.64160000000001</v>
      </c>
      <c r="AD107" s="42">
        <v>590.4</v>
      </c>
      <c r="AE107" s="42">
        <v>383.56</v>
      </c>
      <c r="AF107" s="31">
        <v>0</v>
      </c>
      <c r="AG107" s="43"/>
      <c r="AH107" s="43"/>
      <c r="AI107" s="43"/>
      <c r="AJ107" s="43"/>
      <c r="AK107" s="34">
        <f t="shared" si="23"/>
        <v>156926.992</v>
      </c>
      <c r="AL107" s="35"/>
      <c r="AM107" s="35"/>
    </row>
    <row r="108" spans="1:39" ht="15.75" thickBot="1">
      <c r="A108" s="19">
        <f t="shared" si="18"/>
        <v>103</v>
      </c>
      <c r="B108" s="19" t="s">
        <v>40</v>
      </c>
      <c r="C108" s="19" t="s">
        <v>41</v>
      </c>
      <c r="D108" s="19">
        <v>30</v>
      </c>
      <c r="E108" s="19">
        <v>1</v>
      </c>
      <c r="F108" s="20" t="s">
        <v>42</v>
      </c>
      <c r="G108" s="19">
        <v>507</v>
      </c>
      <c r="H108" s="21" t="s">
        <v>284</v>
      </c>
      <c r="I108" s="21" t="s">
        <v>285</v>
      </c>
      <c r="J108" s="21" t="s">
        <v>45</v>
      </c>
      <c r="K108" s="22">
        <v>34335</v>
      </c>
      <c r="L108" s="36">
        <v>1</v>
      </c>
      <c r="M108" s="23">
        <v>40</v>
      </c>
      <c r="N108" s="36" t="s">
        <v>46</v>
      </c>
      <c r="O108" s="37" t="s">
        <v>169</v>
      </c>
      <c r="P108" s="38" t="s">
        <v>126</v>
      </c>
      <c r="Q108" s="38" t="s">
        <v>126</v>
      </c>
      <c r="R108" s="39">
        <v>1</v>
      </c>
      <c r="S108" s="42">
        <v>7473.09</v>
      </c>
      <c r="T108" s="28">
        <v>0</v>
      </c>
      <c r="U108" s="28">
        <f t="shared" si="15"/>
        <v>7473.09</v>
      </c>
      <c r="V108" s="40">
        <v>366</v>
      </c>
      <c r="W108" s="41">
        <f t="shared" si="16"/>
        <v>1245.5150000000001</v>
      </c>
      <c r="X108" s="41">
        <f t="shared" si="17"/>
        <v>12455.15</v>
      </c>
      <c r="Y108" s="29">
        <f t="shared" si="22"/>
        <v>3736.5450000000001</v>
      </c>
      <c r="Z108" s="29">
        <f t="shared" si="19"/>
        <v>1120.9635000000001</v>
      </c>
      <c r="AA108" s="29">
        <f t="shared" si="20"/>
        <v>224.1927</v>
      </c>
      <c r="AB108" s="29">
        <v>600</v>
      </c>
      <c r="AC108" s="29">
        <f t="shared" si="21"/>
        <v>149.46180000000001</v>
      </c>
      <c r="AD108" s="42">
        <v>548.88</v>
      </c>
      <c r="AE108" s="42">
        <v>346.98</v>
      </c>
      <c r="AF108" s="31">
        <v>0</v>
      </c>
      <c r="AG108" s="43"/>
      <c r="AH108" s="43"/>
      <c r="AI108" s="43"/>
      <c r="AJ108" s="43"/>
      <c r="AK108" s="34">
        <f t="shared" si="23"/>
        <v>147392.02599999998</v>
      </c>
      <c r="AL108" s="35"/>
      <c r="AM108" s="35"/>
    </row>
    <row r="109" spans="1:39" ht="15.75" thickBot="1">
      <c r="A109" s="57">
        <f t="shared" si="18"/>
        <v>104</v>
      </c>
      <c r="B109" s="57" t="s">
        <v>40</v>
      </c>
      <c r="C109" s="57" t="s">
        <v>41</v>
      </c>
      <c r="D109" s="57">
        <v>30</v>
      </c>
      <c r="E109" s="57">
        <v>1</v>
      </c>
      <c r="F109" s="20" t="s">
        <v>42</v>
      </c>
      <c r="G109" s="57">
        <v>509</v>
      </c>
      <c r="H109" s="59" t="s">
        <v>286</v>
      </c>
      <c r="I109" s="59" t="s">
        <v>287</v>
      </c>
      <c r="J109" s="59" t="s">
        <v>45</v>
      </c>
      <c r="K109" s="22">
        <v>36220</v>
      </c>
      <c r="L109" s="36">
        <v>1</v>
      </c>
      <c r="M109" s="23">
        <v>40</v>
      </c>
      <c r="N109" s="36" t="s">
        <v>46</v>
      </c>
      <c r="O109" s="37" t="s">
        <v>169</v>
      </c>
      <c r="P109" s="38" t="s">
        <v>126</v>
      </c>
      <c r="Q109" s="38" t="s">
        <v>126</v>
      </c>
      <c r="R109" s="39">
        <v>1</v>
      </c>
      <c r="S109" s="42">
        <v>7473.09</v>
      </c>
      <c r="T109" s="28">
        <v>0</v>
      </c>
      <c r="U109" s="28">
        <f t="shared" si="15"/>
        <v>7473.09</v>
      </c>
      <c r="V109" s="40">
        <v>293</v>
      </c>
      <c r="W109" s="41">
        <f t="shared" si="16"/>
        <v>1245.5150000000001</v>
      </c>
      <c r="X109" s="41">
        <f t="shared" si="17"/>
        <v>12455.15</v>
      </c>
      <c r="Y109" s="29">
        <f t="shared" si="22"/>
        <v>3736.5450000000001</v>
      </c>
      <c r="Z109" s="29">
        <f t="shared" si="19"/>
        <v>1120.9635000000001</v>
      </c>
      <c r="AA109" s="29">
        <f t="shared" si="20"/>
        <v>224.1927</v>
      </c>
      <c r="AB109" s="29">
        <v>600</v>
      </c>
      <c r="AC109" s="29">
        <f t="shared" si="21"/>
        <v>149.46180000000001</v>
      </c>
      <c r="AD109" s="42">
        <v>548.88</v>
      </c>
      <c r="AE109" s="42">
        <v>346.98</v>
      </c>
      <c r="AF109" s="31">
        <v>0</v>
      </c>
      <c r="AG109" s="43"/>
      <c r="AH109" s="43"/>
      <c r="AI109" s="43"/>
      <c r="AJ109" s="43"/>
      <c r="AK109" s="60">
        <f t="shared" si="23"/>
        <v>146516.02599999998</v>
      </c>
      <c r="AL109" s="35"/>
      <c r="AM109" s="35"/>
    </row>
    <row r="110" spans="1:39" ht="15.75" thickBot="1">
      <c r="A110" s="61">
        <f t="shared" si="18"/>
        <v>105</v>
      </c>
      <c r="B110" s="61" t="s">
        <v>40</v>
      </c>
      <c r="C110" s="61" t="s">
        <v>41</v>
      </c>
      <c r="D110" s="61">
        <v>30</v>
      </c>
      <c r="E110" s="61">
        <v>1</v>
      </c>
      <c r="F110" s="20" t="s">
        <v>42</v>
      </c>
      <c r="G110" s="61">
        <v>510</v>
      </c>
      <c r="H110" s="62" t="s">
        <v>288</v>
      </c>
      <c r="I110" s="62" t="s">
        <v>289</v>
      </c>
      <c r="J110" s="62" t="s">
        <v>45</v>
      </c>
      <c r="K110" s="22">
        <v>36220</v>
      </c>
      <c r="L110" s="23">
        <v>1</v>
      </c>
      <c r="M110" s="23">
        <v>40</v>
      </c>
      <c r="N110" s="23" t="s">
        <v>46</v>
      </c>
      <c r="O110" s="24" t="s">
        <v>169</v>
      </c>
      <c r="P110" s="25" t="s">
        <v>126</v>
      </c>
      <c r="Q110" s="25" t="s">
        <v>126</v>
      </c>
      <c r="R110" s="47">
        <v>1</v>
      </c>
      <c r="S110" s="31">
        <v>7473.09</v>
      </c>
      <c r="T110" s="28">
        <v>0</v>
      </c>
      <c r="U110" s="28">
        <f t="shared" si="15"/>
        <v>7473.09</v>
      </c>
      <c r="V110" s="27">
        <v>293</v>
      </c>
      <c r="W110" s="29">
        <f t="shared" si="16"/>
        <v>1245.5150000000001</v>
      </c>
      <c r="X110" s="29">
        <f t="shared" si="17"/>
        <v>12455.15</v>
      </c>
      <c r="Y110" s="29">
        <f t="shared" si="22"/>
        <v>3736.5450000000001</v>
      </c>
      <c r="Z110" s="29">
        <f t="shared" si="19"/>
        <v>1120.9635000000001</v>
      </c>
      <c r="AA110" s="29">
        <f t="shared" si="20"/>
        <v>224.1927</v>
      </c>
      <c r="AB110" s="29">
        <v>600</v>
      </c>
      <c r="AC110" s="29">
        <f t="shared" si="21"/>
        <v>149.46180000000001</v>
      </c>
      <c r="AD110" s="42">
        <v>548.88</v>
      </c>
      <c r="AE110" s="42">
        <v>346.98</v>
      </c>
      <c r="AF110" s="31">
        <v>0</v>
      </c>
      <c r="AG110" s="63"/>
      <c r="AH110" s="63"/>
      <c r="AI110" s="63"/>
      <c r="AJ110" s="63"/>
      <c r="AK110" s="64">
        <f t="shared" si="23"/>
        <v>146516.02599999998</v>
      </c>
      <c r="AL110" s="35"/>
      <c r="AM110" s="35"/>
    </row>
    <row r="111" spans="1:39" ht="15.75" thickBot="1">
      <c r="A111" s="19">
        <f t="shared" si="18"/>
        <v>106</v>
      </c>
      <c r="B111" s="19" t="s">
        <v>40</v>
      </c>
      <c r="C111" s="19" t="s">
        <v>41</v>
      </c>
      <c r="D111" s="19">
        <v>30</v>
      </c>
      <c r="E111" s="19">
        <v>1</v>
      </c>
      <c r="F111" s="20" t="s">
        <v>42</v>
      </c>
      <c r="G111" s="19">
        <v>511</v>
      </c>
      <c r="H111" s="21" t="s">
        <v>290</v>
      </c>
      <c r="I111" s="21" t="s">
        <v>291</v>
      </c>
      <c r="J111" s="21" t="s">
        <v>45</v>
      </c>
      <c r="K111" s="22">
        <v>36220</v>
      </c>
      <c r="L111" s="36">
        <v>1</v>
      </c>
      <c r="M111" s="23">
        <v>40</v>
      </c>
      <c r="N111" s="36" t="s">
        <v>46</v>
      </c>
      <c r="O111" s="37" t="s">
        <v>169</v>
      </c>
      <c r="P111" s="38" t="s">
        <v>126</v>
      </c>
      <c r="Q111" s="38" t="s">
        <v>126</v>
      </c>
      <c r="R111" s="39">
        <v>1</v>
      </c>
      <c r="S111" s="42">
        <v>7473.09</v>
      </c>
      <c r="T111" s="28">
        <v>0</v>
      </c>
      <c r="U111" s="28">
        <f t="shared" si="15"/>
        <v>7473.09</v>
      </c>
      <c r="V111" s="40">
        <v>293</v>
      </c>
      <c r="W111" s="41">
        <f t="shared" si="16"/>
        <v>1245.5150000000001</v>
      </c>
      <c r="X111" s="41">
        <f t="shared" si="17"/>
        <v>12455.15</v>
      </c>
      <c r="Y111" s="29">
        <f t="shared" si="22"/>
        <v>3736.5450000000001</v>
      </c>
      <c r="Z111" s="29">
        <f t="shared" si="19"/>
        <v>1120.9635000000001</v>
      </c>
      <c r="AA111" s="29">
        <f t="shared" si="20"/>
        <v>224.1927</v>
      </c>
      <c r="AB111" s="29">
        <v>600</v>
      </c>
      <c r="AC111" s="29">
        <f t="shared" si="21"/>
        <v>149.46180000000001</v>
      </c>
      <c r="AD111" s="42">
        <v>548.88</v>
      </c>
      <c r="AE111" s="42">
        <v>346.98</v>
      </c>
      <c r="AF111" s="31">
        <v>0</v>
      </c>
      <c r="AG111" s="43"/>
      <c r="AH111" s="43"/>
      <c r="AI111" s="43"/>
      <c r="AJ111" s="43"/>
      <c r="AK111" s="34">
        <f t="shared" si="23"/>
        <v>146516.02599999998</v>
      </c>
      <c r="AL111" s="35"/>
      <c r="AM111" s="35"/>
    </row>
    <row r="112" spans="1:39" ht="15.75" thickBot="1">
      <c r="A112" s="19">
        <f t="shared" si="18"/>
        <v>107</v>
      </c>
      <c r="B112" s="19" t="s">
        <v>40</v>
      </c>
      <c r="C112" s="19" t="s">
        <v>41</v>
      </c>
      <c r="D112" s="19">
        <v>30</v>
      </c>
      <c r="E112" s="19">
        <v>1</v>
      </c>
      <c r="F112" s="20" t="s">
        <v>42</v>
      </c>
      <c r="G112" s="19">
        <v>513</v>
      </c>
      <c r="H112" s="46" t="s">
        <v>292</v>
      </c>
      <c r="I112" s="21" t="s">
        <v>293</v>
      </c>
      <c r="J112" s="21" t="s">
        <v>52</v>
      </c>
      <c r="K112" s="22">
        <v>37347</v>
      </c>
      <c r="L112" s="36">
        <v>1</v>
      </c>
      <c r="M112" s="36">
        <v>40</v>
      </c>
      <c r="N112" s="36" t="s">
        <v>46</v>
      </c>
      <c r="O112" s="37" t="s">
        <v>89</v>
      </c>
      <c r="P112" s="38" t="s">
        <v>90</v>
      </c>
      <c r="Q112" s="38" t="s">
        <v>90</v>
      </c>
      <c r="R112" s="39">
        <v>1</v>
      </c>
      <c r="S112" s="42">
        <v>7473.09</v>
      </c>
      <c r="T112" s="28">
        <v>0</v>
      </c>
      <c r="U112" s="28">
        <f t="shared" si="15"/>
        <v>7473.09</v>
      </c>
      <c r="V112" s="40">
        <v>293</v>
      </c>
      <c r="W112" s="41">
        <f t="shared" si="16"/>
        <v>1245.5150000000001</v>
      </c>
      <c r="X112" s="41">
        <f t="shared" si="17"/>
        <v>12455.15</v>
      </c>
      <c r="Y112" s="29">
        <f t="shared" si="22"/>
        <v>3736.5450000000001</v>
      </c>
      <c r="Z112" s="29">
        <f t="shared" si="19"/>
        <v>1120.9635000000001</v>
      </c>
      <c r="AA112" s="29">
        <f t="shared" si="20"/>
        <v>224.1927</v>
      </c>
      <c r="AB112" s="29">
        <v>600</v>
      </c>
      <c r="AC112" s="29">
        <f t="shared" si="21"/>
        <v>149.46180000000001</v>
      </c>
      <c r="AD112" s="42">
        <v>548.88</v>
      </c>
      <c r="AE112" s="42">
        <v>346.98</v>
      </c>
      <c r="AF112" s="31">
        <v>0</v>
      </c>
      <c r="AG112" s="43"/>
      <c r="AH112" s="43"/>
      <c r="AI112" s="43"/>
      <c r="AJ112" s="43"/>
      <c r="AK112" s="34">
        <f t="shared" si="23"/>
        <v>146516.02599999998</v>
      </c>
      <c r="AL112" s="35"/>
      <c r="AM112" s="35"/>
    </row>
    <row r="113" spans="1:39" ht="15.75" thickBot="1">
      <c r="A113" s="19">
        <f t="shared" si="18"/>
        <v>108</v>
      </c>
      <c r="B113" s="19" t="s">
        <v>40</v>
      </c>
      <c r="C113" s="19" t="s">
        <v>41</v>
      </c>
      <c r="D113" s="19">
        <v>30</v>
      </c>
      <c r="E113" s="19">
        <v>1</v>
      </c>
      <c r="F113" s="20" t="s">
        <v>42</v>
      </c>
      <c r="G113" s="19">
        <v>514</v>
      </c>
      <c r="H113" s="46" t="s">
        <v>294</v>
      </c>
      <c r="I113" s="21" t="s">
        <v>295</v>
      </c>
      <c r="J113" s="21" t="s">
        <v>52</v>
      </c>
      <c r="K113" s="22">
        <v>37347</v>
      </c>
      <c r="L113" s="36">
        <v>1</v>
      </c>
      <c r="M113" s="23">
        <v>40</v>
      </c>
      <c r="N113" s="36" t="s">
        <v>46</v>
      </c>
      <c r="O113" s="37" t="s">
        <v>89</v>
      </c>
      <c r="P113" s="38" t="s">
        <v>90</v>
      </c>
      <c r="Q113" s="38" t="s">
        <v>90</v>
      </c>
      <c r="R113" s="39">
        <v>1</v>
      </c>
      <c r="S113" s="42">
        <v>7473.09</v>
      </c>
      <c r="T113" s="28">
        <v>0</v>
      </c>
      <c r="U113" s="28">
        <f t="shared" si="15"/>
        <v>7473.09</v>
      </c>
      <c r="V113" s="40">
        <v>293</v>
      </c>
      <c r="W113" s="41">
        <f t="shared" si="16"/>
        <v>1245.5150000000001</v>
      </c>
      <c r="X113" s="41">
        <f t="shared" si="17"/>
        <v>12455.15</v>
      </c>
      <c r="Y113" s="29">
        <f t="shared" si="22"/>
        <v>3736.5450000000001</v>
      </c>
      <c r="Z113" s="29">
        <f t="shared" si="19"/>
        <v>1120.9635000000001</v>
      </c>
      <c r="AA113" s="29">
        <f t="shared" si="20"/>
        <v>224.1927</v>
      </c>
      <c r="AB113" s="29">
        <v>600</v>
      </c>
      <c r="AC113" s="29">
        <f t="shared" si="21"/>
        <v>149.46180000000001</v>
      </c>
      <c r="AD113" s="42">
        <v>548.88</v>
      </c>
      <c r="AE113" s="42">
        <v>346.98</v>
      </c>
      <c r="AF113" s="31">
        <v>0</v>
      </c>
      <c r="AG113" s="43"/>
      <c r="AH113" s="43"/>
      <c r="AI113" s="43"/>
      <c r="AJ113" s="43"/>
      <c r="AK113" s="34">
        <f t="shared" si="23"/>
        <v>146516.02599999998</v>
      </c>
      <c r="AL113" s="35"/>
      <c r="AM113" s="35"/>
    </row>
    <row r="114" spans="1:39" ht="15.75" thickBot="1">
      <c r="A114" s="19">
        <f t="shared" si="18"/>
        <v>109</v>
      </c>
      <c r="B114" s="19" t="s">
        <v>40</v>
      </c>
      <c r="C114" s="19" t="s">
        <v>41</v>
      </c>
      <c r="D114" s="19">
        <v>30</v>
      </c>
      <c r="E114" s="19">
        <v>1</v>
      </c>
      <c r="F114" s="20" t="s">
        <v>42</v>
      </c>
      <c r="G114" s="19">
        <v>515</v>
      </c>
      <c r="H114" s="46" t="s">
        <v>296</v>
      </c>
      <c r="I114" s="21" t="s">
        <v>297</v>
      </c>
      <c r="J114" s="21" t="s">
        <v>52</v>
      </c>
      <c r="K114" s="22">
        <v>37347</v>
      </c>
      <c r="L114" s="36">
        <v>1</v>
      </c>
      <c r="M114" s="36">
        <v>40</v>
      </c>
      <c r="N114" s="36" t="s">
        <v>46</v>
      </c>
      <c r="O114" s="37" t="s">
        <v>89</v>
      </c>
      <c r="P114" s="38" t="s">
        <v>90</v>
      </c>
      <c r="Q114" s="38" t="s">
        <v>90</v>
      </c>
      <c r="R114" s="39">
        <v>1</v>
      </c>
      <c r="S114" s="42">
        <v>7473.09</v>
      </c>
      <c r="T114" s="28">
        <v>0</v>
      </c>
      <c r="U114" s="28">
        <f t="shared" si="15"/>
        <v>7473.09</v>
      </c>
      <c r="V114" s="40">
        <v>293</v>
      </c>
      <c r="W114" s="41">
        <f t="shared" si="16"/>
        <v>1245.5150000000001</v>
      </c>
      <c r="X114" s="41">
        <f t="shared" si="17"/>
        <v>12455.15</v>
      </c>
      <c r="Y114" s="29">
        <f t="shared" si="22"/>
        <v>3736.5450000000001</v>
      </c>
      <c r="Z114" s="29">
        <f t="shared" si="19"/>
        <v>1120.9635000000001</v>
      </c>
      <c r="AA114" s="29">
        <f t="shared" si="20"/>
        <v>224.1927</v>
      </c>
      <c r="AB114" s="29">
        <v>600</v>
      </c>
      <c r="AC114" s="29">
        <f t="shared" si="21"/>
        <v>149.46180000000001</v>
      </c>
      <c r="AD114" s="42">
        <v>548.88</v>
      </c>
      <c r="AE114" s="42">
        <v>346.98</v>
      </c>
      <c r="AF114" s="31">
        <v>0</v>
      </c>
      <c r="AG114" s="43"/>
      <c r="AH114" s="43"/>
      <c r="AI114" s="43"/>
      <c r="AJ114" s="43"/>
      <c r="AK114" s="34">
        <f t="shared" si="23"/>
        <v>146516.02599999998</v>
      </c>
      <c r="AL114" s="35"/>
      <c r="AM114" s="35"/>
    </row>
    <row r="115" spans="1:39" ht="15.75" thickBot="1">
      <c r="A115" s="19">
        <f t="shared" si="18"/>
        <v>110</v>
      </c>
      <c r="B115" s="19" t="s">
        <v>40</v>
      </c>
      <c r="C115" s="19" t="s">
        <v>41</v>
      </c>
      <c r="D115" s="19">
        <v>30</v>
      </c>
      <c r="E115" s="19">
        <v>1</v>
      </c>
      <c r="F115" s="20" t="s">
        <v>42</v>
      </c>
      <c r="G115" s="19">
        <v>517</v>
      </c>
      <c r="H115" s="46" t="s">
        <v>298</v>
      </c>
      <c r="I115" s="21" t="s">
        <v>299</v>
      </c>
      <c r="J115" s="21" t="s">
        <v>45</v>
      </c>
      <c r="K115" s="22">
        <v>37149</v>
      </c>
      <c r="L115" s="36">
        <v>1</v>
      </c>
      <c r="M115" s="36">
        <v>40</v>
      </c>
      <c r="N115" s="36" t="s">
        <v>46</v>
      </c>
      <c r="O115" s="37" t="s">
        <v>98</v>
      </c>
      <c r="P115" s="38" t="s">
        <v>126</v>
      </c>
      <c r="Q115" s="38" t="s">
        <v>126</v>
      </c>
      <c r="R115" s="39">
        <v>1</v>
      </c>
      <c r="S115" s="42">
        <v>7473.09</v>
      </c>
      <c r="T115" s="28">
        <v>0</v>
      </c>
      <c r="U115" s="28">
        <f t="shared" si="15"/>
        <v>7473.09</v>
      </c>
      <c r="V115" s="40">
        <v>293</v>
      </c>
      <c r="W115" s="41">
        <f t="shared" si="16"/>
        <v>1245.5150000000001</v>
      </c>
      <c r="X115" s="41">
        <f t="shared" si="17"/>
        <v>12455.15</v>
      </c>
      <c r="Y115" s="29">
        <f t="shared" si="22"/>
        <v>3736.5450000000001</v>
      </c>
      <c r="Z115" s="29">
        <f t="shared" si="19"/>
        <v>1120.9635000000001</v>
      </c>
      <c r="AA115" s="29">
        <f t="shared" si="20"/>
        <v>224.1927</v>
      </c>
      <c r="AB115" s="29">
        <v>600</v>
      </c>
      <c r="AC115" s="29">
        <f t="shared" si="21"/>
        <v>149.46180000000001</v>
      </c>
      <c r="AD115" s="42">
        <v>548.88</v>
      </c>
      <c r="AE115" s="42">
        <v>346.98</v>
      </c>
      <c r="AF115" s="31">
        <v>0</v>
      </c>
      <c r="AG115" s="43"/>
      <c r="AH115" s="43"/>
      <c r="AI115" s="43"/>
      <c r="AJ115" s="43"/>
      <c r="AK115" s="34">
        <f t="shared" si="23"/>
        <v>146516.02599999998</v>
      </c>
      <c r="AL115" s="35"/>
      <c r="AM115" s="35"/>
    </row>
    <row r="116" spans="1:39" ht="18.75" thickBot="1">
      <c r="A116" s="19">
        <f t="shared" si="18"/>
        <v>111</v>
      </c>
      <c r="B116" s="19" t="s">
        <v>40</v>
      </c>
      <c r="C116" s="19" t="s">
        <v>41</v>
      </c>
      <c r="D116" s="19">
        <v>30</v>
      </c>
      <c r="E116" s="19">
        <v>1</v>
      </c>
      <c r="F116" s="20" t="s">
        <v>42</v>
      </c>
      <c r="G116" s="19">
        <v>520</v>
      </c>
      <c r="H116" s="21" t="s">
        <v>300</v>
      </c>
      <c r="I116" s="21" t="s">
        <v>301</v>
      </c>
      <c r="J116" s="21" t="s">
        <v>52</v>
      </c>
      <c r="K116" s="68">
        <v>41426</v>
      </c>
      <c r="L116" s="49">
        <v>16</v>
      </c>
      <c r="M116" s="50">
        <v>40</v>
      </c>
      <c r="N116" s="49" t="s">
        <v>46</v>
      </c>
      <c r="O116" s="51" t="s">
        <v>302</v>
      </c>
      <c r="P116" s="38" t="s">
        <v>303</v>
      </c>
      <c r="Q116" s="38" t="s">
        <v>48</v>
      </c>
      <c r="R116" s="39">
        <v>1</v>
      </c>
      <c r="S116" s="42">
        <v>13366.8</v>
      </c>
      <c r="T116" s="28">
        <v>0</v>
      </c>
      <c r="U116" s="28">
        <f t="shared" si="15"/>
        <v>13366.8</v>
      </c>
      <c r="V116" s="40">
        <v>0</v>
      </c>
      <c r="W116" s="41">
        <f t="shared" si="16"/>
        <v>2227.8000000000002</v>
      </c>
      <c r="X116" s="41">
        <f t="shared" si="17"/>
        <v>22278</v>
      </c>
      <c r="Y116" s="29">
        <f t="shared" si="22"/>
        <v>6683.4</v>
      </c>
      <c r="Z116" s="29">
        <f t="shared" si="19"/>
        <v>2005.0199999999998</v>
      </c>
      <c r="AA116" s="29">
        <f t="shared" si="20"/>
        <v>401.00399999999996</v>
      </c>
      <c r="AB116" s="29">
        <v>870</v>
      </c>
      <c r="AC116" s="29">
        <f t="shared" si="21"/>
        <v>267.33600000000001</v>
      </c>
      <c r="AD116" s="42">
        <v>721.74</v>
      </c>
      <c r="AE116" s="42">
        <v>488.74</v>
      </c>
      <c r="AF116" s="31">
        <v>0</v>
      </c>
      <c r="AG116" s="43"/>
      <c r="AH116" s="43"/>
      <c r="AI116" s="43"/>
      <c r="AJ116" s="43"/>
      <c r="AK116" s="34">
        <f t="shared" si="23"/>
        <v>248636.88000000003</v>
      </c>
      <c r="AL116" s="35"/>
      <c r="AM116" s="35"/>
    </row>
    <row r="117" spans="1:39" ht="15.75" thickBot="1">
      <c r="A117" s="19">
        <f t="shared" si="18"/>
        <v>112</v>
      </c>
      <c r="B117" s="19" t="s">
        <v>40</v>
      </c>
      <c r="C117" s="19" t="s">
        <v>41</v>
      </c>
      <c r="D117" s="19">
        <v>30</v>
      </c>
      <c r="E117" s="19">
        <v>1</v>
      </c>
      <c r="F117" s="20" t="s">
        <v>42</v>
      </c>
      <c r="G117" s="19">
        <v>768</v>
      </c>
      <c r="H117" s="21" t="s">
        <v>304</v>
      </c>
      <c r="I117" s="21" t="s">
        <v>305</v>
      </c>
      <c r="J117" s="21" t="s">
        <v>45</v>
      </c>
      <c r="K117" s="22">
        <v>42036</v>
      </c>
      <c r="L117" s="49">
        <v>1</v>
      </c>
      <c r="M117" s="50">
        <v>40</v>
      </c>
      <c r="N117" s="49" t="s">
        <v>46</v>
      </c>
      <c r="O117" s="37" t="s">
        <v>169</v>
      </c>
      <c r="P117" s="38" t="s">
        <v>126</v>
      </c>
      <c r="Q117" s="38" t="s">
        <v>126</v>
      </c>
      <c r="R117" s="39">
        <v>1</v>
      </c>
      <c r="S117" s="42">
        <v>7473.09</v>
      </c>
      <c r="T117" s="28">
        <v>0</v>
      </c>
      <c r="U117" s="28">
        <f t="shared" si="15"/>
        <v>7473.09</v>
      </c>
      <c r="V117" s="40">
        <v>0</v>
      </c>
      <c r="W117" s="41">
        <f t="shared" si="16"/>
        <v>1245.5150000000001</v>
      </c>
      <c r="X117" s="41">
        <f t="shared" si="17"/>
        <v>12455.15</v>
      </c>
      <c r="Y117" s="29">
        <f t="shared" si="22"/>
        <v>3736.5450000000001</v>
      </c>
      <c r="Z117" s="29">
        <f t="shared" si="19"/>
        <v>1120.9635000000001</v>
      </c>
      <c r="AA117" s="29">
        <f t="shared" si="20"/>
        <v>224.1927</v>
      </c>
      <c r="AB117" s="29">
        <v>600</v>
      </c>
      <c r="AC117" s="29">
        <f t="shared" si="21"/>
        <v>149.46180000000001</v>
      </c>
      <c r="AD117" s="42">
        <v>548.88</v>
      </c>
      <c r="AE117" s="42">
        <v>346.98</v>
      </c>
      <c r="AF117" s="31">
        <v>0</v>
      </c>
      <c r="AG117" s="43"/>
      <c r="AH117" s="43"/>
      <c r="AI117" s="43"/>
      <c r="AJ117" s="43"/>
      <c r="AK117" s="34">
        <f t="shared" si="23"/>
        <v>143000.02599999998</v>
      </c>
      <c r="AL117" s="35"/>
      <c r="AM117" s="35"/>
    </row>
    <row r="118" spans="1:39" ht="15.75" thickBot="1">
      <c r="A118" s="19">
        <f t="shared" si="18"/>
        <v>113</v>
      </c>
      <c r="B118" s="19" t="s">
        <v>40</v>
      </c>
      <c r="C118" s="19" t="s">
        <v>41</v>
      </c>
      <c r="D118" s="19">
        <v>30</v>
      </c>
      <c r="E118" s="19">
        <v>1</v>
      </c>
      <c r="F118" s="20" t="s">
        <v>42</v>
      </c>
      <c r="G118" s="19">
        <v>770</v>
      </c>
      <c r="H118" s="21" t="s">
        <v>306</v>
      </c>
      <c r="I118" s="21" t="s">
        <v>307</v>
      </c>
      <c r="J118" s="21" t="s">
        <v>45</v>
      </c>
      <c r="K118" s="22">
        <v>41898</v>
      </c>
      <c r="L118" s="36">
        <v>1</v>
      </c>
      <c r="M118" s="23">
        <v>40</v>
      </c>
      <c r="N118" s="36" t="s">
        <v>46</v>
      </c>
      <c r="O118" s="37" t="s">
        <v>98</v>
      </c>
      <c r="P118" s="38" t="s">
        <v>126</v>
      </c>
      <c r="Q118" s="38" t="s">
        <v>126</v>
      </c>
      <c r="R118" s="39">
        <v>1</v>
      </c>
      <c r="S118" s="42">
        <v>7473.09</v>
      </c>
      <c r="T118" s="28">
        <v>0</v>
      </c>
      <c r="U118" s="28">
        <f t="shared" si="15"/>
        <v>7473.09</v>
      </c>
      <c r="V118" s="40">
        <v>0</v>
      </c>
      <c r="W118" s="41">
        <f t="shared" si="16"/>
        <v>1245.5150000000001</v>
      </c>
      <c r="X118" s="41">
        <f t="shared" si="17"/>
        <v>12455.15</v>
      </c>
      <c r="Y118" s="29">
        <f t="shared" si="22"/>
        <v>3736.5450000000001</v>
      </c>
      <c r="Z118" s="29">
        <f t="shared" si="19"/>
        <v>1120.9635000000001</v>
      </c>
      <c r="AA118" s="29">
        <f t="shared" si="20"/>
        <v>224.1927</v>
      </c>
      <c r="AB118" s="29">
        <v>600</v>
      </c>
      <c r="AC118" s="29">
        <f t="shared" si="21"/>
        <v>149.46180000000001</v>
      </c>
      <c r="AD118" s="42">
        <v>548.88</v>
      </c>
      <c r="AE118" s="42">
        <v>346.98</v>
      </c>
      <c r="AF118" s="31">
        <v>0</v>
      </c>
      <c r="AG118" s="43"/>
      <c r="AH118" s="43"/>
      <c r="AI118" s="43"/>
      <c r="AJ118" s="43"/>
      <c r="AK118" s="34">
        <f t="shared" si="23"/>
        <v>143000.02599999998</v>
      </c>
      <c r="AL118" s="35"/>
      <c r="AM118" s="35"/>
    </row>
    <row r="119" spans="1:39" ht="18.75" thickBot="1">
      <c r="A119" s="19">
        <f t="shared" si="18"/>
        <v>114</v>
      </c>
      <c r="B119" s="19" t="s">
        <v>40</v>
      </c>
      <c r="C119" s="19" t="s">
        <v>41</v>
      </c>
      <c r="D119" s="19">
        <v>30</v>
      </c>
      <c r="E119" s="19">
        <v>1</v>
      </c>
      <c r="F119" s="20" t="s">
        <v>42</v>
      </c>
      <c r="G119" s="19">
        <v>771</v>
      </c>
      <c r="H119" s="69" t="s">
        <v>308</v>
      </c>
      <c r="I119" s="21" t="s">
        <v>309</v>
      </c>
      <c r="J119" s="21" t="s">
        <v>52</v>
      </c>
      <c r="K119" s="22">
        <v>42005</v>
      </c>
      <c r="L119" s="36">
        <v>1</v>
      </c>
      <c r="M119" s="23">
        <v>30</v>
      </c>
      <c r="N119" s="36" t="s">
        <v>46</v>
      </c>
      <c r="O119" s="37" t="s">
        <v>89</v>
      </c>
      <c r="P119" s="38" t="s">
        <v>90</v>
      </c>
      <c r="Q119" s="38" t="s">
        <v>90</v>
      </c>
      <c r="R119" s="39">
        <v>1</v>
      </c>
      <c r="S119" s="40">
        <v>6079.82</v>
      </c>
      <c r="T119" s="28">
        <v>0</v>
      </c>
      <c r="U119" s="28">
        <f t="shared" si="15"/>
        <v>6079.82</v>
      </c>
      <c r="V119" s="40">
        <v>0</v>
      </c>
      <c r="W119" s="41">
        <f t="shared" si="16"/>
        <v>1013.3033333333333</v>
      </c>
      <c r="X119" s="41">
        <f t="shared" si="17"/>
        <v>10133.033333333333</v>
      </c>
      <c r="Y119" s="29">
        <f t="shared" si="22"/>
        <v>3039.91</v>
      </c>
      <c r="Z119" s="29">
        <f t="shared" si="19"/>
        <v>911.97299999999996</v>
      </c>
      <c r="AA119" s="29">
        <f t="shared" si="20"/>
        <v>182.3946</v>
      </c>
      <c r="AB119" s="29">
        <v>560</v>
      </c>
      <c r="AC119" s="29">
        <f t="shared" si="21"/>
        <v>121.5964</v>
      </c>
      <c r="AD119" s="42">
        <v>548.88</v>
      </c>
      <c r="AE119" s="42">
        <v>346.98</v>
      </c>
      <c r="AF119" s="31">
        <v>0</v>
      </c>
      <c r="AG119" s="43"/>
      <c r="AH119" s="43"/>
      <c r="AI119" s="43"/>
      <c r="AJ119" s="43"/>
      <c r="AK119" s="34">
        <f t="shared" si="23"/>
        <v>119205.97466666665</v>
      </c>
      <c r="AL119" s="35"/>
      <c r="AM119" s="35"/>
    </row>
    <row r="120" spans="1:39" ht="15.75" thickBot="1">
      <c r="S120" s="70">
        <f t="shared" ref="S120:AE120" si="24">SUM(S6:S119)</f>
        <v>1019937.1699999989</v>
      </c>
      <c r="T120" s="70">
        <f t="shared" si="24"/>
        <v>6050</v>
      </c>
      <c r="U120" s="70">
        <f t="shared" si="24"/>
        <v>1025987.1699999989</v>
      </c>
      <c r="V120" s="70">
        <f t="shared" si="24"/>
        <v>24612.5</v>
      </c>
      <c r="W120" s="70">
        <f t="shared" si="24"/>
        <v>170997.86166666684</v>
      </c>
      <c r="X120" s="70">
        <f t="shared" si="24"/>
        <v>1709978.6166666646</v>
      </c>
      <c r="Y120" s="70">
        <f t="shared" si="24"/>
        <v>483212.6349999996</v>
      </c>
      <c r="Z120" s="70">
        <f t="shared" si="24"/>
        <v>153898.07550000006</v>
      </c>
      <c r="AA120" s="70">
        <f t="shared" si="24"/>
        <v>30779.615099999995</v>
      </c>
      <c r="AB120" s="70">
        <f t="shared" si="24"/>
        <v>73685</v>
      </c>
      <c r="AC120" s="70">
        <f t="shared" si="24"/>
        <v>20519.743399999985</v>
      </c>
      <c r="AD120" s="70">
        <f t="shared" si="24"/>
        <v>66708.479999999952</v>
      </c>
      <c r="AE120" s="70">
        <f t="shared" si="24"/>
        <v>43810.360000000037</v>
      </c>
      <c r="AF120" s="70">
        <f>SUM(AF112:AF119)</f>
        <v>0</v>
      </c>
      <c r="AG120" s="70">
        <f>SUM(AG112:AG119)</f>
        <v>0</v>
      </c>
      <c r="AH120" s="70">
        <f>SUM(AH112:AH119)</f>
        <v>0</v>
      </c>
      <c r="AI120" s="70">
        <f>SUM(AI112:AI119)</f>
        <v>0</v>
      </c>
      <c r="AJ120" s="70">
        <f>SUM(AJ112:AJ119)</f>
        <v>0</v>
      </c>
      <c r="AK120" s="70">
        <f>SUM(AK6:AK119)</f>
        <v>19644200.441333342</v>
      </c>
      <c r="AL120" s="71"/>
      <c r="AM120" s="71"/>
    </row>
    <row r="123" spans="1:39">
      <c r="S123" s="72" t="e">
        <f>#VALUE!</f>
        <v>#VALUE!</v>
      </c>
    </row>
    <row r="125" spans="1:39">
      <c r="S125">
        <f>SUBTOTAL(9,S6,S10,S116)</f>
        <v>79532.400000000009</v>
      </c>
    </row>
    <row r="127" spans="1:39">
      <c r="S127" s="72" t="e">
        <f>#VALUE!</f>
        <v>#VALUE!</v>
      </c>
    </row>
    <row r="131" spans="19:34">
      <c r="V131" s="73"/>
      <c r="W131" s="73"/>
      <c r="X131" s="74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</row>
    <row r="132" spans="19:34">
      <c r="S132" s="75" t="e">
        <f>#VALUE!</f>
        <v>#VALUE!</v>
      </c>
      <c r="V132" s="73"/>
      <c r="W132" s="73"/>
      <c r="X132" s="74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</row>
    <row r="133" spans="19:34">
      <c r="S133" s="75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</row>
    <row r="134" spans="19:34">
      <c r="S134" s="75"/>
    </row>
    <row r="136" spans="19:34">
      <c r="S136" s="76"/>
    </row>
    <row r="137" spans="19:34">
      <c r="S137" s="76"/>
    </row>
    <row r="138" spans="19:34">
      <c r="S138" s="76"/>
    </row>
    <row r="139" spans="19:34">
      <c r="S139" s="76"/>
    </row>
  </sheetData>
  <mergeCells count="7">
    <mergeCell ref="A1:AJ1"/>
    <mergeCell ref="A2:AK2"/>
    <mergeCell ref="S4:V4"/>
    <mergeCell ref="W4:Y4"/>
    <mergeCell ref="Z4:AE4"/>
    <mergeCell ref="AG4:AH4"/>
    <mergeCell ref="AI4:AJ4"/>
  </mergeCells>
  <pageMargins left="0.7" right="0.7" top="0.75" bottom="0.75" header="0.3" footer="0.3"/>
  <pageSetup orientation="landscape" verticalDpi="0" r:id="rId1"/>
  <ignoredErrors>
    <ignoredError sqref="F6:F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chely</dc:creator>
  <cp:lastModifiedBy>chely</cp:lastModifiedBy>
  <dcterms:created xsi:type="dcterms:W3CDTF">2016-10-18T15:58:35Z</dcterms:created>
  <dcterms:modified xsi:type="dcterms:W3CDTF">2017-08-01T17:47:41Z</dcterms:modified>
</cp:coreProperties>
</file>