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590"/>
  </bookViews>
  <sheets>
    <sheet name="OCTUBRE BASE  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N15" i="1"/>
  <c r="O15" i="1"/>
  <c r="P15" i="1"/>
  <c r="Q15" i="1"/>
  <c r="V15" i="1"/>
  <c r="W15" i="1"/>
  <c r="G36" i="1"/>
  <c r="H36" i="1"/>
  <c r="I36" i="1"/>
  <c r="J36" i="1"/>
  <c r="K36" i="1"/>
  <c r="N36" i="1"/>
  <c r="O36" i="1"/>
  <c r="P36" i="1"/>
  <c r="Q36" i="1"/>
  <c r="W36" i="1"/>
  <c r="W40" i="1" s="1"/>
  <c r="R77" i="1" l="1"/>
  <c r="U77" i="1"/>
  <c r="X77" i="1" s="1"/>
  <c r="N40" i="1" l="1"/>
  <c r="V40" i="1"/>
  <c r="U8" i="1" l="1"/>
  <c r="R56" i="1" l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3" i="1"/>
  <c r="R74" i="1"/>
  <c r="R75" i="1"/>
  <c r="R76" i="1"/>
  <c r="R78" i="1"/>
  <c r="R79" i="1"/>
  <c r="R55" i="1"/>
  <c r="R44" i="1"/>
  <c r="R45" i="1"/>
  <c r="R46" i="1"/>
  <c r="R47" i="1"/>
  <c r="R15" i="1" s="1"/>
  <c r="R48" i="1"/>
  <c r="R49" i="1"/>
  <c r="R43" i="1"/>
  <c r="R37" i="1"/>
  <c r="R36" i="1" s="1"/>
  <c r="R38" i="1"/>
  <c r="R31" i="1"/>
  <c r="R26" i="1"/>
  <c r="R25" i="1"/>
  <c r="R14" i="1"/>
  <c r="R16" i="1"/>
  <c r="R17" i="1"/>
  <c r="R18" i="1"/>
  <c r="R19" i="1"/>
  <c r="R20" i="1"/>
  <c r="R21" i="1"/>
  <c r="R13" i="1"/>
  <c r="R7" i="1"/>
  <c r="R8" i="1"/>
  <c r="R9" i="1"/>
  <c r="R6" i="1"/>
  <c r="N80" i="1"/>
  <c r="N51" i="1"/>
  <c r="N33" i="1"/>
  <c r="N28" i="1"/>
  <c r="N23" i="1"/>
  <c r="N11" i="1"/>
  <c r="N82" i="1" l="1"/>
  <c r="W80" i="1" l="1"/>
  <c r="V80" i="1"/>
  <c r="U79" i="1"/>
  <c r="X79" i="1" s="1"/>
  <c r="L79" i="1"/>
  <c r="U78" i="1"/>
  <c r="X78" i="1" s="1"/>
  <c r="L78" i="1"/>
  <c r="L77" i="1"/>
  <c r="Y77" i="1" s="1"/>
  <c r="U76" i="1"/>
  <c r="X76" i="1" s="1"/>
  <c r="L76" i="1"/>
  <c r="U75" i="1"/>
  <c r="X75" i="1" s="1"/>
  <c r="L75" i="1"/>
  <c r="U74" i="1"/>
  <c r="X74" i="1" s="1"/>
  <c r="L74" i="1"/>
  <c r="U73" i="1"/>
  <c r="X73" i="1" s="1"/>
  <c r="L73" i="1"/>
  <c r="Q72" i="1"/>
  <c r="Q80" i="1" s="1"/>
  <c r="P72" i="1"/>
  <c r="O72" i="1"/>
  <c r="K72" i="1"/>
  <c r="K80" i="1" s="1"/>
  <c r="J72" i="1"/>
  <c r="J80" i="1" s="1"/>
  <c r="I72" i="1"/>
  <c r="I80" i="1" s="1"/>
  <c r="H72" i="1"/>
  <c r="H80" i="1" s="1"/>
  <c r="G72" i="1"/>
  <c r="U72" i="1" s="1"/>
  <c r="U71" i="1"/>
  <c r="L71" i="1"/>
  <c r="U70" i="1"/>
  <c r="X70" i="1" s="1"/>
  <c r="L70" i="1"/>
  <c r="U69" i="1"/>
  <c r="X69" i="1" s="1"/>
  <c r="L69" i="1"/>
  <c r="U68" i="1"/>
  <c r="X68" i="1" s="1"/>
  <c r="L68" i="1"/>
  <c r="X67" i="1"/>
  <c r="L67" i="1"/>
  <c r="X66" i="1"/>
  <c r="L66" i="1"/>
  <c r="X65" i="1"/>
  <c r="L65" i="1"/>
  <c r="X64" i="1"/>
  <c r="L64" i="1"/>
  <c r="X63" i="1"/>
  <c r="L63" i="1"/>
  <c r="X62" i="1"/>
  <c r="L62" i="1"/>
  <c r="X61" i="1"/>
  <c r="L61" i="1"/>
  <c r="X60" i="1"/>
  <c r="L60" i="1"/>
  <c r="X59" i="1"/>
  <c r="L59" i="1"/>
  <c r="X58" i="1"/>
  <c r="L58" i="1"/>
  <c r="X57" i="1"/>
  <c r="L57" i="1"/>
  <c r="U56" i="1"/>
  <c r="L56" i="1"/>
  <c r="U55" i="1"/>
  <c r="L55" i="1"/>
  <c r="W51" i="1"/>
  <c r="V51" i="1"/>
  <c r="Q51" i="1"/>
  <c r="P51" i="1"/>
  <c r="O51" i="1"/>
  <c r="K51" i="1"/>
  <c r="J51" i="1"/>
  <c r="I51" i="1"/>
  <c r="H51" i="1"/>
  <c r="G51" i="1"/>
  <c r="U49" i="1"/>
  <c r="L49" i="1"/>
  <c r="U48" i="1"/>
  <c r="L48" i="1"/>
  <c r="U47" i="1"/>
  <c r="U15" i="1" s="1"/>
  <c r="L47" i="1"/>
  <c r="L15" i="1" s="1"/>
  <c r="U46" i="1"/>
  <c r="L46" i="1"/>
  <c r="U45" i="1"/>
  <c r="X45" i="1" s="1"/>
  <c r="L45" i="1"/>
  <c r="U44" i="1"/>
  <c r="L44" i="1"/>
  <c r="U43" i="1"/>
  <c r="L43" i="1"/>
  <c r="U38" i="1"/>
  <c r="X38" i="1" s="1"/>
  <c r="L38" i="1"/>
  <c r="Q40" i="1"/>
  <c r="P40" i="1"/>
  <c r="O40" i="1"/>
  <c r="K40" i="1"/>
  <c r="J40" i="1"/>
  <c r="I40" i="1"/>
  <c r="H40" i="1"/>
  <c r="U37" i="1"/>
  <c r="U36" i="1" s="1"/>
  <c r="L37" i="1"/>
  <c r="L36" i="1" s="1"/>
  <c r="W33" i="1"/>
  <c r="V33" i="1"/>
  <c r="Q33" i="1"/>
  <c r="P33" i="1"/>
  <c r="O33" i="1"/>
  <c r="K33" i="1"/>
  <c r="J33" i="1"/>
  <c r="I33" i="1"/>
  <c r="H33" i="1"/>
  <c r="G33" i="1"/>
  <c r="U31" i="1"/>
  <c r="U33" i="1" s="1"/>
  <c r="R33" i="1"/>
  <c r="L31" i="1"/>
  <c r="L33" i="1" s="1"/>
  <c r="W28" i="1"/>
  <c r="V28" i="1"/>
  <c r="Q28" i="1"/>
  <c r="P28" i="1"/>
  <c r="O28" i="1"/>
  <c r="K28" i="1"/>
  <c r="J28" i="1"/>
  <c r="I28" i="1"/>
  <c r="H28" i="1"/>
  <c r="G28" i="1"/>
  <c r="X27" i="1"/>
  <c r="Y27" i="1" s="1"/>
  <c r="U26" i="1"/>
  <c r="L26" i="1"/>
  <c r="U25" i="1"/>
  <c r="X25" i="1" s="1"/>
  <c r="R28" i="1"/>
  <c r="L25" i="1"/>
  <c r="W23" i="1"/>
  <c r="V23" i="1"/>
  <c r="Q23" i="1"/>
  <c r="P23" i="1"/>
  <c r="O23" i="1"/>
  <c r="K23" i="1"/>
  <c r="J23" i="1"/>
  <c r="I23" i="1"/>
  <c r="H23" i="1"/>
  <c r="G23" i="1"/>
  <c r="X22" i="1"/>
  <c r="Y22" i="1" s="1"/>
  <c r="U21" i="1"/>
  <c r="X21" i="1" s="1"/>
  <c r="L21" i="1"/>
  <c r="U20" i="1"/>
  <c r="L20" i="1"/>
  <c r="U19" i="1"/>
  <c r="X19" i="1" s="1"/>
  <c r="L19" i="1"/>
  <c r="U18" i="1"/>
  <c r="L18" i="1"/>
  <c r="U17" i="1"/>
  <c r="X17" i="1" s="1"/>
  <c r="L17" i="1"/>
  <c r="U16" i="1"/>
  <c r="L16" i="1"/>
  <c r="U14" i="1"/>
  <c r="L14" i="1"/>
  <c r="U13" i="1"/>
  <c r="L13" i="1"/>
  <c r="W11" i="1"/>
  <c r="V11" i="1"/>
  <c r="Q11" i="1"/>
  <c r="P11" i="1"/>
  <c r="O11" i="1"/>
  <c r="K11" i="1"/>
  <c r="J11" i="1"/>
  <c r="I11" i="1"/>
  <c r="H11" i="1"/>
  <c r="G11" i="1"/>
  <c r="X10" i="1"/>
  <c r="Y10" i="1" s="1"/>
  <c r="U9" i="1"/>
  <c r="X9" i="1" s="1"/>
  <c r="L9" i="1"/>
  <c r="X8" i="1"/>
  <c r="L8" i="1"/>
  <c r="U7" i="1"/>
  <c r="X7" i="1" s="1"/>
  <c r="L7" i="1"/>
  <c r="U6" i="1"/>
  <c r="L6" i="1"/>
  <c r="X47" i="1" l="1"/>
  <c r="X15" i="1" s="1"/>
  <c r="Y69" i="1"/>
  <c r="L28" i="1"/>
  <c r="U11" i="1"/>
  <c r="Y79" i="1"/>
  <c r="U51" i="1"/>
  <c r="X51" i="1" s="1"/>
  <c r="Y64" i="1"/>
  <c r="G40" i="1"/>
  <c r="V82" i="1"/>
  <c r="R40" i="1"/>
  <c r="X43" i="1"/>
  <c r="Y43" i="1" s="1"/>
  <c r="Y73" i="1"/>
  <c r="L11" i="1"/>
  <c r="O80" i="1"/>
  <c r="O82" i="1" s="1"/>
  <c r="R72" i="1"/>
  <c r="R80" i="1" s="1"/>
  <c r="Y75" i="1"/>
  <c r="X71" i="1"/>
  <c r="Y71" i="1" s="1"/>
  <c r="Y25" i="1"/>
  <c r="X31" i="1"/>
  <c r="X33" i="1" s="1"/>
  <c r="R50" i="1"/>
  <c r="Y58" i="1"/>
  <c r="X16" i="1"/>
  <c r="Y16" i="1" s="1"/>
  <c r="X49" i="1"/>
  <c r="Y49" i="1" s="1"/>
  <c r="Y59" i="1"/>
  <c r="Y66" i="1"/>
  <c r="X18" i="1"/>
  <c r="Y18" i="1" s="1"/>
  <c r="X20" i="1"/>
  <c r="Y20" i="1" s="1"/>
  <c r="Y57" i="1"/>
  <c r="W82" i="1"/>
  <c r="X13" i="1"/>
  <c r="Y13" i="1" s="1"/>
  <c r="X26" i="1"/>
  <c r="Y26" i="1" s="1"/>
  <c r="R34" i="1"/>
  <c r="Y38" i="1"/>
  <c r="Y60" i="1"/>
  <c r="X55" i="1"/>
  <c r="Y55" i="1" s="1"/>
  <c r="H82" i="1"/>
  <c r="Y61" i="1"/>
  <c r="X14" i="1"/>
  <c r="X56" i="1"/>
  <c r="Y56" i="1" s="1"/>
  <c r="R23" i="1"/>
  <c r="Y8" i="1"/>
  <c r="Y17" i="1"/>
  <c r="R11" i="1"/>
  <c r="Y19" i="1"/>
  <c r="X44" i="1"/>
  <c r="Y44" i="1" s="1"/>
  <c r="X46" i="1"/>
  <c r="Y46" i="1" s="1"/>
  <c r="X48" i="1"/>
  <c r="Y48" i="1" s="1"/>
  <c r="Y65" i="1"/>
  <c r="I82" i="1"/>
  <c r="Y21" i="1"/>
  <c r="X37" i="1"/>
  <c r="Y68" i="1"/>
  <c r="Y70" i="1"/>
  <c r="U80" i="1"/>
  <c r="X80" i="1" s="1"/>
  <c r="X72" i="1"/>
  <c r="X11" i="1"/>
  <c r="Y62" i="1"/>
  <c r="Y7" i="1"/>
  <c r="Y9" i="1"/>
  <c r="J82" i="1"/>
  <c r="Y14" i="1"/>
  <c r="Y45" i="1"/>
  <c r="Y47" i="1"/>
  <c r="Y15" i="1" s="1"/>
  <c r="Y63" i="1"/>
  <c r="Y67" i="1"/>
  <c r="Y74" i="1"/>
  <c r="Y76" i="1"/>
  <c r="Y78" i="1"/>
  <c r="K82" i="1"/>
  <c r="U23" i="1"/>
  <c r="X23" i="1" s="1"/>
  <c r="U28" i="1"/>
  <c r="X28" i="1" s="1"/>
  <c r="Y28" i="1" s="1"/>
  <c r="L72" i="1"/>
  <c r="X6" i="1"/>
  <c r="Y6" i="1" s="1"/>
  <c r="L23" i="1"/>
  <c r="R51" i="1"/>
  <c r="L80" i="1"/>
  <c r="L40" i="1"/>
  <c r="G80" i="1"/>
  <c r="P80" i="1"/>
  <c r="P82" i="1" s="1"/>
  <c r="L51" i="1"/>
  <c r="Q82" i="1"/>
  <c r="U40" i="1" l="1"/>
  <c r="U82" i="1" s="1"/>
  <c r="Y37" i="1"/>
  <c r="Y36" i="1" s="1"/>
  <c r="X36" i="1"/>
  <c r="X40" i="1" s="1"/>
  <c r="X82" i="1" s="1"/>
  <c r="Q87" i="1" s="1"/>
  <c r="R41" i="1"/>
  <c r="Y31" i="1"/>
  <c r="Y34" i="1" s="1"/>
  <c r="Y80" i="1"/>
  <c r="X34" i="1"/>
  <c r="Y72" i="1"/>
  <c r="G82" i="1"/>
  <c r="R82" i="1"/>
  <c r="Y23" i="1"/>
  <c r="Y11" i="1"/>
  <c r="Y51" i="1"/>
  <c r="X41" i="1" l="1"/>
  <c r="Y41" i="1"/>
  <c r="Y40" i="1"/>
  <c r="Y33" i="1"/>
  <c r="L82" i="1"/>
  <c r="Q86" i="1" s="1"/>
  <c r="Y82" i="1" l="1"/>
  <c r="Q88" i="1" s="1"/>
</calcChain>
</file>

<file path=xl/sharedStrings.xml><?xml version="1.0" encoding="utf-8"?>
<sst xmlns="http://schemas.openxmlformats.org/spreadsheetml/2006/main" count="232" uniqueCount="112">
  <si>
    <t>PERCEPCIONES                                                                                                                                                                           OBLIGACIONES PATRONALES</t>
  </si>
  <si>
    <t>DEDUCCIONES</t>
  </si>
  <si>
    <t>NOMBRE</t>
  </si>
  <si>
    <t>PUESTO</t>
  </si>
  <si>
    <t>STATUS</t>
  </si>
  <si>
    <t>SEXO</t>
  </si>
  <si>
    <t>NIV</t>
  </si>
  <si>
    <t>SUELDO</t>
  </si>
  <si>
    <t>DESPENSA</t>
  </si>
  <si>
    <t>PASAJE</t>
  </si>
  <si>
    <t>AGUINALDO MENSUAL</t>
  </si>
  <si>
    <t>PRIMA VACACIONAL MENSUAL</t>
  </si>
  <si>
    <t>ESTIMADO COSTO MENSUAL IMSS</t>
  </si>
  <si>
    <t>TOTAL DE PERCEPCIONES</t>
  </si>
  <si>
    <t>SEDAR</t>
  </si>
  <si>
    <t>VIVIENDA</t>
  </si>
  <si>
    <t>PENSIONES</t>
  </si>
  <si>
    <t>TOTAL OBLIGACIONES PATRONALES</t>
  </si>
  <si>
    <t>APORTACIÓN FONDO DE AHORRO</t>
  </si>
  <si>
    <t>PRESTAMOS PENSIONES</t>
  </si>
  <si>
    <t>ISR A CARGO DEL TRABAJADOR</t>
  </si>
  <si>
    <t>TOTAL DEDUCCIONES</t>
  </si>
  <si>
    <t>TOTAL LIQUIDO MENSUAL</t>
  </si>
  <si>
    <t>AGUSTIN SILVA GUERRERO</t>
  </si>
  <si>
    <t>DIRECTOR GENERAL</t>
  </si>
  <si>
    <t>BASE / ASIMILADO A SALARIO</t>
  </si>
  <si>
    <t>M</t>
  </si>
  <si>
    <t>VANESSA CARDENAS MARQUEZ</t>
  </si>
  <si>
    <t>VINCULACIÓN DE LA AEEJ IP</t>
  </si>
  <si>
    <t>F</t>
  </si>
  <si>
    <t>MIRIAM AZUCENA MEZA LÓPEZ</t>
  </si>
  <si>
    <t>ASISTENTE DIRECCIÓN</t>
  </si>
  <si>
    <t>OSCAR PADILLA RAMIREZ</t>
  </si>
  <si>
    <t>MENSAJERO</t>
  </si>
  <si>
    <t>AGUSTIN RAMIREZ ALDANA</t>
  </si>
  <si>
    <t>DIRECCIÓN DE ADMINISTRACIÓN</t>
  </si>
  <si>
    <t>MALENA GORDILLO ROCHA</t>
  </si>
  <si>
    <t>GERENTE RH</t>
  </si>
  <si>
    <t>DIANA YADIRA GUZMAN QUEZADA</t>
  </si>
  <si>
    <t>AUXILIAR RH</t>
  </si>
  <si>
    <t>JOSE REFUGIO ARRIAGA HERNANDEZ</t>
  </si>
  <si>
    <t>GERENTE CONTABILIDAD</t>
  </si>
  <si>
    <t>ROSA MARGARITA AVILA BRAVO</t>
  </si>
  <si>
    <t>AUXILIAR CONTABLE</t>
  </si>
  <si>
    <t>ROBERTO BARRANCO CASAS</t>
  </si>
  <si>
    <t>MIGUEL ANGEL TALANCON LANGARICA</t>
  </si>
  <si>
    <t>GERENTE DE COMPRAS</t>
  </si>
  <si>
    <t>EDGAR FABRICIO GONZALEZ SOTELO</t>
  </si>
  <si>
    <t>AUXILIAR COMPRAS</t>
  </si>
  <si>
    <t>RAUL GUERRERO FLORES</t>
  </si>
  <si>
    <t>ELIZABETH REYES MEDINA</t>
  </si>
  <si>
    <t>JURÍDICO</t>
  </si>
  <si>
    <t>AIDA ARTEMISA VERDUZCO AMBRIZ</t>
  </si>
  <si>
    <t>AUXILIAR JURIDICO</t>
  </si>
  <si>
    <t>JORGE EDUARDO ALCANTAR SOLANO</t>
  </si>
  <si>
    <t>ORGANO DE CONTROL</t>
  </si>
  <si>
    <t>ALEJANDRA RODRIGUEZ CAMACHO</t>
  </si>
  <si>
    <t>COORDINACION DE EXPOSITORES</t>
  </si>
  <si>
    <t>PALOMA DEL CARMEN HINOJOSA CARBALLIDO</t>
  </si>
  <si>
    <t>GERENTE DE PUBLICIDAD</t>
  </si>
  <si>
    <t>MARIO JAVIER BARRIGA MORENO</t>
  </si>
  <si>
    <t>DIRECTOR DE CONTENIDOS</t>
  </si>
  <si>
    <t>ALEXA LIMBEROPULOS FORTES</t>
  </si>
  <si>
    <t>COORDINACIÓN ARTÍSTICA</t>
  </si>
  <si>
    <t>YADEL CITLALLI ARECHIGA GONZALEZ</t>
  </si>
  <si>
    <t>COORDINADOR CULTURAL</t>
  </si>
  <si>
    <t>ANDREA LOPEZ ROCHIN</t>
  </si>
  <si>
    <t>AUXILIAR EVENTOS ARTÍSTICOS</t>
  </si>
  <si>
    <t>CARLOS MIGUEL GARCIA AGUAYO</t>
  </si>
  <si>
    <t>AUXILIAR EVENTOS CULTURALES</t>
  </si>
  <si>
    <t>IVAN FRANCISCO ROMERO GONZALEZ</t>
  </si>
  <si>
    <t>COORDINADOR DEPORTIVO</t>
  </si>
  <si>
    <t>MOISES SANTANA ROSAS</t>
  </si>
  <si>
    <t>AUXILIAR DE EVENTOS DEPORTIVOS</t>
  </si>
  <si>
    <t>JOSE DOMINGO MORALES BARAJAS</t>
  </si>
  <si>
    <t>DIRECTOR DE OPERACIONES</t>
  </si>
  <si>
    <t>CARLOS FERNANDO MARTINEZ MACIAS</t>
  </si>
  <si>
    <t>JEFE DE SEGURIDAD</t>
  </si>
  <si>
    <t>ALVARO QUEZADA IBARRA</t>
  </si>
  <si>
    <t>VIGILANTE</t>
  </si>
  <si>
    <t>CRISTIAN EDUARDO MARTINEZ MARTINEZ</t>
  </si>
  <si>
    <t>MARIA GUADALUPE SANCHEZ ESCORCIA</t>
  </si>
  <si>
    <t>ISIDRO ANTONIO JUAREZ BECERRA</t>
  </si>
  <si>
    <t>ANTONIO CASTILLO ARTEAGA</t>
  </si>
  <si>
    <t>JULIAN ALEXIS GARCIA RORIGUEZ</t>
  </si>
  <si>
    <t>LUIS FRANCISCO RUIZ DIAZ</t>
  </si>
  <si>
    <t>DAVID BELTRAN RODRIGUEZ</t>
  </si>
  <si>
    <t>ULISES EDUARDO PEREZ MAGALLANES</t>
  </si>
  <si>
    <t>ANDRES ROBERTO SANTOS ALCOCER</t>
  </si>
  <si>
    <t>CRUZ ANTONIO MARQUEZ LOPEZ</t>
  </si>
  <si>
    <t>FRANCISCO ZARCO VALENCIA</t>
  </si>
  <si>
    <t>JEFE DE MANTENIMIENTO Y LIMPIEZA</t>
  </si>
  <si>
    <t>JUAN PABLO COVARRUBIAS GONZALEZ</t>
  </si>
  <si>
    <t>JEFE DE MANTENIMIENTO</t>
  </si>
  <si>
    <t>JUAN BARBOSA MAGAÑA</t>
  </si>
  <si>
    <t>AYUDANTE GENERAL</t>
  </si>
  <si>
    <t>RAMON PEREZ GUTIERREZ</t>
  </si>
  <si>
    <t>MIGUEL BARBOSA MAGAÑA</t>
  </si>
  <si>
    <t>SUPERVISOR DE INTENDENCIA</t>
  </si>
  <si>
    <t>LOERA LOPEZ JOSE LUIS</t>
  </si>
  <si>
    <t>ESCAREÑO GARCIA JORGE ANTONIO</t>
  </si>
  <si>
    <t>VERONICA DE LA CERDA RUVALCABA</t>
  </si>
  <si>
    <t>BERTA AGUILAR DIAZ</t>
  </si>
  <si>
    <t>JOSE FERNANDO ALBANES GARCIA</t>
  </si>
  <si>
    <t>JEFE DE PRODUCCION</t>
  </si>
  <si>
    <t>MURILLO CRUZ REFUGIO</t>
  </si>
  <si>
    <t>CUZ CADENA SERGIO ARTURO</t>
  </si>
  <si>
    <t>TOTAL BRUTO</t>
  </si>
  <si>
    <t>SOTO GARCIA JUAN CARLOS</t>
  </si>
  <si>
    <t>COORD. DE ALIMENTOS Y BEBIDAS</t>
  </si>
  <si>
    <t xml:space="preserve"> </t>
  </si>
  <si>
    <t>NOMINA DEL 01 DE OCTUBRE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</si>
</sst>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3" fillId="0" borderId="0" xfId="1" applyFont="1"/>
    <xf numFmtId="43" fontId="7" fillId="0" borderId="0" xfId="1" applyFont="1" applyBorder="1"/>
    <xf numFmtId="43" fontId="3" fillId="0" borderId="0" xfId="1" applyFont="1" applyBorder="1"/>
    <xf numFmtId="43" fontId="4" fillId="0" borderId="1" xfId="1" applyFont="1" applyBorder="1"/>
    <xf numFmtId="43" fontId="3" fillId="0" borderId="1" xfId="1" applyFont="1" applyBorder="1"/>
    <xf numFmtId="43" fontId="7" fillId="0" borderId="0" xfId="1" applyFont="1"/>
    <xf numFmtId="43" fontId="4" fillId="0" borderId="0" xfId="1" applyFont="1"/>
    <xf numFmtId="43" fontId="5" fillId="0" borderId="0" xfId="1" applyFont="1" applyBorder="1"/>
    <xf numFmtId="43" fontId="5" fillId="0" borderId="0" xfId="1" applyFont="1"/>
    <xf numFmtId="0" fontId="0" fillId="0" borderId="0" xfId="0" applyBorder="1"/>
    <xf numFmtId="43" fontId="4" fillId="0" borderId="0" xfId="1" applyFont="1" applyBorder="1"/>
    <xf numFmtId="43" fontId="0" fillId="0" borderId="2" xfId="1" applyFont="1" applyBorder="1"/>
    <xf numFmtId="43" fontId="0" fillId="0" borderId="3" xfId="1" applyFont="1" applyBorder="1"/>
    <xf numFmtId="0" fontId="0" fillId="0" borderId="1" xfId="0" applyFill="1" applyBorder="1"/>
    <xf numFmtId="44" fontId="0" fillId="0" borderId="0" xfId="0" applyNumberFormat="1" applyFont="1" applyBorder="1"/>
    <xf numFmtId="0" fontId="0" fillId="3" borderId="0" xfId="0" applyFill="1" applyBorder="1"/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3" fontId="0" fillId="0" borderId="4" xfId="1" applyFont="1" applyBorder="1"/>
    <xf numFmtId="0" fontId="1" fillId="3" borderId="1" xfId="0" applyFont="1" applyFill="1" applyBorder="1"/>
    <xf numFmtId="0" fontId="0" fillId="3" borderId="1" xfId="0" applyFont="1" applyFill="1" applyBorder="1"/>
    <xf numFmtId="43" fontId="0" fillId="0" borderId="0" xfId="0" applyNumberFormat="1"/>
    <xf numFmtId="43" fontId="4" fillId="0" borderId="5" xfId="1" applyFont="1" applyBorder="1"/>
    <xf numFmtId="43" fontId="4" fillId="0" borderId="6" xfId="1" applyFont="1" applyBorder="1"/>
    <xf numFmtId="43" fontId="4" fillId="0" borderId="7" xfId="1" applyFont="1" applyBorder="1"/>
    <xf numFmtId="43" fontId="4" fillId="0" borderId="8" xfId="1" applyFont="1" applyBorder="1" applyAlignment="1">
      <alignment wrapText="1"/>
    </xf>
    <xf numFmtId="43" fontId="4" fillId="0" borderId="9" xfId="1" applyFont="1" applyBorder="1"/>
    <xf numFmtId="43" fontId="4" fillId="0" borderId="10" xfId="1" applyFont="1" applyBorder="1" applyAlignment="1">
      <alignment wrapText="1"/>
    </xf>
    <xf numFmtId="43" fontId="4" fillId="0" borderId="11" xfId="1" applyFont="1" applyBorder="1"/>
    <xf numFmtId="43" fontId="4" fillId="0" borderId="12" xfId="1" applyFont="1" applyBorder="1"/>
    <xf numFmtId="0" fontId="0" fillId="0" borderId="1" xfId="0" applyFont="1" applyBorder="1"/>
    <xf numFmtId="4" fontId="0" fillId="0" borderId="1" xfId="3" applyNumberFormat="1" applyFont="1" applyBorder="1"/>
    <xf numFmtId="4" fontId="0" fillId="0" borderId="1" xfId="1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alerie%20Hernandez\Desktop\AEEJ\2019\PLANTILLA%20CON%20NOMB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(2)"/>
      <sheetName val="Hoja1"/>
    </sheetNames>
    <sheetDataSet>
      <sheetData sheetId="0">
        <row r="75">
          <cell r="G75">
            <v>13087</v>
          </cell>
          <cell r="I75">
            <v>957</v>
          </cell>
          <cell r="K75">
            <v>661</v>
          </cell>
          <cell r="R75">
            <v>1817.64</v>
          </cell>
          <cell r="S75">
            <v>181.76</v>
          </cell>
          <cell r="X75">
            <v>261.74</v>
          </cell>
          <cell r="Y75">
            <v>392.61</v>
          </cell>
          <cell r="Z75">
            <v>2290.23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45"/>
  <sheetViews>
    <sheetView tabSelected="1" workbookViewId="0">
      <pane xSplit="3" ySplit="4" topLeftCell="D80" activePane="bottomRight" state="frozen"/>
      <selection pane="topRight" activeCell="C1" sqref="C1"/>
      <selection pane="bottomLeft" activeCell="A3" sqref="A3"/>
      <selection pane="bottomRight" activeCell="A86" sqref="A86"/>
    </sheetView>
  </sheetViews>
  <sheetFormatPr baseColWidth="10" defaultColWidth="10.875" defaultRowHeight="15.75" x14ac:dyDescent="0.25"/>
  <cols>
    <col min="1" max="1" width="3.75" customWidth="1"/>
    <col min="2" max="2" width="40" customWidth="1"/>
    <col min="3" max="3" width="32.375" customWidth="1"/>
    <col min="4" max="4" width="17.125" bestFit="1" customWidth="1"/>
    <col min="5" max="5" width="5.125" bestFit="1" customWidth="1"/>
    <col min="6" max="6" width="3.75" bestFit="1" customWidth="1"/>
    <col min="7" max="7" width="12.625" bestFit="1" customWidth="1"/>
    <col min="8" max="9" width="10.125" bestFit="1" customWidth="1"/>
    <col min="10" max="10" width="11.125" bestFit="1" customWidth="1"/>
    <col min="11" max="11" width="11.625" bestFit="1" customWidth="1"/>
    <col min="12" max="12" width="13.75" customWidth="1"/>
    <col min="13" max="13" width="3.875" customWidth="1"/>
    <col min="14" max="14" width="10.125" bestFit="1" customWidth="1"/>
    <col min="15" max="15" width="14" bestFit="1" customWidth="1"/>
    <col min="16" max="16" width="10.125" bestFit="1" customWidth="1"/>
    <col min="17" max="17" width="12.625" bestFit="1" customWidth="1"/>
    <col min="18" max="18" width="14" customWidth="1"/>
    <col min="19" max="19" width="3.625" customWidth="1"/>
    <col min="20" max="20" width="4.875" customWidth="1"/>
    <col min="21" max="21" width="11.875" bestFit="1" customWidth="1"/>
    <col min="22" max="22" width="11" customWidth="1"/>
    <col min="23" max="23" width="11.875" bestFit="1" customWidth="1"/>
    <col min="24" max="24" width="12.875" customWidth="1"/>
    <col min="25" max="25" width="13.625" customWidth="1"/>
    <col min="26" max="26" width="2.125" customWidth="1"/>
    <col min="27" max="27" width="2.625" customWidth="1"/>
    <col min="28" max="28" width="13" bestFit="1" customWidth="1"/>
    <col min="29" max="29" width="14" bestFit="1" customWidth="1"/>
  </cols>
  <sheetData>
    <row r="2" spans="1:27" x14ac:dyDescent="0.25">
      <c r="B2" s="50" t="s">
        <v>111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x14ac:dyDescent="0.25">
      <c r="E3" s="51" t="s">
        <v>0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W3" s="49" t="s">
        <v>1</v>
      </c>
      <c r="X3" s="49"/>
      <c r="Y3" s="49"/>
    </row>
    <row r="4" spans="1:27" ht="63" customHeight="1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13</v>
      </c>
      <c r="M4" s="1"/>
      <c r="N4" s="1" t="s">
        <v>12</v>
      </c>
      <c r="O4" s="1" t="s">
        <v>14</v>
      </c>
      <c r="P4" s="1" t="s">
        <v>15</v>
      </c>
      <c r="Q4" s="1" t="s">
        <v>16</v>
      </c>
      <c r="R4" s="1" t="s">
        <v>17</v>
      </c>
      <c r="S4" s="1"/>
      <c r="T4" s="1"/>
      <c r="U4" s="1" t="s">
        <v>18</v>
      </c>
      <c r="V4" s="1" t="s">
        <v>19</v>
      </c>
      <c r="W4" s="1" t="s">
        <v>20</v>
      </c>
      <c r="X4" s="1" t="s">
        <v>21</v>
      </c>
      <c r="Y4" s="1" t="s">
        <v>22</v>
      </c>
      <c r="Z4" s="2"/>
    </row>
    <row r="5" spans="1:27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3"/>
      <c r="X5" s="3"/>
      <c r="Y5" s="3"/>
      <c r="Z5" s="3"/>
    </row>
    <row r="6" spans="1:27" x14ac:dyDescent="0.25">
      <c r="A6">
        <v>1</v>
      </c>
      <c r="B6" s="5" t="s">
        <v>23</v>
      </c>
      <c r="C6" s="6" t="s">
        <v>24</v>
      </c>
      <c r="D6" s="7" t="s">
        <v>25</v>
      </c>
      <c r="E6" s="8" t="s">
        <v>26</v>
      </c>
      <c r="F6" s="8">
        <v>28</v>
      </c>
      <c r="G6" s="9">
        <v>84998</v>
      </c>
      <c r="H6" s="9">
        <v>3202</v>
      </c>
      <c r="I6" s="9">
        <v>2238</v>
      </c>
      <c r="J6" s="9">
        <v>11805.277777777779</v>
      </c>
      <c r="K6" s="9">
        <v>1180.5277777777778</v>
      </c>
      <c r="L6" s="9">
        <f>SUM(G6:K6)</f>
        <v>103423.80555555556</v>
      </c>
      <c r="M6" s="9"/>
      <c r="N6" s="9">
        <v>1861.02</v>
      </c>
      <c r="O6" s="9">
        <v>1699.96</v>
      </c>
      <c r="P6" s="9">
        <v>2549.94</v>
      </c>
      <c r="Q6" s="9">
        <v>14874.65</v>
      </c>
      <c r="R6" s="9">
        <f>SUM(N6:Q6)</f>
        <v>20985.57</v>
      </c>
      <c r="S6" s="10"/>
      <c r="T6" s="10"/>
      <c r="U6" s="9">
        <f>+G6*0.115</f>
        <v>9774.77</v>
      </c>
      <c r="V6" s="9"/>
      <c r="W6" s="9">
        <v>26687.040000000001</v>
      </c>
      <c r="X6" s="9">
        <f t="shared" ref="X6:X11" si="0">SUM(U6:W6)</f>
        <v>36461.81</v>
      </c>
      <c r="Y6" s="9">
        <f t="shared" ref="Y6:Y11" si="1">+L6-X6</f>
        <v>66961.995555555564</v>
      </c>
      <c r="Z6" s="11"/>
      <c r="AA6" s="11"/>
    </row>
    <row r="7" spans="1:27" x14ac:dyDescent="0.25">
      <c r="A7">
        <v>2</v>
      </c>
      <c r="B7" s="5" t="s">
        <v>27</v>
      </c>
      <c r="C7" s="6" t="s">
        <v>28</v>
      </c>
      <c r="D7" s="7" t="s">
        <v>25</v>
      </c>
      <c r="E7" s="8" t="s">
        <v>29</v>
      </c>
      <c r="F7" s="8">
        <v>25</v>
      </c>
      <c r="G7" s="9">
        <v>62968</v>
      </c>
      <c r="H7" s="9">
        <v>2288</v>
      </c>
      <c r="I7" s="9">
        <v>1617</v>
      </c>
      <c r="J7" s="9">
        <v>8745.5555555555566</v>
      </c>
      <c r="K7" s="9">
        <v>874.55555555555566</v>
      </c>
      <c r="L7" s="9">
        <f>SUM(G7:K7)</f>
        <v>76493.111111111124</v>
      </c>
      <c r="M7" s="9"/>
      <c r="N7" s="9">
        <v>1861.02</v>
      </c>
      <c r="O7" s="9">
        <v>1259.3600000000001</v>
      </c>
      <c r="P7" s="9">
        <v>1889.04</v>
      </c>
      <c r="Q7" s="9">
        <v>11019.4</v>
      </c>
      <c r="R7" s="9">
        <f t="shared" ref="R7:R9" si="2">SUM(N7:Q7)</f>
        <v>16028.82</v>
      </c>
      <c r="S7" s="10"/>
      <c r="T7" s="10"/>
      <c r="U7" s="9">
        <f>+G7*0.115</f>
        <v>7241.3200000000006</v>
      </c>
      <c r="V7" s="9"/>
      <c r="W7" s="9">
        <v>18072.98</v>
      </c>
      <c r="X7" s="9">
        <f t="shared" si="0"/>
        <v>25314.3</v>
      </c>
      <c r="Y7" s="9">
        <f t="shared" si="1"/>
        <v>51178.811111111121</v>
      </c>
      <c r="Z7" s="11"/>
      <c r="AA7" s="11"/>
    </row>
    <row r="8" spans="1:27" x14ac:dyDescent="0.25">
      <c r="A8">
        <v>3</v>
      </c>
      <c r="B8" s="5" t="s">
        <v>30</v>
      </c>
      <c r="C8" s="6" t="s">
        <v>31</v>
      </c>
      <c r="D8" s="7" t="s">
        <v>25</v>
      </c>
      <c r="E8" s="12" t="s">
        <v>29</v>
      </c>
      <c r="F8" s="8">
        <v>11</v>
      </c>
      <c r="G8" s="9">
        <v>14133</v>
      </c>
      <c r="H8" s="9">
        <v>1093</v>
      </c>
      <c r="I8" s="9">
        <v>679</v>
      </c>
      <c r="J8" s="9">
        <v>1962.916666666667</v>
      </c>
      <c r="K8" s="9">
        <v>196.29166666666669</v>
      </c>
      <c r="L8" s="9">
        <f>SUM(G8:K8)</f>
        <v>18064.208333333336</v>
      </c>
      <c r="M8" s="9"/>
      <c r="N8" s="9">
        <v>838.12</v>
      </c>
      <c r="O8" s="9">
        <v>282.66000000000003</v>
      </c>
      <c r="P8" s="9">
        <v>423.99</v>
      </c>
      <c r="Q8" s="9">
        <v>2473.2749999999996</v>
      </c>
      <c r="R8" s="9">
        <f t="shared" si="2"/>
        <v>4018.0449999999996</v>
      </c>
      <c r="S8" s="10"/>
      <c r="T8" s="10"/>
      <c r="U8" s="9">
        <f>+G8*0.115</f>
        <v>1625.2950000000001</v>
      </c>
      <c r="V8" s="9"/>
      <c r="W8" s="9">
        <v>2348.6999999999998</v>
      </c>
      <c r="X8" s="9">
        <f t="shared" si="0"/>
        <v>3973.9949999999999</v>
      </c>
      <c r="Y8" s="9">
        <f t="shared" si="1"/>
        <v>14090.213333333337</v>
      </c>
      <c r="Z8" s="11"/>
      <c r="AA8" s="11"/>
    </row>
    <row r="9" spans="1:27" x14ac:dyDescent="0.25">
      <c r="A9">
        <v>4</v>
      </c>
      <c r="B9" s="5" t="s">
        <v>32</v>
      </c>
      <c r="C9" s="6" t="s">
        <v>33</v>
      </c>
      <c r="D9" s="7" t="s">
        <v>25</v>
      </c>
      <c r="E9" s="8" t="s">
        <v>26</v>
      </c>
      <c r="F9" s="8">
        <v>2</v>
      </c>
      <c r="G9" s="9">
        <v>10079</v>
      </c>
      <c r="H9" s="9">
        <v>737</v>
      </c>
      <c r="I9" s="9">
        <v>455</v>
      </c>
      <c r="J9" s="9">
        <v>1399.8611111111111</v>
      </c>
      <c r="K9" s="9">
        <v>139.98611111111111</v>
      </c>
      <c r="L9" s="9">
        <f>SUM(G9:K9)</f>
        <v>12810.847222222223</v>
      </c>
      <c r="M9" s="9"/>
      <c r="N9" s="9">
        <v>707.68</v>
      </c>
      <c r="O9" s="9">
        <v>201.58</v>
      </c>
      <c r="P9" s="9">
        <v>302.37</v>
      </c>
      <c r="Q9" s="9">
        <v>1763.8249999999998</v>
      </c>
      <c r="R9" s="9">
        <f t="shared" si="2"/>
        <v>2975.4549999999999</v>
      </c>
      <c r="S9" s="10"/>
      <c r="T9" s="10"/>
      <c r="U9" s="9">
        <f>+G9*0.115</f>
        <v>1159.085</v>
      </c>
      <c r="V9" s="9">
        <v>4320</v>
      </c>
      <c r="W9" s="9">
        <v>1302.6199999999999</v>
      </c>
      <c r="X9" s="9">
        <f t="shared" si="0"/>
        <v>6781.7049999999999</v>
      </c>
      <c r="Y9" s="9">
        <f t="shared" si="1"/>
        <v>6029.1422222222227</v>
      </c>
      <c r="Z9" s="11"/>
      <c r="AA9" s="11"/>
    </row>
    <row r="10" spans="1:27" ht="6.95" customHeight="1" x14ac:dyDescent="0.25">
      <c r="D10" s="3"/>
      <c r="E10" s="3"/>
      <c r="F10" s="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1"/>
      <c r="X10" s="9">
        <f t="shared" si="0"/>
        <v>0</v>
      </c>
      <c r="Y10" s="9">
        <f t="shared" si="1"/>
        <v>0</v>
      </c>
      <c r="Z10" s="11"/>
      <c r="AA10" s="11"/>
    </row>
    <row r="11" spans="1:27" x14ac:dyDescent="0.25">
      <c r="D11" s="3"/>
      <c r="E11" s="3"/>
      <c r="F11" s="3"/>
      <c r="G11" s="13">
        <f>SUM(G6:G10)</f>
        <v>172178</v>
      </c>
      <c r="H11" s="13">
        <f t="shared" ref="H11:Q11" si="3">SUM(H6:H10)</f>
        <v>7320</v>
      </c>
      <c r="I11" s="13">
        <f t="shared" si="3"/>
        <v>4989</v>
      </c>
      <c r="J11" s="13">
        <f t="shared" si="3"/>
        <v>23913.611111111113</v>
      </c>
      <c r="K11" s="13">
        <f t="shared" si="3"/>
        <v>2391.3611111111113</v>
      </c>
      <c r="L11" s="13">
        <f t="shared" si="3"/>
        <v>210791.97222222225</v>
      </c>
      <c r="M11" s="13"/>
      <c r="N11" s="13">
        <f t="shared" ref="N11" si="4">SUM(N6:N10)</f>
        <v>5267.84</v>
      </c>
      <c r="O11" s="13">
        <f t="shared" si="3"/>
        <v>3443.56</v>
      </c>
      <c r="P11" s="13">
        <f t="shared" si="3"/>
        <v>5165.3399999999992</v>
      </c>
      <c r="Q11" s="13">
        <f t="shared" si="3"/>
        <v>30131.149999999998</v>
      </c>
      <c r="R11" s="13">
        <f>SUM(R6:R9)</f>
        <v>44007.89</v>
      </c>
      <c r="S11" s="14"/>
      <c r="T11" s="14"/>
      <c r="U11" s="15">
        <f>SUM(U6:U10)</f>
        <v>19800.47</v>
      </c>
      <c r="V11" s="15">
        <f t="shared" ref="V11:W11" si="5">SUM(V6:V10)</f>
        <v>4320</v>
      </c>
      <c r="W11" s="15">
        <f t="shared" si="5"/>
        <v>48411.340000000004</v>
      </c>
      <c r="X11" s="16">
        <f t="shared" si="0"/>
        <v>72531.81</v>
      </c>
      <c r="Y11" s="17">
        <f t="shared" si="1"/>
        <v>138260.16222222225</v>
      </c>
      <c r="Z11" s="18"/>
      <c r="AA11" s="11"/>
    </row>
    <row r="12" spans="1:27" ht="6.95" customHeight="1" x14ac:dyDescent="0.25">
      <c r="D12" s="3"/>
      <c r="E12" s="3"/>
      <c r="F12" s="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1"/>
      <c r="X12" s="11"/>
      <c r="Y12" s="11"/>
      <c r="Z12" s="11"/>
      <c r="AA12" s="11"/>
    </row>
    <row r="13" spans="1:27" x14ac:dyDescent="0.25">
      <c r="A13">
        <v>5</v>
      </c>
      <c r="B13" s="5" t="s">
        <v>34</v>
      </c>
      <c r="C13" s="6" t="s">
        <v>35</v>
      </c>
      <c r="D13" s="7" t="s">
        <v>25</v>
      </c>
      <c r="E13" s="8" t="s">
        <v>26</v>
      </c>
      <c r="F13" s="8">
        <v>25</v>
      </c>
      <c r="G13" s="9">
        <v>62968</v>
      </c>
      <c r="H13" s="9">
        <v>2288</v>
      </c>
      <c r="I13" s="9">
        <v>1617</v>
      </c>
      <c r="J13" s="9">
        <v>8745.5555555555566</v>
      </c>
      <c r="K13" s="9">
        <v>874.55555555555566</v>
      </c>
      <c r="L13" s="9">
        <f t="shared" ref="L13:L21" si="6">SUM(G13:K13)</f>
        <v>76493.111111111124</v>
      </c>
      <c r="M13" s="9"/>
      <c r="N13" s="9">
        <v>1861.02</v>
      </c>
      <c r="O13" s="9">
        <v>1259.3600000000001</v>
      </c>
      <c r="P13" s="9">
        <v>1889.04</v>
      </c>
      <c r="Q13" s="9">
        <v>11019.4</v>
      </c>
      <c r="R13" s="9">
        <f>SUM(N13:Q13)</f>
        <v>16028.82</v>
      </c>
      <c r="S13" s="10"/>
      <c r="T13" s="10"/>
      <c r="U13" s="9">
        <f t="shared" ref="U13:U21" si="7">+G13*0.115</f>
        <v>7241.3200000000006</v>
      </c>
      <c r="V13" s="9">
        <v>26988</v>
      </c>
      <c r="W13" s="9">
        <v>18072.98</v>
      </c>
      <c r="X13" s="9">
        <f t="shared" ref="X13:X23" si="8">SUM(U13:W13)</f>
        <v>52302.3</v>
      </c>
      <c r="Y13" s="9">
        <f t="shared" ref="Y13:Y23" si="9">+L13-X13</f>
        <v>24190.811111111121</v>
      </c>
      <c r="Z13" s="11"/>
      <c r="AA13" s="11"/>
    </row>
    <row r="14" spans="1:27" x14ac:dyDescent="0.25">
      <c r="A14">
        <v>6</v>
      </c>
      <c r="B14" s="5" t="s">
        <v>36</v>
      </c>
      <c r="C14" s="6" t="s">
        <v>37</v>
      </c>
      <c r="D14" s="7" t="s">
        <v>25</v>
      </c>
      <c r="E14" s="8" t="s">
        <v>29</v>
      </c>
      <c r="F14" s="8">
        <v>19</v>
      </c>
      <c r="G14" s="9">
        <v>33470</v>
      </c>
      <c r="H14" s="9">
        <v>1549</v>
      </c>
      <c r="I14" s="9">
        <v>1016</v>
      </c>
      <c r="J14" s="9">
        <v>4648.6111111111113</v>
      </c>
      <c r="K14" s="9">
        <v>464.86111111111114</v>
      </c>
      <c r="L14" s="9">
        <f t="shared" si="6"/>
        <v>41148.472222222219</v>
      </c>
      <c r="M14" s="9"/>
      <c r="N14" s="9">
        <v>1411.1</v>
      </c>
      <c r="O14" s="9">
        <v>669.4</v>
      </c>
      <c r="P14" s="9">
        <v>1004.0999999999999</v>
      </c>
      <c r="Q14" s="9">
        <v>5857.25</v>
      </c>
      <c r="R14" s="9">
        <f t="shared" ref="R14:R21" si="10">SUM(N14:Q14)</f>
        <v>8941.85</v>
      </c>
      <c r="S14" s="10"/>
      <c r="T14" s="10"/>
      <c r="U14" s="9">
        <f t="shared" si="7"/>
        <v>3849.05</v>
      </c>
      <c r="V14" s="9">
        <v>8399.32</v>
      </c>
      <c r="W14" s="9">
        <v>7645.78</v>
      </c>
      <c r="X14" s="9">
        <f t="shared" si="8"/>
        <v>19894.149999999998</v>
      </c>
      <c r="Y14" s="9">
        <f t="shared" si="9"/>
        <v>21254.322222222221</v>
      </c>
      <c r="Z14" s="11"/>
      <c r="AA14" s="11"/>
    </row>
    <row r="15" spans="1:27" x14ac:dyDescent="0.25">
      <c r="A15">
        <v>7</v>
      </c>
      <c r="B15" s="5" t="s">
        <v>38</v>
      </c>
      <c r="C15" s="6" t="s">
        <v>39</v>
      </c>
      <c r="D15" s="7" t="s">
        <v>25</v>
      </c>
      <c r="E15" s="8" t="s">
        <v>29</v>
      </c>
      <c r="F15" s="8">
        <v>12</v>
      </c>
      <c r="G15" s="9">
        <f t="shared" ref="G15:Y15" si="11">G47</f>
        <v>15080</v>
      </c>
      <c r="H15" s="9">
        <f t="shared" si="11"/>
        <v>1099</v>
      </c>
      <c r="I15" s="9">
        <f t="shared" si="11"/>
        <v>689</v>
      </c>
      <c r="J15" s="9">
        <f t="shared" si="11"/>
        <v>2094.4444444444448</v>
      </c>
      <c r="K15" s="9">
        <f t="shared" si="11"/>
        <v>209.44444444444446</v>
      </c>
      <c r="L15" s="9">
        <f t="shared" si="11"/>
        <v>19171.888888888891</v>
      </c>
      <c r="M15" s="9"/>
      <c r="N15" s="9">
        <f t="shared" si="11"/>
        <v>865.6</v>
      </c>
      <c r="O15" s="9">
        <f t="shared" si="11"/>
        <v>301.60000000000002</v>
      </c>
      <c r="P15" s="9">
        <f t="shared" si="11"/>
        <v>452.4</v>
      </c>
      <c r="Q15" s="9">
        <f t="shared" si="11"/>
        <v>2639</v>
      </c>
      <c r="R15" s="9">
        <f t="shared" si="11"/>
        <v>4258.6000000000004</v>
      </c>
      <c r="S15" s="10"/>
      <c r="T15" s="10"/>
      <c r="U15" s="9">
        <f t="shared" si="11"/>
        <v>1734.2</v>
      </c>
      <c r="V15" s="9">
        <f t="shared" si="11"/>
        <v>0</v>
      </c>
      <c r="W15" s="9">
        <f t="shared" si="11"/>
        <v>2584</v>
      </c>
      <c r="X15" s="9">
        <f t="shared" si="11"/>
        <v>4318.2</v>
      </c>
      <c r="Y15" s="9">
        <f t="shared" si="11"/>
        <v>14853.68888888889</v>
      </c>
      <c r="Z15" s="11"/>
      <c r="AA15" s="11"/>
    </row>
    <row r="16" spans="1:27" x14ac:dyDescent="0.25">
      <c r="A16">
        <v>8</v>
      </c>
      <c r="B16" s="5" t="s">
        <v>40</v>
      </c>
      <c r="C16" s="6" t="s">
        <v>41</v>
      </c>
      <c r="D16" s="7" t="s">
        <v>25</v>
      </c>
      <c r="E16" s="12" t="s">
        <v>26</v>
      </c>
      <c r="F16" s="8">
        <v>19</v>
      </c>
      <c r="G16" s="9">
        <v>33470</v>
      </c>
      <c r="H16" s="9">
        <v>1549</v>
      </c>
      <c r="I16" s="9">
        <v>1016</v>
      </c>
      <c r="J16" s="9">
        <v>4648.6111111111113</v>
      </c>
      <c r="K16" s="9">
        <v>464.86111111111114</v>
      </c>
      <c r="L16" s="9">
        <f t="shared" si="6"/>
        <v>41148.472222222219</v>
      </c>
      <c r="M16" s="9"/>
      <c r="N16" s="9">
        <v>1411.1</v>
      </c>
      <c r="O16" s="9">
        <v>669.4</v>
      </c>
      <c r="P16" s="9">
        <v>1004.0999999999999</v>
      </c>
      <c r="Q16" s="9">
        <v>5857.25</v>
      </c>
      <c r="R16" s="9">
        <f t="shared" si="10"/>
        <v>8941.85</v>
      </c>
      <c r="S16" s="10"/>
      <c r="T16" s="10"/>
      <c r="U16" s="9">
        <f t="shared" si="7"/>
        <v>3849.05</v>
      </c>
      <c r="V16" s="9">
        <v>16736.72</v>
      </c>
      <c r="W16" s="9">
        <v>7645.78</v>
      </c>
      <c r="X16" s="9">
        <f t="shared" si="8"/>
        <v>28231.55</v>
      </c>
      <c r="Y16" s="9">
        <f t="shared" si="9"/>
        <v>12916.92222222222</v>
      </c>
      <c r="Z16" s="11"/>
      <c r="AA16" s="11"/>
    </row>
    <row r="17" spans="1:27" x14ac:dyDescent="0.25">
      <c r="A17">
        <v>9</v>
      </c>
      <c r="B17" s="5" t="s">
        <v>42</v>
      </c>
      <c r="C17" s="6" t="s">
        <v>43</v>
      </c>
      <c r="D17" s="7" t="s">
        <v>25</v>
      </c>
      <c r="E17" s="12" t="s">
        <v>29</v>
      </c>
      <c r="F17" s="8">
        <v>15</v>
      </c>
      <c r="G17" s="9">
        <v>20272</v>
      </c>
      <c r="H17" s="9">
        <v>1206</v>
      </c>
      <c r="I17" s="9">
        <v>755</v>
      </c>
      <c r="J17" s="9">
        <v>2815.5555555555557</v>
      </c>
      <c r="K17" s="9">
        <v>281.5555555555556</v>
      </c>
      <c r="L17" s="9">
        <f t="shared" si="6"/>
        <v>25330.111111111109</v>
      </c>
      <c r="M17" s="9"/>
      <c r="N17" s="9">
        <v>1018.46</v>
      </c>
      <c r="O17" s="9">
        <v>405.44</v>
      </c>
      <c r="P17" s="9">
        <v>608.16</v>
      </c>
      <c r="Q17" s="9">
        <v>3547.6</v>
      </c>
      <c r="R17" s="9">
        <f t="shared" si="10"/>
        <v>5579.66</v>
      </c>
      <c r="S17" s="10"/>
      <c r="T17" s="10"/>
      <c r="U17" s="9">
        <f t="shared" si="7"/>
        <v>2331.2800000000002</v>
      </c>
      <c r="V17" s="9">
        <v>9035.32</v>
      </c>
      <c r="W17" s="9">
        <v>3881.34</v>
      </c>
      <c r="X17" s="9">
        <f t="shared" si="8"/>
        <v>15247.94</v>
      </c>
      <c r="Y17" s="9">
        <f t="shared" si="9"/>
        <v>10082.171111111109</v>
      </c>
      <c r="Z17" s="11"/>
      <c r="AA17" s="11"/>
    </row>
    <row r="18" spans="1:27" x14ac:dyDescent="0.25">
      <c r="A18">
        <v>10</v>
      </c>
      <c r="B18" s="5" t="s">
        <v>44</v>
      </c>
      <c r="C18" s="6" t="s">
        <v>43</v>
      </c>
      <c r="D18" s="7" t="s">
        <v>25</v>
      </c>
      <c r="E18" s="12" t="s">
        <v>26</v>
      </c>
      <c r="F18" s="8">
        <v>11</v>
      </c>
      <c r="G18" s="9">
        <v>14133</v>
      </c>
      <c r="H18" s="9">
        <v>1093</v>
      </c>
      <c r="I18" s="9">
        <v>679</v>
      </c>
      <c r="J18" s="9">
        <v>1962.916666666667</v>
      </c>
      <c r="K18" s="9">
        <v>196.29166666666669</v>
      </c>
      <c r="L18" s="9">
        <f t="shared" si="6"/>
        <v>18064.208333333336</v>
      </c>
      <c r="M18" s="9"/>
      <c r="N18" s="9">
        <v>838.12</v>
      </c>
      <c r="O18" s="9">
        <v>282.66000000000003</v>
      </c>
      <c r="P18" s="9">
        <v>423.99</v>
      </c>
      <c r="Q18" s="9">
        <v>2473.2749999999996</v>
      </c>
      <c r="R18" s="9">
        <f t="shared" si="10"/>
        <v>4018.0449999999996</v>
      </c>
      <c r="S18" s="10"/>
      <c r="T18" s="10"/>
      <c r="U18" s="9">
        <f t="shared" si="7"/>
        <v>1625.2950000000001</v>
      </c>
      <c r="V18" s="9"/>
      <c r="W18" s="9">
        <v>2348.6999999999998</v>
      </c>
      <c r="X18" s="9">
        <f t="shared" si="8"/>
        <v>3973.9949999999999</v>
      </c>
      <c r="Y18" s="9">
        <f t="shared" si="9"/>
        <v>14090.213333333337</v>
      </c>
      <c r="Z18" s="11"/>
      <c r="AA18" s="11"/>
    </row>
    <row r="19" spans="1:27" x14ac:dyDescent="0.25">
      <c r="A19">
        <v>11</v>
      </c>
      <c r="B19" s="5" t="s">
        <v>45</v>
      </c>
      <c r="C19" s="6" t="s">
        <v>46</v>
      </c>
      <c r="D19" s="7" t="s">
        <v>25</v>
      </c>
      <c r="E19" s="12" t="s">
        <v>26</v>
      </c>
      <c r="F19" s="8">
        <v>19</v>
      </c>
      <c r="G19" s="9">
        <v>33470</v>
      </c>
      <c r="H19" s="9">
        <v>1549</v>
      </c>
      <c r="I19" s="9">
        <v>1016</v>
      </c>
      <c r="J19" s="9">
        <v>4648.6111111111113</v>
      </c>
      <c r="K19" s="9">
        <v>464.86111111111114</v>
      </c>
      <c r="L19" s="9">
        <f t="shared" si="6"/>
        <v>41148.472222222219</v>
      </c>
      <c r="M19" s="9"/>
      <c r="N19" s="9">
        <v>1411.1</v>
      </c>
      <c r="O19" s="9">
        <v>669.4</v>
      </c>
      <c r="P19" s="9">
        <v>1004.0999999999999</v>
      </c>
      <c r="Q19" s="9">
        <v>5857.25</v>
      </c>
      <c r="R19" s="9">
        <f t="shared" si="10"/>
        <v>8941.85</v>
      </c>
      <c r="S19" s="10"/>
      <c r="T19" s="10"/>
      <c r="U19" s="9">
        <f t="shared" si="7"/>
        <v>3849.05</v>
      </c>
      <c r="V19" s="9"/>
      <c r="W19" s="9">
        <v>7645.78</v>
      </c>
      <c r="X19" s="9">
        <f t="shared" si="8"/>
        <v>11494.83</v>
      </c>
      <c r="Y19" s="9">
        <f t="shared" si="9"/>
        <v>29653.642222222217</v>
      </c>
      <c r="Z19" s="11"/>
      <c r="AA19" s="11"/>
    </row>
    <row r="20" spans="1:27" x14ac:dyDescent="0.25">
      <c r="A20">
        <v>12</v>
      </c>
      <c r="B20" s="5" t="s">
        <v>47</v>
      </c>
      <c r="C20" s="6" t="s">
        <v>48</v>
      </c>
      <c r="D20" s="7" t="s">
        <v>25</v>
      </c>
      <c r="E20" s="12" t="s">
        <v>26</v>
      </c>
      <c r="F20" s="8">
        <v>10</v>
      </c>
      <c r="G20" s="9">
        <v>13405</v>
      </c>
      <c r="H20" s="9">
        <v>1046</v>
      </c>
      <c r="I20" s="9">
        <v>666</v>
      </c>
      <c r="J20" s="9">
        <v>1861.8055555555557</v>
      </c>
      <c r="K20" s="9">
        <v>186.18055555555554</v>
      </c>
      <c r="L20" s="9">
        <f t="shared" si="6"/>
        <v>17164.986111111109</v>
      </c>
      <c r="M20" s="9"/>
      <c r="N20" s="9">
        <v>815.8</v>
      </c>
      <c r="O20" s="9">
        <v>268.10000000000002</v>
      </c>
      <c r="P20" s="9">
        <v>402.15</v>
      </c>
      <c r="Q20" s="9">
        <v>2345.875</v>
      </c>
      <c r="R20" s="9">
        <f t="shared" si="10"/>
        <v>3831.9250000000002</v>
      </c>
      <c r="S20" s="10"/>
      <c r="T20" s="10"/>
      <c r="U20" s="9">
        <f t="shared" si="7"/>
        <v>1541.575</v>
      </c>
      <c r="V20" s="9">
        <v>6917.94</v>
      </c>
      <c r="W20" s="9">
        <v>2166.66</v>
      </c>
      <c r="X20" s="9">
        <f t="shared" si="8"/>
        <v>10626.174999999999</v>
      </c>
      <c r="Y20" s="9">
        <f t="shared" si="9"/>
        <v>6538.8111111111102</v>
      </c>
      <c r="Z20" s="11"/>
      <c r="AA20" s="11"/>
    </row>
    <row r="21" spans="1:27" x14ac:dyDescent="0.25">
      <c r="A21">
        <v>13</v>
      </c>
      <c r="B21" s="5" t="s">
        <v>49</v>
      </c>
      <c r="C21" s="6" t="s">
        <v>48</v>
      </c>
      <c r="D21" s="7" t="s">
        <v>25</v>
      </c>
      <c r="E21" s="12" t="s">
        <v>26</v>
      </c>
      <c r="F21" s="8">
        <v>10</v>
      </c>
      <c r="G21" s="9">
        <v>13405</v>
      </c>
      <c r="H21" s="9">
        <v>1046</v>
      </c>
      <c r="I21" s="9">
        <v>666</v>
      </c>
      <c r="J21" s="9">
        <v>1861.8055555555557</v>
      </c>
      <c r="K21" s="9">
        <v>186.18055555555554</v>
      </c>
      <c r="L21" s="9">
        <f t="shared" si="6"/>
        <v>17164.986111111109</v>
      </c>
      <c r="M21" s="9"/>
      <c r="N21" s="9">
        <v>815.8</v>
      </c>
      <c r="O21" s="9">
        <v>268.10000000000002</v>
      </c>
      <c r="P21" s="9">
        <v>402.15</v>
      </c>
      <c r="Q21" s="9">
        <v>2345.875</v>
      </c>
      <c r="R21" s="9">
        <f t="shared" si="10"/>
        <v>3831.9250000000002</v>
      </c>
      <c r="S21" s="10"/>
      <c r="T21" s="10"/>
      <c r="U21" s="9">
        <f t="shared" si="7"/>
        <v>1541.575</v>
      </c>
      <c r="V21" s="9">
        <v>3352</v>
      </c>
      <c r="W21" s="9">
        <v>2166.66</v>
      </c>
      <c r="X21" s="9">
        <f t="shared" si="8"/>
        <v>7060.2349999999997</v>
      </c>
      <c r="Y21" s="9">
        <f t="shared" si="9"/>
        <v>10104.751111111109</v>
      </c>
      <c r="Z21" s="11"/>
      <c r="AA21" s="11"/>
    </row>
    <row r="22" spans="1:27" ht="6.95" customHeight="1" x14ac:dyDescent="0.25">
      <c r="D22" s="3"/>
      <c r="E22" s="3"/>
      <c r="F22" s="3"/>
      <c r="G22" s="11"/>
      <c r="H22" s="11"/>
      <c r="I22" s="11"/>
      <c r="J22" s="11"/>
      <c r="K22" s="11"/>
      <c r="L22" s="9"/>
      <c r="M22" s="10"/>
      <c r="N22" s="11"/>
      <c r="O22" s="11"/>
      <c r="P22" s="11"/>
      <c r="Q22" s="11"/>
      <c r="R22" s="11"/>
      <c r="S22" s="10"/>
      <c r="T22" s="11"/>
      <c r="U22" s="11"/>
      <c r="V22" s="11"/>
      <c r="W22" s="11"/>
      <c r="X22" s="9">
        <f t="shared" si="8"/>
        <v>0</v>
      </c>
      <c r="Y22" s="9">
        <f t="shared" si="9"/>
        <v>0</v>
      </c>
      <c r="Z22" s="11"/>
      <c r="AA22" s="11"/>
    </row>
    <row r="23" spans="1:27" x14ac:dyDescent="0.25">
      <c r="D23" s="3"/>
      <c r="E23" s="3"/>
      <c r="F23" s="3"/>
      <c r="G23" s="19">
        <f>SUM(G13:G22)</f>
        <v>239673</v>
      </c>
      <c r="H23" s="19">
        <f t="shared" ref="H23:Q23" si="12">SUM(H13:H22)</f>
        <v>12425</v>
      </c>
      <c r="I23" s="19">
        <f t="shared" si="12"/>
        <v>8120</v>
      </c>
      <c r="J23" s="19">
        <f t="shared" si="12"/>
        <v>33287.916666666672</v>
      </c>
      <c r="K23" s="19">
        <f t="shared" si="12"/>
        <v>3328.791666666667</v>
      </c>
      <c r="L23" s="19">
        <f t="shared" si="12"/>
        <v>296834.70833333337</v>
      </c>
      <c r="M23" s="19"/>
      <c r="N23" s="19">
        <f t="shared" ref="N23" si="13">SUM(N13:N22)</f>
        <v>10448.099999999999</v>
      </c>
      <c r="O23" s="19">
        <f t="shared" si="12"/>
        <v>4793.4600000000009</v>
      </c>
      <c r="P23" s="19">
        <f t="shared" si="12"/>
        <v>7190.1899999999987</v>
      </c>
      <c r="Q23" s="19">
        <f t="shared" si="12"/>
        <v>41942.775000000001</v>
      </c>
      <c r="R23" s="19">
        <f>SUM(R13:R21)</f>
        <v>64374.525000000001</v>
      </c>
      <c r="S23" s="20"/>
      <c r="T23" s="20"/>
      <c r="U23" s="13">
        <f>SUM(U13:U22)</f>
        <v>27562.395</v>
      </c>
      <c r="V23" s="13">
        <f t="shared" ref="V23:W23" si="14">SUM(V13:V22)</f>
        <v>71429.3</v>
      </c>
      <c r="W23" s="13">
        <f t="shared" si="14"/>
        <v>54157.680000000008</v>
      </c>
      <c r="X23" s="16">
        <f t="shared" si="8"/>
        <v>153149.375</v>
      </c>
      <c r="Y23" s="17">
        <f t="shared" si="9"/>
        <v>143685.33333333337</v>
      </c>
      <c r="Z23" s="11"/>
      <c r="AA23" s="11"/>
    </row>
    <row r="24" spans="1:27" ht="6.95" customHeight="1" x14ac:dyDescent="0.25"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  <c r="S24" s="20"/>
      <c r="T24" s="20"/>
      <c r="U24" s="21"/>
      <c r="V24" s="21"/>
      <c r="W24" s="21"/>
      <c r="X24" s="21"/>
      <c r="Y24" s="21"/>
      <c r="Z24" s="11"/>
      <c r="AA24" s="11"/>
    </row>
    <row r="25" spans="1:27" x14ac:dyDescent="0.25">
      <c r="A25">
        <v>14</v>
      </c>
      <c r="B25" s="5" t="s">
        <v>50</v>
      </c>
      <c r="C25" s="6" t="s">
        <v>51</v>
      </c>
      <c r="D25" s="7" t="s">
        <v>25</v>
      </c>
      <c r="E25" s="8" t="s">
        <v>29</v>
      </c>
      <c r="F25" s="8">
        <v>21</v>
      </c>
      <c r="G25" s="9">
        <v>39023</v>
      </c>
      <c r="H25" s="9">
        <v>1808</v>
      </c>
      <c r="I25" s="9">
        <v>1299</v>
      </c>
      <c r="J25" s="9">
        <v>5419.8611111111113</v>
      </c>
      <c r="K25" s="9">
        <v>541.98611111111109</v>
      </c>
      <c r="L25" s="9">
        <f>SUM(G25:K25)</f>
        <v>48091.847222222219</v>
      </c>
      <c r="M25" s="9"/>
      <c r="N25" s="9">
        <v>1583.48</v>
      </c>
      <c r="O25" s="9">
        <v>780.46</v>
      </c>
      <c r="P25" s="9">
        <v>1170.69</v>
      </c>
      <c r="Q25" s="9">
        <v>6829.0249999999996</v>
      </c>
      <c r="R25" s="9">
        <f>SUM(N25:Q25)</f>
        <v>10363.654999999999</v>
      </c>
      <c r="S25" s="10"/>
      <c r="T25" s="10"/>
      <c r="U25" s="9">
        <f>+G25*0.115</f>
        <v>4487.6450000000004</v>
      </c>
      <c r="V25" s="9"/>
      <c r="W25" s="9">
        <v>9651.1</v>
      </c>
      <c r="X25" s="9">
        <f>SUM(U25:W25)</f>
        <v>14138.745000000001</v>
      </c>
      <c r="Y25" s="9">
        <f>+L25-X25</f>
        <v>33953.102222222216</v>
      </c>
      <c r="Z25" s="11"/>
      <c r="AA25" s="11"/>
    </row>
    <row r="26" spans="1:27" ht="18" customHeight="1" x14ac:dyDescent="0.25">
      <c r="A26">
        <v>15</v>
      </c>
      <c r="B26" s="5" t="s">
        <v>52</v>
      </c>
      <c r="C26" s="6" t="s">
        <v>53</v>
      </c>
      <c r="D26" s="7" t="s">
        <v>25</v>
      </c>
      <c r="E26" s="12" t="s">
        <v>29</v>
      </c>
      <c r="F26" s="8">
        <v>11</v>
      </c>
      <c r="G26" s="9">
        <v>14133</v>
      </c>
      <c r="H26" s="9">
        <v>1093</v>
      </c>
      <c r="I26" s="9">
        <v>679</v>
      </c>
      <c r="J26" s="9">
        <v>1962.916666666667</v>
      </c>
      <c r="K26" s="9">
        <v>196.29166666666669</v>
      </c>
      <c r="L26" s="9">
        <f>SUM(G26:K26)</f>
        <v>18064.208333333336</v>
      </c>
      <c r="M26" s="9"/>
      <c r="N26" s="9">
        <v>838.12</v>
      </c>
      <c r="O26" s="9">
        <v>282.66000000000003</v>
      </c>
      <c r="P26" s="9">
        <v>423.99</v>
      </c>
      <c r="Q26" s="9">
        <v>2473.2749999999996</v>
      </c>
      <c r="R26" s="9">
        <f>SUM(N26:Q26)</f>
        <v>4018.0449999999996</v>
      </c>
      <c r="S26" s="10"/>
      <c r="T26" s="10"/>
      <c r="U26" s="9">
        <f>+G26*0.115</f>
        <v>1625.2950000000001</v>
      </c>
      <c r="V26" s="9"/>
      <c r="W26" s="9">
        <v>2348.6999999999998</v>
      </c>
      <c r="X26" s="9">
        <f>SUM(U26:W26)</f>
        <v>3973.9949999999999</v>
      </c>
      <c r="Y26" s="9">
        <f>+L26-X26</f>
        <v>14090.213333333337</v>
      </c>
      <c r="Z26" s="11"/>
      <c r="AA26" s="11"/>
    </row>
    <row r="27" spans="1:27" ht="5.25" customHeight="1" x14ac:dyDescent="0.25">
      <c r="C27" s="22"/>
      <c r="D27" s="4"/>
      <c r="E27" s="4"/>
      <c r="F27" s="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>
        <f>SUM(U27:W27)</f>
        <v>0</v>
      </c>
      <c r="Y27" s="9">
        <f>+L27-X27</f>
        <v>0</v>
      </c>
      <c r="Z27" s="11"/>
      <c r="AA27" s="11"/>
    </row>
    <row r="28" spans="1:27" ht="16.5" customHeight="1" x14ac:dyDescent="0.25">
      <c r="C28" s="22"/>
      <c r="D28" s="4"/>
      <c r="E28" s="4"/>
      <c r="F28" s="4"/>
      <c r="G28" s="23">
        <f>SUM(G25:G27)</f>
        <v>53156</v>
      </c>
      <c r="H28" s="23">
        <f t="shared" ref="H28:Q28" si="15">SUM(H25:H27)</f>
        <v>2901</v>
      </c>
      <c r="I28" s="23">
        <f t="shared" si="15"/>
        <v>1978</v>
      </c>
      <c r="J28" s="23">
        <f t="shared" si="15"/>
        <v>7382.7777777777783</v>
      </c>
      <c r="K28" s="23">
        <f t="shared" si="15"/>
        <v>738.27777777777783</v>
      </c>
      <c r="L28" s="23">
        <f t="shared" si="15"/>
        <v>66156.055555555562</v>
      </c>
      <c r="M28" s="23"/>
      <c r="N28" s="23">
        <f t="shared" ref="N28" si="16">SUM(N25:N27)</f>
        <v>2421.6</v>
      </c>
      <c r="O28" s="23">
        <f t="shared" si="15"/>
        <v>1063.1200000000001</v>
      </c>
      <c r="P28" s="23">
        <f t="shared" si="15"/>
        <v>1594.68</v>
      </c>
      <c r="Q28" s="23">
        <f t="shared" si="15"/>
        <v>9302.2999999999993</v>
      </c>
      <c r="R28" s="23">
        <f>SUM(R25:R26)</f>
        <v>14381.699999999999</v>
      </c>
      <c r="S28" s="20"/>
      <c r="T28" s="20"/>
      <c r="U28" s="15">
        <f>SUM(U25:U27)</f>
        <v>6112.9400000000005</v>
      </c>
      <c r="V28" s="15">
        <f t="shared" ref="V28:W28" si="17">SUM(V25:V27)</f>
        <v>0</v>
      </c>
      <c r="W28" s="15">
        <f t="shared" si="17"/>
        <v>11999.8</v>
      </c>
      <c r="X28" s="16">
        <f>SUM(U28:W28)</f>
        <v>18112.739999999998</v>
      </c>
      <c r="Y28" s="16">
        <f>+L28-X28</f>
        <v>48043.315555555564</v>
      </c>
      <c r="Z28" s="11"/>
      <c r="AA28" s="11"/>
    </row>
    <row r="29" spans="1:27" ht="9.75" customHeight="1" x14ac:dyDescent="0.25">
      <c r="C29" s="22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0"/>
      <c r="S29" s="20"/>
      <c r="T29" s="20"/>
      <c r="U29" s="20"/>
      <c r="V29" s="20"/>
      <c r="W29" s="20"/>
      <c r="X29" s="20"/>
      <c r="Y29" s="14"/>
      <c r="Z29" s="11"/>
      <c r="AA29" s="11"/>
    </row>
    <row r="30" spans="1:27" ht="6.95" customHeight="1" x14ac:dyDescent="0.25">
      <c r="D30" s="3"/>
      <c r="E30" s="3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0"/>
      <c r="T30" s="10"/>
      <c r="U30" s="11"/>
      <c r="V30" s="11"/>
      <c r="W30" s="11"/>
      <c r="X30" s="11"/>
      <c r="Y30" s="11"/>
      <c r="Z30" s="11"/>
      <c r="AA30" s="11"/>
    </row>
    <row r="31" spans="1:27" x14ac:dyDescent="0.25">
      <c r="A31">
        <v>16</v>
      </c>
      <c r="B31" s="5" t="s">
        <v>54</v>
      </c>
      <c r="C31" s="6" t="s">
        <v>55</v>
      </c>
      <c r="D31" s="7" t="s">
        <v>25</v>
      </c>
      <c r="E31" s="8" t="s">
        <v>26</v>
      </c>
      <c r="F31" s="8">
        <v>21</v>
      </c>
      <c r="G31" s="9">
        <v>39023</v>
      </c>
      <c r="H31" s="9">
        <v>1808</v>
      </c>
      <c r="I31" s="9">
        <v>1299</v>
      </c>
      <c r="J31" s="9">
        <v>5419.8611111111113</v>
      </c>
      <c r="K31" s="9">
        <v>541.98611111111109</v>
      </c>
      <c r="L31" s="9">
        <f>SUM(G31:K31)</f>
        <v>48091.847222222219</v>
      </c>
      <c r="M31" s="9"/>
      <c r="N31" s="9">
        <v>1583.48</v>
      </c>
      <c r="O31" s="9">
        <v>780.46</v>
      </c>
      <c r="P31" s="9">
        <v>1170.69</v>
      </c>
      <c r="Q31" s="9">
        <v>6829.0249999999996</v>
      </c>
      <c r="R31" s="9">
        <f>SUM(N31:Q31)</f>
        <v>10363.654999999999</v>
      </c>
      <c r="S31" s="10"/>
      <c r="T31" s="10"/>
      <c r="U31" s="9">
        <f>+G31*0.115</f>
        <v>4487.6450000000004</v>
      </c>
      <c r="V31" s="24">
        <v>19512.599999999999</v>
      </c>
      <c r="W31" s="24">
        <v>9651.1</v>
      </c>
      <c r="X31" s="24">
        <f>SUM(U31:W31)</f>
        <v>33651.345000000001</v>
      </c>
      <c r="Y31" s="25">
        <f>+L31-X31</f>
        <v>14440.502222222218</v>
      </c>
      <c r="Z31" s="11"/>
      <c r="AA31" s="11"/>
    </row>
    <row r="32" spans="1:27" ht="5.45" customHeight="1" x14ac:dyDescent="0.25">
      <c r="C32" s="22"/>
      <c r="D32" s="4"/>
      <c r="E32" s="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0"/>
      <c r="S32" s="20"/>
      <c r="T32" s="20"/>
      <c r="U32" s="20"/>
      <c r="V32" s="20"/>
      <c r="W32" s="20"/>
      <c r="X32" s="20"/>
      <c r="Y32" s="20"/>
      <c r="Z32" s="11"/>
      <c r="AA32" s="11"/>
    </row>
    <row r="33" spans="1:27" ht="18" customHeight="1" x14ac:dyDescent="0.25">
      <c r="C33" s="22"/>
      <c r="D33" s="4"/>
      <c r="E33" s="4"/>
      <c r="F33" s="4"/>
      <c r="G33" s="23">
        <f>+G31</f>
        <v>39023</v>
      </c>
      <c r="H33" s="23">
        <f t="shared" ref="H33:R33" si="18">+H31</f>
        <v>1808</v>
      </c>
      <c r="I33" s="23">
        <f t="shared" si="18"/>
        <v>1299</v>
      </c>
      <c r="J33" s="23">
        <f t="shared" si="18"/>
        <v>5419.8611111111113</v>
      </c>
      <c r="K33" s="23">
        <f t="shared" si="18"/>
        <v>541.98611111111109</v>
      </c>
      <c r="L33" s="23">
        <f t="shared" si="18"/>
        <v>48091.847222222219</v>
      </c>
      <c r="M33" s="23"/>
      <c r="N33" s="23">
        <f t="shared" ref="N33" si="19">+N31</f>
        <v>1583.48</v>
      </c>
      <c r="O33" s="23">
        <f t="shared" si="18"/>
        <v>780.46</v>
      </c>
      <c r="P33" s="23">
        <f t="shared" si="18"/>
        <v>1170.69</v>
      </c>
      <c r="Q33" s="23">
        <f t="shared" si="18"/>
        <v>6829.0249999999996</v>
      </c>
      <c r="R33" s="23">
        <f t="shared" si="18"/>
        <v>10363.654999999999</v>
      </c>
      <c r="S33" s="20"/>
      <c r="T33" s="20"/>
      <c r="U33" s="15">
        <f>SUM(U31:U32)</f>
        <v>4487.6450000000004</v>
      </c>
      <c r="V33" s="15">
        <f t="shared" ref="V33:Y33" si="20">SUM(V31:V32)</f>
        <v>19512.599999999999</v>
      </c>
      <c r="W33" s="15">
        <f t="shared" si="20"/>
        <v>9651.1</v>
      </c>
      <c r="X33" s="15">
        <f t="shared" si="20"/>
        <v>33651.345000000001</v>
      </c>
      <c r="Y33" s="15">
        <f t="shared" si="20"/>
        <v>14440.502222222218</v>
      </c>
      <c r="Z33" s="11"/>
      <c r="AA33" s="11"/>
    </row>
    <row r="34" spans="1:27" x14ac:dyDescent="0.25">
      <c r="C34" s="22"/>
      <c r="D34" s="4"/>
      <c r="E34" s="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0">
        <f>+R31</f>
        <v>10363.654999999999</v>
      </c>
      <c r="S34" s="20"/>
      <c r="T34" s="20"/>
      <c r="U34" s="20"/>
      <c r="V34" s="20"/>
      <c r="W34" s="20"/>
      <c r="X34" s="20">
        <f>+X31</f>
        <v>33651.345000000001</v>
      </c>
      <c r="Y34" s="14">
        <f>SUM(Y31:Y32)</f>
        <v>14440.502222222218</v>
      </c>
      <c r="Z34" s="11"/>
      <c r="AA34" s="11"/>
    </row>
    <row r="35" spans="1:27" ht="6.95" customHeight="1" x14ac:dyDescent="0.25">
      <c r="D35" s="3"/>
      <c r="E35" s="3"/>
      <c r="F35" s="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0"/>
      <c r="T35" s="10"/>
      <c r="U35" s="11"/>
      <c r="V35" s="11"/>
      <c r="W35" s="11"/>
      <c r="X35" s="11"/>
      <c r="Y35" s="11"/>
      <c r="Z35" s="11"/>
      <c r="AA35" s="11"/>
    </row>
    <row r="36" spans="1:27" x14ac:dyDescent="0.25">
      <c r="A36">
        <v>17</v>
      </c>
      <c r="B36" s="46" t="s">
        <v>108</v>
      </c>
      <c r="C36" s="46" t="s">
        <v>109</v>
      </c>
      <c r="D36" s="7" t="s">
        <v>25</v>
      </c>
      <c r="E36" s="8" t="s">
        <v>26</v>
      </c>
      <c r="F36" s="8">
        <v>17</v>
      </c>
      <c r="G36" s="9">
        <f t="shared" ref="G36:Y36" si="21">G37</f>
        <v>25729</v>
      </c>
      <c r="H36" s="9">
        <f t="shared" si="21"/>
        <v>1286</v>
      </c>
      <c r="I36" s="9">
        <f t="shared" si="21"/>
        <v>857</v>
      </c>
      <c r="J36" s="9">
        <f t="shared" si="21"/>
        <v>3573.4722222222226</v>
      </c>
      <c r="K36" s="37">
        <f t="shared" si="21"/>
        <v>357.43</v>
      </c>
      <c r="L36" s="9">
        <f t="shared" si="21"/>
        <v>31802.902222222223</v>
      </c>
      <c r="M36" s="9"/>
      <c r="N36" s="47">
        <f t="shared" si="21"/>
        <v>1179.0999999999999</v>
      </c>
      <c r="O36" s="47">
        <f t="shared" si="21"/>
        <v>514.58000000000004</v>
      </c>
      <c r="P36" s="47">
        <f t="shared" si="21"/>
        <v>771.87</v>
      </c>
      <c r="Q36" s="48">
        <f t="shared" si="21"/>
        <v>4502.5749999999998</v>
      </c>
      <c r="R36" s="9">
        <f t="shared" si="21"/>
        <v>6968.125</v>
      </c>
      <c r="S36" s="10"/>
      <c r="T36" s="10"/>
      <c r="U36" s="9">
        <f t="shared" si="21"/>
        <v>2958.835</v>
      </c>
      <c r="V36" s="9"/>
      <c r="W36" s="9">
        <f t="shared" si="21"/>
        <v>5384.9</v>
      </c>
      <c r="X36" s="9">
        <f t="shared" si="21"/>
        <v>8343.7350000000006</v>
      </c>
      <c r="Y36" s="9">
        <f t="shared" si="21"/>
        <v>23459.167222222222</v>
      </c>
      <c r="Z36" s="10"/>
      <c r="AA36" s="11"/>
    </row>
    <row r="37" spans="1:27" x14ac:dyDescent="0.25">
      <c r="A37">
        <v>18</v>
      </c>
      <c r="B37" s="5" t="s">
        <v>56</v>
      </c>
      <c r="C37" s="6" t="s">
        <v>57</v>
      </c>
      <c r="D37" s="7" t="s">
        <v>25</v>
      </c>
      <c r="E37" s="12" t="s">
        <v>29</v>
      </c>
      <c r="F37" s="8">
        <v>17</v>
      </c>
      <c r="G37" s="9">
        <v>25729</v>
      </c>
      <c r="H37" s="9">
        <v>1286</v>
      </c>
      <c r="I37" s="9">
        <v>857</v>
      </c>
      <c r="J37" s="9">
        <v>3573.4722222222226</v>
      </c>
      <c r="K37" s="9">
        <v>357.43</v>
      </c>
      <c r="L37" s="9">
        <f>SUM(G37:K37)</f>
        <v>31802.902222222223</v>
      </c>
      <c r="M37" s="9"/>
      <c r="N37" s="9">
        <v>1179.0999999999999</v>
      </c>
      <c r="O37" s="9">
        <v>514.58000000000004</v>
      </c>
      <c r="P37" s="9">
        <v>771.87</v>
      </c>
      <c r="Q37" s="9">
        <v>4502.5749999999998</v>
      </c>
      <c r="R37" s="9">
        <f t="shared" ref="R37:R38" si="22">SUM(N37:Q37)</f>
        <v>6968.125</v>
      </c>
      <c r="S37" s="10"/>
      <c r="T37" s="11"/>
      <c r="U37" s="9">
        <f>+G37*0.115</f>
        <v>2958.835</v>
      </c>
      <c r="V37" s="9"/>
      <c r="W37" s="9">
        <v>5384.9</v>
      </c>
      <c r="X37" s="9">
        <f>SUM(U37:W37)</f>
        <v>8343.7350000000006</v>
      </c>
      <c r="Y37" s="9">
        <f>+L37-X37</f>
        <v>23459.167222222222</v>
      </c>
      <c r="Z37" s="10"/>
      <c r="AA37" s="11"/>
    </row>
    <row r="38" spans="1:27" x14ac:dyDescent="0.25">
      <c r="A38">
        <v>19</v>
      </c>
      <c r="B38" s="5" t="s">
        <v>58</v>
      </c>
      <c r="C38" s="6" t="s">
        <v>59</v>
      </c>
      <c r="D38" s="7" t="s">
        <v>25</v>
      </c>
      <c r="E38" s="8" t="s">
        <v>29</v>
      </c>
      <c r="F38" s="8">
        <v>20</v>
      </c>
      <c r="G38" s="9">
        <v>35981</v>
      </c>
      <c r="H38" s="9">
        <v>1680</v>
      </c>
      <c r="I38" s="9">
        <v>1191</v>
      </c>
      <c r="J38" s="9">
        <v>4997.3611111111113</v>
      </c>
      <c r="K38" s="9">
        <v>499.73611111111109</v>
      </c>
      <c r="L38" s="9">
        <f>SUM(G38:K38)</f>
        <v>44349.097222222219</v>
      </c>
      <c r="M38" s="9"/>
      <c r="N38" s="9">
        <v>1490.46</v>
      </c>
      <c r="O38" s="9">
        <v>719.62</v>
      </c>
      <c r="P38" s="9">
        <v>1079.43</v>
      </c>
      <c r="Q38" s="9">
        <v>6296.6749999999993</v>
      </c>
      <c r="R38" s="9">
        <f t="shared" si="22"/>
        <v>9586.1849999999995</v>
      </c>
      <c r="S38" s="10"/>
      <c r="T38" s="10"/>
      <c r="U38" s="9">
        <f>+G38*0.115</f>
        <v>4137.8150000000005</v>
      </c>
      <c r="V38" s="9">
        <v>1589.72</v>
      </c>
      <c r="W38" s="9">
        <v>8566.68</v>
      </c>
      <c r="X38" s="9">
        <f>SUM(U38:W38)</f>
        <v>14294.215</v>
      </c>
      <c r="Y38" s="9">
        <f>+L38-X38</f>
        <v>30054.882222222219</v>
      </c>
      <c r="Z38" s="10"/>
      <c r="AA38" s="11"/>
    </row>
    <row r="39" spans="1:27" ht="6.95" customHeight="1" x14ac:dyDescent="0.25">
      <c r="D39" s="3"/>
      <c r="E39" s="3"/>
      <c r="F39" s="3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0"/>
      <c r="T39" s="10"/>
      <c r="U39" s="10"/>
      <c r="V39" s="10"/>
      <c r="W39" s="10"/>
      <c r="X39" s="10"/>
      <c r="Y39" s="10"/>
      <c r="Z39" s="10"/>
      <c r="AA39" s="11"/>
    </row>
    <row r="40" spans="1:27" ht="20.25" customHeight="1" x14ac:dyDescent="0.25">
      <c r="D40" s="3"/>
      <c r="E40" s="3"/>
      <c r="F40" s="3"/>
      <c r="G40" s="19">
        <f>SUM(G36:G38)</f>
        <v>87439</v>
      </c>
      <c r="H40" s="19">
        <f>SUM(H36:H38)</f>
        <v>4252</v>
      </c>
      <c r="I40" s="19">
        <f>SUM(I36:I38)</f>
        <v>2905</v>
      </c>
      <c r="J40" s="19">
        <f>SUM(J36:J38)</f>
        <v>12144.305555555557</v>
      </c>
      <c r="K40" s="19">
        <f>SUM(K36:K38)</f>
        <v>1214.596111111111</v>
      </c>
      <c r="L40" s="19">
        <f>SUM(L36:L38)</f>
        <v>107954.90166666667</v>
      </c>
      <c r="M40" s="19"/>
      <c r="N40" s="19">
        <f>SUM(N36:N38)</f>
        <v>3848.66</v>
      </c>
      <c r="O40" s="19">
        <f>SUM(O36:O38)</f>
        <v>1748.7800000000002</v>
      </c>
      <c r="P40" s="19">
        <f>SUM(P36:P38)</f>
        <v>2623.17</v>
      </c>
      <c r="Q40" s="19">
        <f>SUM(Q36:Q38)</f>
        <v>15301.824999999999</v>
      </c>
      <c r="R40" s="19">
        <f>SUM(R36:R38)</f>
        <v>23522.434999999998</v>
      </c>
      <c r="S40" s="10"/>
      <c r="T40" s="10"/>
      <c r="U40" s="13">
        <f>SUM(U36:U39)</f>
        <v>10055.485000000001</v>
      </c>
      <c r="V40" s="13">
        <f>SUM(V36:V39)</f>
        <v>1589.72</v>
      </c>
      <c r="W40" s="13">
        <f>SUM(W36:W38)</f>
        <v>19336.48</v>
      </c>
      <c r="X40" s="13">
        <f>SUM(X36:X39)</f>
        <v>30981.685000000001</v>
      </c>
      <c r="Y40" s="13">
        <f>SUM(Y36:Y39)</f>
        <v>76973.21666666666</v>
      </c>
      <c r="Z40" s="11"/>
      <c r="AA40" s="11"/>
    </row>
    <row r="41" spans="1:27" x14ac:dyDescent="0.25">
      <c r="D41" s="3"/>
      <c r="E41" s="3"/>
      <c r="F41" s="3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1">
        <f>SUM(R36:R39)</f>
        <v>23522.434999999998</v>
      </c>
      <c r="S41" s="20"/>
      <c r="T41" s="20"/>
      <c r="U41" s="20"/>
      <c r="V41" s="20"/>
      <c r="W41" s="21"/>
      <c r="X41" s="21">
        <f>SUM(X36:X39)</f>
        <v>30981.685000000001</v>
      </c>
      <c r="Y41" s="18">
        <f>SUM(Y36:Y39)</f>
        <v>76973.21666666666</v>
      </c>
      <c r="Z41" s="21"/>
      <c r="AA41" s="11"/>
    </row>
    <row r="42" spans="1:27" ht="6.95" customHeight="1" x14ac:dyDescent="0.25">
      <c r="D42" s="3"/>
      <c r="E42" s="3"/>
      <c r="F42" s="3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0"/>
      <c r="T42" s="10"/>
      <c r="U42" s="10"/>
      <c r="V42" s="10"/>
      <c r="W42" s="11"/>
      <c r="X42" s="11"/>
      <c r="Y42" s="11"/>
      <c r="Z42" s="11"/>
      <c r="AA42" s="11"/>
    </row>
    <row r="43" spans="1:27" x14ac:dyDescent="0.25">
      <c r="A43">
        <v>20</v>
      </c>
      <c r="B43" s="5" t="s">
        <v>60</v>
      </c>
      <c r="C43" s="26" t="s">
        <v>61</v>
      </c>
      <c r="D43" s="7" t="s">
        <v>25</v>
      </c>
      <c r="E43" s="12" t="s">
        <v>26</v>
      </c>
      <c r="F43" s="12">
        <v>25</v>
      </c>
      <c r="G43" s="9">
        <v>62968</v>
      </c>
      <c r="H43" s="9">
        <v>2288</v>
      </c>
      <c r="I43" s="9">
        <v>1617</v>
      </c>
      <c r="J43" s="9">
        <v>8745.5555555555566</v>
      </c>
      <c r="K43" s="9">
        <v>874.55555555555566</v>
      </c>
      <c r="L43" s="9">
        <f t="shared" ref="L43:L49" si="23">SUM(G43:K43)</f>
        <v>76493.111111111124</v>
      </c>
      <c r="M43" s="9"/>
      <c r="N43" s="9">
        <v>1861.02</v>
      </c>
      <c r="O43" s="9">
        <v>1259.3600000000001</v>
      </c>
      <c r="P43" s="9">
        <v>1889.04</v>
      </c>
      <c r="Q43" s="9">
        <v>11019.4</v>
      </c>
      <c r="R43" s="9">
        <f>SUM(N43:Q43)</f>
        <v>16028.82</v>
      </c>
      <c r="S43" s="10"/>
      <c r="T43" s="10"/>
      <c r="U43" s="9">
        <f t="shared" ref="U43:U49" si="24">+G43*0.115</f>
        <v>7241.3200000000006</v>
      </c>
      <c r="V43" s="9"/>
      <c r="W43" s="9">
        <v>18072.98</v>
      </c>
      <c r="X43" s="9">
        <f t="shared" ref="X43:X49" si="25">SUM(U43:W43)</f>
        <v>25314.3</v>
      </c>
      <c r="Y43" s="9">
        <f t="shared" ref="Y43:Y49" si="26">+L43-X43</f>
        <v>51178.811111111121</v>
      </c>
      <c r="Z43" s="11"/>
      <c r="AA43" s="11"/>
    </row>
    <row r="44" spans="1:27" x14ac:dyDescent="0.25">
      <c r="A44">
        <v>21</v>
      </c>
      <c r="B44" s="5" t="s">
        <v>62</v>
      </c>
      <c r="C44" s="26" t="s">
        <v>63</v>
      </c>
      <c r="D44" s="7" t="s">
        <v>25</v>
      </c>
      <c r="E44" s="12" t="s">
        <v>29</v>
      </c>
      <c r="F44" s="12">
        <v>21</v>
      </c>
      <c r="G44" s="9">
        <v>39023</v>
      </c>
      <c r="H44" s="9">
        <v>1808</v>
      </c>
      <c r="I44" s="9">
        <v>1299</v>
      </c>
      <c r="J44" s="9">
        <v>5419.8611111111113</v>
      </c>
      <c r="K44" s="9">
        <v>541.98611111111109</v>
      </c>
      <c r="L44" s="9">
        <f t="shared" si="23"/>
        <v>48091.847222222219</v>
      </c>
      <c r="M44" s="9"/>
      <c r="N44" s="9">
        <v>1583.48</v>
      </c>
      <c r="O44" s="9">
        <v>780.46</v>
      </c>
      <c r="P44" s="9">
        <v>1170.69</v>
      </c>
      <c r="Q44" s="9">
        <v>6829.0249999999996</v>
      </c>
      <c r="R44" s="9">
        <f t="shared" ref="R44:R49" si="27">SUM(N44:Q44)</f>
        <v>10363.654999999999</v>
      </c>
      <c r="S44" s="10"/>
      <c r="T44" s="10"/>
      <c r="U44" s="9">
        <f t="shared" si="24"/>
        <v>4487.6450000000004</v>
      </c>
      <c r="V44" s="9"/>
      <c r="W44" s="9">
        <v>9651.1</v>
      </c>
      <c r="X44" s="9">
        <f t="shared" si="25"/>
        <v>14138.745000000001</v>
      </c>
      <c r="Y44" s="9">
        <f t="shared" si="26"/>
        <v>33953.102222222216</v>
      </c>
      <c r="Z44" s="11"/>
      <c r="AA44" s="11"/>
    </row>
    <row r="45" spans="1:27" x14ac:dyDescent="0.25">
      <c r="A45">
        <v>22</v>
      </c>
      <c r="B45" s="5" t="s">
        <v>64</v>
      </c>
      <c r="C45" s="26" t="s">
        <v>65</v>
      </c>
      <c r="D45" s="7" t="s">
        <v>25</v>
      </c>
      <c r="E45" s="12" t="s">
        <v>29</v>
      </c>
      <c r="F45" s="12">
        <v>21</v>
      </c>
      <c r="G45" s="9">
        <v>39023</v>
      </c>
      <c r="H45" s="9">
        <v>1808</v>
      </c>
      <c r="I45" s="9">
        <v>1299</v>
      </c>
      <c r="J45" s="9">
        <v>5419.8611111111113</v>
      </c>
      <c r="K45" s="9">
        <v>541.98611111111109</v>
      </c>
      <c r="L45" s="9">
        <f t="shared" si="23"/>
        <v>48091.847222222219</v>
      </c>
      <c r="M45" s="9"/>
      <c r="N45" s="9">
        <v>1583.48</v>
      </c>
      <c r="O45" s="9">
        <v>780.46</v>
      </c>
      <c r="P45" s="9">
        <v>1170.69</v>
      </c>
      <c r="Q45" s="9">
        <v>6829.0249999999996</v>
      </c>
      <c r="R45" s="9">
        <f t="shared" si="27"/>
        <v>10363.654999999999</v>
      </c>
      <c r="S45" s="10"/>
      <c r="T45" s="10"/>
      <c r="U45" s="9">
        <f t="shared" si="24"/>
        <v>4487.6450000000004</v>
      </c>
      <c r="V45" s="9">
        <v>8157.52</v>
      </c>
      <c r="W45" s="9">
        <v>9651.1</v>
      </c>
      <c r="X45" s="9">
        <f t="shared" si="25"/>
        <v>22296.264999999999</v>
      </c>
      <c r="Y45" s="9">
        <f t="shared" si="26"/>
        <v>25795.58222222222</v>
      </c>
      <c r="Z45" s="11"/>
      <c r="AA45" s="11"/>
    </row>
    <row r="46" spans="1:27" x14ac:dyDescent="0.25">
      <c r="A46">
        <v>23</v>
      </c>
      <c r="B46" s="5" t="s">
        <v>66</v>
      </c>
      <c r="C46" s="26" t="s">
        <v>67</v>
      </c>
      <c r="D46" s="7" t="s">
        <v>25</v>
      </c>
      <c r="E46" s="12" t="s">
        <v>29</v>
      </c>
      <c r="F46" s="12">
        <v>12</v>
      </c>
      <c r="G46" s="9">
        <v>15080</v>
      </c>
      <c r="H46" s="9">
        <v>1099</v>
      </c>
      <c r="I46" s="9">
        <v>689</v>
      </c>
      <c r="J46" s="9">
        <v>2094.4444444444448</v>
      </c>
      <c r="K46" s="9">
        <v>209.44444444444446</v>
      </c>
      <c r="L46" s="9">
        <f t="shared" si="23"/>
        <v>19171.888888888891</v>
      </c>
      <c r="M46" s="9"/>
      <c r="N46" s="9">
        <v>865.6</v>
      </c>
      <c r="O46" s="9">
        <v>301.60000000000002</v>
      </c>
      <c r="P46" s="9">
        <v>452.4</v>
      </c>
      <c r="Q46" s="9">
        <v>2639</v>
      </c>
      <c r="R46" s="9">
        <f t="shared" si="27"/>
        <v>4258.6000000000004</v>
      </c>
      <c r="S46" s="10"/>
      <c r="T46" s="10"/>
      <c r="U46" s="9">
        <f t="shared" si="24"/>
        <v>1734.2</v>
      </c>
      <c r="V46" s="9"/>
      <c r="W46" s="9">
        <v>2584</v>
      </c>
      <c r="X46" s="9">
        <f t="shared" si="25"/>
        <v>4318.2</v>
      </c>
      <c r="Y46" s="9">
        <f t="shared" si="26"/>
        <v>14853.68888888889</v>
      </c>
      <c r="Z46" s="11"/>
      <c r="AA46" s="11"/>
    </row>
    <row r="47" spans="1:27" x14ac:dyDescent="0.25">
      <c r="A47">
        <v>24</v>
      </c>
      <c r="B47" s="5" t="s">
        <v>68</v>
      </c>
      <c r="C47" s="26" t="s">
        <v>69</v>
      </c>
      <c r="D47" s="7" t="s">
        <v>25</v>
      </c>
      <c r="E47" s="12" t="s">
        <v>26</v>
      </c>
      <c r="F47" s="12">
        <v>12</v>
      </c>
      <c r="G47" s="9">
        <v>15080</v>
      </c>
      <c r="H47" s="9">
        <v>1099</v>
      </c>
      <c r="I47" s="9">
        <v>689</v>
      </c>
      <c r="J47" s="9">
        <v>2094.4444444444448</v>
      </c>
      <c r="K47" s="9">
        <v>209.44444444444446</v>
      </c>
      <c r="L47" s="9">
        <f t="shared" si="23"/>
        <v>19171.888888888891</v>
      </c>
      <c r="M47" s="9"/>
      <c r="N47" s="9">
        <v>865.6</v>
      </c>
      <c r="O47" s="9">
        <v>301.60000000000002</v>
      </c>
      <c r="P47" s="9">
        <v>452.4</v>
      </c>
      <c r="Q47" s="9">
        <v>2639</v>
      </c>
      <c r="R47" s="9">
        <f t="shared" si="27"/>
        <v>4258.6000000000004</v>
      </c>
      <c r="S47" s="10"/>
      <c r="T47" s="10"/>
      <c r="U47" s="9">
        <f t="shared" si="24"/>
        <v>1734.2</v>
      </c>
      <c r="V47" s="9"/>
      <c r="W47" s="9">
        <v>2584</v>
      </c>
      <c r="X47" s="9">
        <f t="shared" si="25"/>
        <v>4318.2</v>
      </c>
      <c r="Y47" s="9">
        <f t="shared" si="26"/>
        <v>14853.68888888889</v>
      </c>
      <c r="Z47" s="11"/>
      <c r="AA47" s="11"/>
    </row>
    <row r="48" spans="1:27" x14ac:dyDescent="0.25">
      <c r="A48">
        <v>25</v>
      </c>
      <c r="B48" s="5" t="s">
        <v>70</v>
      </c>
      <c r="C48" s="26" t="s">
        <v>71</v>
      </c>
      <c r="D48" s="7" t="s">
        <v>25</v>
      </c>
      <c r="E48" s="12" t="s">
        <v>26</v>
      </c>
      <c r="F48" s="12">
        <v>20</v>
      </c>
      <c r="G48" s="9">
        <v>35981</v>
      </c>
      <c r="H48" s="9">
        <v>1680</v>
      </c>
      <c r="I48" s="9">
        <v>1191</v>
      </c>
      <c r="J48" s="9">
        <v>4997.3611111111113</v>
      </c>
      <c r="K48" s="9">
        <v>499.73611111111109</v>
      </c>
      <c r="L48" s="9">
        <f t="shared" si="23"/>
        <v>44349.097222222219</v>
      </c>
      <c r="M48" s="9"/>
      <c r="N48" s="9">
        <v>1490.56</v>
      </c>
      <c r="O48" s="9">
        <v>719.62</v>
      </c>
      <c r="P48" s="9">
        <v>1079.43</v>
      </c>
      <c r="Q48" s="9">
        <v>6296.6749999999993</v>
      </c>
      <c r="R48" s="9">
        <f t="shared" si="27"/>
        <v>9586.2849999999999</v>
      </c>
      <c r="S48" s="10"/>
      <c r="T48" s="10"/>
      <c r="U48" s="9">
        <f t="shared" si="24"/>
        <v>4137.8150000000005</v>
      </c>
      <c r="V48" s="9"/>
      <c r="W48" s="9">
        <v>8566.68</v>
      </c>
      <c r="X48" s="9">
        <f t="shared" si="25"/>
        <v>12704.495000000001</v>
      </c>
      <c r="Y48" s="9">
        <f t="shared" si="26"/>
        <v>31644.602222222216</v>
      </c>
      <c r="Z48" s="11"/>
      <c r="AA48" s="11"/>
    </row>
    <row r="49" spans="1:27" x14ac:dyDescent="0.25">
      <c r="A49">
        <v>26</v>
      </c>
      <c r="B49" s="5" t="s">
        <v>72</v>
      </c>
      <c r="C49" s="26" t="s">
        <v>73</v>
      </c>
      <c r="D49" s="7" t="s">
        <v>25</v>
      </c>
      <c r="E49" s="12" t="s">
        <v>26</v>
      </c>
      <c r="F49" s="12">
        <v>11</v>
      </c>
      <c r="G49" s="9">
        <v>14133</v>
      </c>
      <c r="H49" s="9">
        <v>1093</v>
      </c>
      <c r="I49" s="9">
        <v>679</v>
      </c>
      <c r="J49" s="9">
        <v>1962.916666666667</v>
      </c>
      <c r="K49" s="9">
        <v>196.29166666666669</v>
      </c>
      <c r="L49" s="9">
        <f t="shared" si="23"/>
        <v>18064.208333333336</v>
      </c>
      <c r="M49" s="9"/>
      <c r="N49" s="9">
        <v>838.12</v>
      </c>
      <c r="O49" s="9">
        <v>282.66000000000003</v>
      </c>
      <c r="P49" s="9">
        <v>423.99</v>
      </c>
      <c r="Q49" s="9">
        <v>2473.2749999999996</v>
      </c>
      <c r="R49" s="9">
        <f t="shared" si="27"/>
        <v>4018.0449999999996</v>
      </c>
      <c r="S49" s="27"/>
      <c r="T49" s="10"/>
      <c r="U49" s="9">
        <f t="shared" si="24"/>
        <v>1625.2950000000001</v>
      </c>
      <c r="V49" s="9"/>
      <c r="W49" s="9">
        <v>2348.6999999999998</v>
      </c>
      <c r="X49" s="9">
        <f t="shared" si="25"/>
        <v>3973.9949999999999</v>
      </c>
      <c r="Y49" s="9">
        <f t="shared" si="26"/>
        <v>14090.213333333337</v>
      </c>
      <c r="Z49" s="11"/>
      <c r="AA49" s="11"/>
    </row>
    <row r="50" spans="1:27" x14ac:dyDescent="0.25">
      <c r="B50" s="28"/>
      <c r="C50" s="29"/>
      <c r="D50" s="30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20">
        <f>SUM(R43:R49)</f>
        <v>58877.659999999989</v>
      </c>
      <c r="S50" s="20"/>
      <c r="T50" s="20"/>
      <c r="U50" s="20"/>
      <c r="V50" s="20"/>
      <c r="W50" s="20"/>
      <c r="X50" s="10"/>
      <c r="Y50" s="10"/>
      <c r="Z50" s="21"/>
      <c r="AA50" s="11"/>
    </row>
    <row r="51" spans="1:27" x14ac:dyDescent="0.25">
      <c r="B51" s="28"/>
      <c r="C51" s="29"/>
      <c r="D51" s="30"/>
      <c r="E51" s="31"/>
      <c r="F51" s="31"/>
      <c r="G51" s="23">
        <f>SUM(G43:G50)</f>
        <v>221288</v>
      </c>
      <c r="H51" s="23">
        <f t="shared" ref="H51:Q51" si="28">SUM(H43:H50)</f>
        <v>10875</v>
      </c>
      <c r="I51" s="23">
        <f t="shared" si="28"/>
        <v>7463</v>
      </c>
      <c r="J51" s="23">
        <f t="shared" si="28"/>
        <v>30734.444444444449</v>
      </c>
      <c r="K51" s="23">
        <f t="shared" si="28"/>
        <v>3073.4444444444439</v>
      </c>
      <c r="L51" s="23">
        <f t="shared" si="28"/>
        <v>273433.88888888888</v>
      </c>
      <c r="M51" s="23"/>
      <c r="N51" s="23">
        <f t="shared" ref="N51" si="29">SUM(N43:N50)</f>
        <v>9087.86</v>
      </c>
      <c r="O51" s="23">
        <f t="shared" si="28"/>
        <v>4425.76</v>
      </c>
      <c r="P51" s="23">
        <f t="shared" si="28"/>
        <v>6638.6399999999994</v>
      </c>
      <c r="Q51" s="23">
        <f t="shared" si="28"/>
        <v>38725.4</v>
      </c>
      <c r="R51" s="23">
        <f>SUM(R43:R49)</f>
        <v>58877.659999999989</v>
      </c>
      <c r="S51" s="10"/>
      <c r="T51" s="10"/>
      <c r="U51" s="23">
        <f>SUM(U43:U50)</f>
        <v>25448.120000000003</v>
      </c>
      <c r="V51" s="23">
        <f t="shared" ref="V51:W51" si="30">SUM(V43:V50)</f>
        <v>8157.52</v>
      </c>
      <c r="W51" s="23">
        <f t="shared" si="30"/>
        <v>53458.559999999998</v>
      </c>
      <c r="X51" s="16">
        <f>SUM(U51:W51)</f>
        <v>87064.2</v>
      </c>
      <c r="Y51" s="16">
        <f>+L51-X51</f>
        <v>186369.68888888886</v>
      </c>
      <c r="Z51" s="11"/>
      <c r="AA51" s="11"/>
    </row>
    <row r="52" spans="1:27" ht="6.95" customHeight="1" x14ac:dyDescent="0.25">
      <c r="C52" s="32"/>
      <c r="D52" s="33"/>
      <c r="E52" s="33"/>
      <c r="F52" s="33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0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C53" s="32"/>
      <c r="D53" s="33"/>
      <c r="E53" s="33"/>
      <c r="F53" s="33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0"/>
      <c r="T53" s="11"/>
      <c r="U53" s="11"/>
      <c r="V53" s="11"/>
      <c r="W53" s="11"/>
      <c r="X53" s="11"/>
      <c r="Y53" s="11"/>
      <c r="Z53" s="11"/>
      <c r="AA53" s="11"/>
    </row>
    <row r="54" spans="1:27" ht="6.95" customHeight="1" x14ac:dyDescent="0.25">
      <c r="C54" s="32"/>
      <c r="D54" s="33"/>
      <c r="E54" s="33"/>
      <c r="F54" s="33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0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>
        <v>27</v>
      </c>
      <c r="B55" s="5" t="s">
        <v>74</v>
      </c>
      <c r="C55" s="26" t="s">
        <v>75</v>
      </c>
      <c r="D55" s="7" t="s">
        <v>25</v>
      </c>
      <c r="E55" s="12" t="s">
        <v>26</v>
      </c>
      <c r="F55" s="12">
        <v>23</v>
      </c>
      <c r="G55" s="9">
        <v>47094</v>
      </c>
      <c r="H55" s="9">
        <v>1920</v>
      </c>
      <c r="I55" s="9">
        <v>1376</v>
      </c>
      <c r="J55" s="9">
        <v>6540.8333333333339</v>
      </c>
      <c r="K55" s="9">
        <v>654.08333333333337</v>
      </c>
      <c r="L55" s="9">
        <f t="shared" ref="L55:L79" si="31">SUM(G55:K55)</f>
        <v>57584.916666666672</v>
      </c>
      <c r="M55" s="9"/>
      <c r="N55" s="9">
        <v>1819.08</v>
      </c>
      <c r="O55" s="9">
        <v>941.88</v>
      </c>
      <c r="P55" s="9">
        <v>1412.82</v>
      </c>
      <c r="Q55" s="9">
        <v>8241.4499999999989</v>
      </c>
      <c r="R55" s="9">
        <f>SUM(N55:Q55)</f>
        <v>12415.23</v>
      </c>
      <c r="S55" s="10"/>
      <c r="T55" s="10"/>
      <c r="U55" s="9">
        <f>+G55*0.115</f>
        <v>5415.81</v>
      </c>
      <c r="V55" s="9"/>
      <c r="W55" s="9">
        <v>12465.42</v>
      </c>
      <c r="X55" s="9">
        <f t="shared" ref="X55:X80" si="32">SUM(U55:W55)</f>
        <v>17881.23</v>
      </c>
      <c r="Y55" s="9">
        <f t="shared" ref="Y55:Y80" si="33">+L55-X55</f>
        <v>39703.686666666676</v>
      </c>
      <c r="Z55" s="34"/>
      <c r="AA55" s="10"/>
    </row>
    <row r="56" spans="1:27" x14ac:dyDescent="0.25">
      <c r="A56">
        <v>28</v>
      </c>
      <c r="B56" s="5" t="s">
        <v>76</v>
      </c>
      <c r="C56" s="26" t="s">
        <v>77</v>
      </c>
      <c r="D56" s="7" t="s">
        <v>25</v>
      </c>
      <c r="E56" s="12" t="s">
        <v>26</v>
      </c>
      <c r="F56" s="12">
        <v>19</v>
      </c>
      <c r="G56" s="9">
        <v>33470</v>
      </c>
      <c r="H56" s="9">
        <v>1549</v>
      </c>
      <c r="I56" s="9">
        <v>1016</v>
      </c>
      <c r="J56" s="9">
        <v>4648.6111111111113</v>
      </c>
      <c r="K56" s="9">
        <v>464.86111111111114</v>
      </c>
      <c r="L56" s="9">
        <f t="shared" si="31"/>
        <v>41148.472222222219</v>
      </c>
      <c r="M56" s="9"/>
      <c r="N56" s="9">
        <v>1411.1</v>
      </c>
      <c r="O56" s="9">
        <v>669.4</v>
      </c>
      <c r="P56" s="9">
        <v>1004.0999999999999</v>
      </c>
      <c r="Q56" s="9">
        <v>5857.25</v>
      </c>
      <c r="R56" s="9">
        <f t="shared" ref="R56:R79" si="34">SUM(N56:Q56)</f>
        <v>8941.85</v>
      </c>
      <c r="S56" s="10"/>
      <c r="T56" s="10"/>
      <c r="U56" s="9">
        <f>+G56*0.115</f>
        <v>3849.05</v>
      </c>
      <c r="V56" s="9"/>
      <c r="W56" s="9">
        <v>7645.78</v>
      </c>
      <c r="X56" s="9">
        <f t="shared" si="32"/>
        <v>11494.83</v>
      </c>
      <c r="Y56" s="9">
        <f t="shared" si="33"/>
        <v>29653.642222222217</v>
      </c>
      <c r="Z56" s="11"/>
      <c r="AA56" s="11"/>
    </row>
    <row r="57" spans="1:27" x14ac:dyDescent="0.25">
      <c r="A57">
        <v>29</v>
      </c>
      <c r="B57" s="35" t="s">
        <v>78</v>
      </c>
      <c r="C57" s="26" t="s">
        <v>79</v>
      </c>
      <c r="D57" s="7" t="s">
        <v>25</v>
      </c>
      <c r="E57" s="12" t="s">
        <v>26</v>
      </c>
      <c r="F57" s="12">
        <v>2</v>
      </c>
      <c r="G57" s="9">
        <v>10078.82</v>
      </c>
      <c r="H57" s="9">
        <v>737</v>
      </c>
      <c r="I57" s="9">
        <v>455</v>
      </c>
      <c r="J57" s="9">
        <v>1399.86</v>
      </c>
      <c r="K57" s="9">
        <v>139.97999999999999</v>
      </c>
      <c r="L57" s="9">
        <f t="shared" si="31"/>
        <v>12810.66</v>
      </c>
      <c r="M57" s="9"/>
      <c r="N57" s="9">
        <v>707.66</v>
      </c>
      <c r="O57" s="9">
        <v>201.58</v>
      </c>
      <c r="P57" s="9">
        <v>302.36</v>
      </c>
      <c r="Q57" s="9">
        <v>1763.82</v>
      </c>
      <c r="R57" s="9">
        <f t="shared" si="34"/>
        <v>2975.42</v>
      </c>
      <c r="S57" s="10"/>
      <c r="T57" s="10"/>
      <c r="U57" s="9">
        <v>1159.08</v>
      </c>
      <c r="V57" s="9"/>
      <c r="W57" s="9">
        <v>1302.58</v>
      </c>
      <c r="X57" s="9">
        <f t="shared" si="32"/>
        <v>2461.66</v>
      </c>
      <c r="Y57" s="9">
        <f t="shared" si="33"/>
        <v>10349</v>
      </c>
      <c r="Z57" s="11"/>
      <c r="AA57" s="11"/>
    </row>
    <row r="58" spans="1:27" x14ac:dyDescent="0.25">
      <c r="A58">
        <v>30</v>
      </c>
      <c r="B58" s="35" t="s">
        <v>80</v>
      </c>
      <c r="C58" s="26" t="s">
        <v>79</v>
      </c>
      <c r="D58" s="7" t="s">
        <v>25</v>
      </c>
      <c r="E58" s="12" t="s">
        <v>26</v>
      </c>
      <c r="F58" s="12">
        <v>2</v>
      </c>
      <c r="G58" s="9">
        <v>10078.82</v>
      </c>
      <c r="H58" s="9">
        <v>737</v>
      </c>
      <c r="I58" s="9">
        <v>455</v>
      </c>
      <c r="J58" s="9">
        <v>1399.86</v>
      </c>
      <c r="K58" s="9">
        <v>139.97999999999999</v>
      </c>
      <c r="L58" s="9">
        <f t="shared" si="31"/>
        <v>12810.66</v>
      </c>
      <c r="M58" s="9"/>
      <c r="N58" s="9">
        <v>707.66</v>
      </c>
      <c r="O58" s="9">
        <v>201.58</v>
      </c>
      <c r="P58" s="9">
        <v>302.36</v>
      </c>
      <c r="Q58" s="9">
        <v>1763.82</v>
      </c>
      <c r="R58" s="9">
        <f t="shared" si="34"/>
        <v>2975.42</v>
      </c>
      <c r="S58" s="10"/>
      <c r="T58" s="10"/>
      <c r="U58" s="9">
        <v>1159.08</v>
      </c>
      <c r="V58" s="9"/>
      <c r="W58" s="9">
        <v>1302.58</v>
      </c>
      <c r="X58" s="9">
        <f t="shared" si="32"/>
        <v>2461.66</v>
      </c>
      <c r="Y58" s="9">
        <f t="shared" si="33"/>
        <v>10349</v>
      </c>
      <c r="Z58" s="11"/>
      <c r="AA58" s="11"/>
    </row>
    <row r="59" spans="1:27" x14ac:dyDescent="0.25">
      <c r="A59">
        <v>31</v>
      </c>
      <c r="B59" s="35" t="s">
        <v>81</v>
      </c>
      <c r="C59" s="26" t="s">
        <v>79</v>
      </c>
      <c r="D59" s="7" t="s">
        <v>25</v>
      </c>
      <c r="E59" s="12" t="s">
        <v>29</v>
      </c>
      <c r="F59" s="12">
        <v>2</v>
      </c>
      <c r="G59" s="9">
        <v>10078.82</v>
      </c>
      <c r="H59" s="9">
        <v>737</v>
      </c>
      <c r="I59" s="9">
        <v>455</v>
      </c>
      <c r="J59" s="9">
        <v>1399.86</v>
      </c>
      <c r="K59" s="9">
        <v>139.97999999999999</v>
      </c>
      <c r="L59" s="9">
        <f t="shared" si="31"/>
        <v>12810.66</v>
      </c>
      <c r="M59" s="9"/>
      <c r="N59" s="9">
        <v>707.66</v>
      </c>
      <c r="O59" s="9">
        <v>201.58</v>
      </c>
      <c r="P59" s="9">
        <v>302.36</v>
      </c>
      <c r="Q59" s="9">
        <v>1763.82</v>
      </c>
      <c r="R59" s="9">
        <f t="shared" si="34"/>
        <v>2975.42</v>
      </c>
      <c r="S59" s="10"/>
      <c r="T59" s="10"/>
      <c r="U59" s="9">
        <v>1159.08</v>
      </c>
      <c r="V59" s="9"/>
      <c r="W59" s="9">
        <v>1302.58</v>
      </c>
      <c r="X59" s="9">
        <f t="shared" si="32"/>
        <v>2461.66</v>
      </c>
      <c r="Y59" s="9">
        <f t="shared" si="33"/>
        <v>10349</v>
      </c>
      <c r="Z59" s="11"/>
      <c r="AA59" s="11"/>
    </row>
    <row r="60" spans="1:27" x14ac:dyDescent="0.25">
      <c r="A60">
        <v>32</v>
      </c>
      <c r="B60" s="36" t="s">
        <v>82</v>
      </c>
      <c r="C60" s="26" t="s">
        <v>79</v>
      </c>
      <c r="D60" s="7" t="s">
        <v>25</v>
      </c>
      <c r="E60" s="12" t="s">
        <v>26</v>
      </c>
      <c r="F60" s="12">
        <v>2</v>
      </c>
      <c r="G60" s="9">
        <v>10078.82</v>
      </c>
      <c r="H60" s="9">
        <v>737</v>
      </c>
      <c r="I60" s="9">
        <v>455</v>
      </c>
      <c r="J60" s="9">
        <v>1399.86</v>
      </c>
      <c r="K60" s="9">
        <v>139.97999999999999</v>
      </c>
      <c r="L60" s="9">
        <f t="shared" si="31"/>
        <v>12810.66</v>
      </c>
      <c r="M60" s="9"/>
      <c r="N60" s="9">
        <v>707.66</v>
      </c>
      <c r="O60" s="9">
        <v>201.58</v>
      </c>
      <c r="P60" s="9">
        <v>302.36</v>
      </c>
      <c r="Q60" s="9">
        <v>1763.82</v>
      </c>
      <c r="R60" s="9">
        <f t="shared" si="34"/>
        <v>2975.42</v>
      </c>
      <c r="S60" s="10"/>
      <c r="T60" s="10"/>
      <c r="U60" s="9">
        <v>1159.08</v>
      </c>
      <c r="V60" s="9"/>
      <c r="W60" s="9">
        <v>1302.58</v>
      </c>
      <c r="X60" s="9">
        <f t="shared" si="32"/>
        <v>2461.66</v>
      </c>
      <c r="Y60" s="9">
        <f t="shared" si="33"/>
        <v>10349</v>
      </c>
      <c r="Z60" s="11"/>
      <c r="AA60" s="11"/>
    </row>
    <row r="61" spans="1:27" x14ac:dyDescent="0.25">
      <c r="A61">
        <v>33</v>
      </c>
      <c r="B61" s="36" t="s">
        <v>83</v>
      </c>
      <c r="C61" s="26" t="s">
        <v>79</v>
      </c>
      <c r="D61" s="7" t="s">
        <v>25</v>
      </c>
      <c r="E61" s="12" t="s">
        <v>26</v>
      </c>
      <c r="F61" s="12">
        <v>2</v>
      </c>
      <c r="G61" s="9">
        <v>10078.82</v>
      </c>
      <c r="H61" s="9">
        <v>737</v>
      </c>
      <c r="I61" s="9">
        <v>455</v>
      </c>
      <c r="J61" s="9">
        <v>1399.86</v>
      </c>
      <c r="K61" s="9">
        <v>139.97999999999999</v>
      </c>
      <c r="L61" s="9">
        <f t="shared" si="31"/>
        <v>12810.66</v>
      </c>
      <c r="M61" s="9"/>
      <c r="N61" s="9">
        <v>707.66</v>
      </c>
      <c r="O61" s="9">
        <v>201.58</v>
      </c>
      <c r="P61" s="9">
        <v>302.36</v>
      </c>
      <c r="Q61" s="9">
        <v>1763.82</v>
      </c>
      <c r="R61" s="9">
        <f t="shared" si="34"/>
        <v>2975.42</v>
      </c>
      <c r="S61" s="10"/>
      <c r="T61" s="10"/>
      <c r="U61" s="9">
        <v>1159.08</v>
      </c>
      <c r="V61" s="9"/>
      <c r="W61" s="9">
        <v>1302.58</v>
      </c>
      <c r="X61" s="9">
        <f t="shared" si="32"/>
        <v>2461.66</v>
      </c>
      <c r="Y61" s="9">
        <f t="shared" si="33"/>
        <v>10349</v>
      </c>
      <c r="Z61" s="11"/>
      <c r="AA61" s="11"/>
    </row>
    <row r="62" spans="1:27" x14ac:dyDescent="0.25">
      <c r="A62">
        <v>34</v>
      </c>
      <c r="B62" s="36" t="s">
        <v>84</v>
      </c>
      <c r="C62" s="26" t="s">
        <v>79</v>
      </c>
      <c r="D62" s="7" t="s">
        <v>25</v>
      </c>
      <c r="E62" s="12" t="s">
        <v>26</v>
      </c>
      <c r="F62" s="12">
        <v>2</v>
      </c>
      <c r="G62" s="9">
        <v>10078.82</v>
      </c>
      <c r="H62" s="9">
        <v>737</v>
      </c>
      <c r="I62" s="9">
        <v>455</v>
      </c>
      <c r="J62" s="9">
        <v>1399.86</v>
      </c>
      <c r="K62" s="9">
        <v>139.97999999999999</v>
      </c>
      <c r="L62" s="9">
        <f t="shared" si="31"/>
        <v>12810.66</v>
      </c>
      <c r="M62" s="9"/>
      <c r="N62" s="9">
        <v>707.66</v>
      </c>
      <c r="O62" s="9">
        <v>201.58</v>
      </c>
      <c r="P62" s="9">
        <v>302.36</v>
      </c>
      <c r="Q62" s="9">
        <v>1763.82</v>
      </c>
      <c r="R62" s="9">
        <f t="shared" si="34"/>
        <v>2975.42</v>
      </c>
      <c r="S62" s="10"/>
      <c r="T62" s="10"/>
      <c r="U62" s="9">
        <v>1159.08</v>
      </c>
      <c r="V62" s="9"/>
      <c r="W62" s="9">
        <v>1302.58</v>
      </c>
      <c r="X62" s="9">
        <f t="shared" si="32"/>
        <v>2461.66</v>
      </c>
      <c r="Y62" s="9">
        <f t="shared" si="33"/>
        <v>10349</v>
      </c>
      <c r="Z62" s="11"/>
      <c r="AA62" s="11"/>
    </row>
    <row r="63" spans="1:27" x14ac:dyDescent="0.25">
      <c r="A63">
        <v>35</v>
      </c>
      <c r="B63" s="36" t="s">
        <v>85</v>
      </c>
      <c r="C63" s="26" t="s">
        <v>79</v>
      </c>
      <c r="D63" s="7" t="s">
        <v>25</v>
      </c>
      <c r="E63" s="12" t="s">
        <v>26</v>
      </c>
      <c r="F63" s="12">
        <v>2</v>
      </c>
      <c r="G63" s="9">
        <v>10078.82</v>
      </c>
      <c r="H63" s="9">
        <v>737</v>
      </c>
      <c r="I63" s="9">
        <v>455</v>
      </c>
      <c r="J63" s="9">
        <v>1399.86</v>
      </c>
      <c r="K63" s="9">
        <v>139.97999999999999</v>
      </c>
      <c r="L63" s="9">
        <f t="shared" si="31"/>
        <v>12810.66</v>
      </c>
      <c r="M63" s="9"/>
      <c r="N63" s="9">
        <v>707.66</v>
      </c>
      <c r="O63" s="9">
        <v>201.58</v>
      </c>
      <c r="P63" s="9">
        <v>302.36</v>
      </c>
      <c r="Q63" s="9">
        <v>1763.82</v>
      </c>
      <c r="R63" s="9">
        <f t="shared" si="34"/>
        <v>2975.42</v>
      </c>
      <c r="S63" s="10"/>
      <c r="T63" s="10"/>
      <c r="U63" s="9">
        <v>1159.08</v>
      </c>
      <c r="V63" s="9"/>
      <c r="W63" s="9">
        <v>1302.58</v>
      </c>
      <c r="X63" s="9">
        <f t="shared" si="32"/>
        <v>2461.66</v>
      </c>
      <c r="Y63" s="9">
        <f t="shared" si="33"/>
        <v>10349</v>
      </c>
      <c r="Z63" s="11"/>
      <c r="AA63" s="11"/>
    </row>
    <row r="64" spans="1:27" x14ac:dyDescent="0.25">
      <c r="A64">
        <v>36</v>
      </c>
      <c r="B64" s="36" t="s">
        <v>86</v>
      </c>
      <c r="C64" s="26" t="s">
        <v>79</v>
      </c>
      <c r="D64" s="7" t="s">
        <v>25</v>
      </c>
      <c r="E64" s="12" t="s">
        <v>26</v>
      </c>
      <c r="F64" s="12">
        <v>2</v>
      </c>
      <c r="G64" s="9">
        <v>10078.82</v>
      </c>
      <c r="H64" s="9">
        <v>737</v>
      </c>
      <c r="I64" s="9">
        <v>455</v>
      </c>
      <c r="J64" s="9">
        <v>1399.86</v>
      </c>
      <c r="K64" s="9">
        <v>139.97999999999999</v>
      </c>
      <c r="L64" s="9">
        <f t="shared" si="31"/>
        <v>12810.66</v>
      </c>
      <c r="M64" s="9"/>
      <c r="N64" s="9">
        <v>707.66</v>
      </c>
      <c r="O64" s="9">
        <v>201.58</v>
      </c>
      <c r="P64" s="9">
        <v>302.36</v>
      </c>
      <c r="Q64" s="9">
        <v>1763.82</v>
      </c>
      <c r="R64" s="9">
        <f t="shared" si="34"/>
        <v>2975.42</v>
      </c>
      <c r="S64" s="10"/>
      <c r="T64" s="10"/>
      <c r="U64" s="9">
        <v>1159.08</v>
      </c>
      <c r="V64" s="9"/>
      <c r="W64" s="9">
        <v>1302.58</v>
      </c>
      <c r="X64" s="9">
        <f t="shared" si="32"/>
        <v>2461.66</v>
      </c>
      <c r="Y64" s="9">
        <f t="shared" si="33"/>
        <v>10349</v>
      </c>
      <c r="Z64" s="11"/>
      <c r="AA64" s="11"/>
    </row>
    <row r="65" spans="1:27" x14ac:dyDescent="0.25">
      <c r="A65">
        <v>37</v>
      </c>
      <c r="B65" s="36" t="s">
        <v>87</v>
      </c>
      <c r="C65" s="26" t="s">
        <v>79</v>
      </c>
      <c r="D65" s="7" t="s">
        <v>25</v>
      </c>
      <c r="E65" s="12" t="s">
        <v>26</v>
      </c>
      <c r="F65" s="12">
        <v>2</v>
      </c>
      <c r="G65" s="9">
        <v>10078.82</v>
      </c>
      <c r="H65" s="9">
        <v>737</v>
      </c>
      <c r="I65" s="9">
        <v>455</v>
      </c>
      <c r="J65" s="9">
        <v>1399.86</v>
      </c>
      <c r="K65" s="9">
        <v>139.97999999999999</v>
      </c>
      <c r="L65" s="9">
        <f t="shared" si="31"/>
        <v>12810.66</v>
      </c>
      <c r="M65" s="9"/>
      <c r="N65" s="9">
        <v>707.66</v>
      </c>
      <c r="O65" s="9">
        <v>201.58</v>
      </c>
      <c r="P65" s="9">
        <v>302.36</v>
      </c>
      <c r="Q65" s="9">
        <v>1763.82</v>
      </c>
      <c r="R65" s="9">
        <f t="shared" si="34"/>
        <v>2975.42</v>
      </c>
      <c r="S65" s="10"/>
      <c r="T65" s="10"/>
      <c r="U65" s="9">
        <v>1159.08</v>
      </c>
      <c r="V65" s="9"/>
      <c r="W65" s="9">
        <v>1302.58</v>
      </c>
      <c r="X65" s="9">
        <f t="shared" si="32"/>
        <v>2461.66</v>
      </c>
      <c r="Y65" s="9">
        <f t="shared" si="33"/>
        <v>10349</v>
      </c>
      <c r="Z65" s="11"/>
      <c r="AA65" s="11"/>
    </row>
    <row r="66" spans="1:27" x14ac:dyDescent="0.25">
      <c r="A66">
        <v>38</v>
      </c>
      <c r="B66" s="36" t="s">
        <v>88</v>
      </c>
      <c r="C66" s="26" t="s">
        <v>79</v>
      </c>
      <c r="D66" s="7" t="s">
        <v>25</v>
      </c>
      <c r="E66" s="12" t="s">
        <v>26</v>
      </c>
      <c r="F66" s="12">
        <v>2</v>
      </c>
      <c r="G66" s="9">
        <v>10078.82</v>
      </c>
      <c r="H66" s="9">
        <v>737</v>
      </c>
      <c r="I66" s="9">
        <v>455</v>
      </c>
      <c r="J66" s="9">
        <v>1399.86</v>
      </c>
      <c r="K66" s="9">
        <v>139.97999999999999</v>
      </c>
      <c r="L66" s="9">
        <f t="shared" si="31"/>
        <v>12810.66</v>
      </c>
      <c r="M66" s="9"/>
      <c r="N66" s="9">
        <v>707.66</v>
      </c>
      <c r="O66" s="9">
        <v>201.58</v>
      </c>
      <c r="P66" s="9">
        <v>302.36</v>
      </c>
      <c r="Q66" s="9">
        <v>1763.82</v>
      </c>
      <c r="R66" s="9">
        <f t="shared" si="34"/>
        <v>2975.42</v>
      </c>
      <c r="S66" s="10"/>
      <c r="T66" s="10"/>
      <c r="U66" s="9">
        <v>1159.08</v>
      </c>
      <c r="V66" s="9"/>
      <c r="W66" s="9">
        <v>1302.58</v>
      </c>
      <c r="X66" s="9">
        <f t="shared" si="32"/>
        <v>2461.66</v>
      </c>
      <c r="Y66" s="9">
        <f t="shared" si="33"/>
        <v>10349</v>
      </c>
      <c r="Z66" s="11"/>
      <c r="AA66" s="11"/>
    </row>
    <row r="67" spans="1:27" x14ac:dyDescent="0.25">
      <c r="A67">
        <v>39</v>
      </c>
      <c r="B67" s="36" t="s">
        <v>89</v>
      </c>
      <c r="C67" s="26" t="s">
        <v>79</v>
      </c>
      <c r="D67" s="7" t="s">
        <v>25</v>
      </c>
      <c r="E67" s="12" t="s">
        <v>26</v>
      </c>
      <c r="F67" s="12">
        <v>2</v>
      </c>
      <c r="G67" s="9">
        <v>10078.82</v>
      </c>
      <c r="H67" s="9">
        <v>737</v>
      </c>
      <c r="I67" s="9">
        <v>455</v>
      </c>
      <c r="J67" s="9">
        <v>1399.86</v>
      </c>
      <c r="K67" s="9">
        <v>139.97999999999999</v>
      </c>
      <c r="L67" s="9">
        <f t="shared" si="31"/>
        <v>12810.66</v>
      </c>
      <c r="M67" s="9"/>
      <c r="N67" s="9">
        <v>707.66</v>
      </c>
      <c r="O67" s="9">
        <v>201.58</v>
      </c>
      <c r="P67" s="9">
        <v>302.36</v>
      </c>
      <c r="Q67" s="9">
        <v>1763.82</v>
      </c>
      <c r="R67" s="9">
        <f t="shared" si="34"/>
        <v>2975.42</v>
      </c>
      <c r="S67" s="10"/>
      <c r="T67" s="10"/>
      <c r="U67" s="9">
        <v>1159.08</v>
      </c>
      <c r="V67" s="9"/>
      <c r="W67" s="9">
        <v>1302.58</v>
      </c>
      <c r="X67" s="9">
        <f t="shared" si="32"/>
        <v>2461.66</v>
      </c>
      <c r="Y67" s="9">
        <f t="shared" si="33"/>
        <v>10349</v>
      </c>
      <c r="Z67" s="11"/>
      <c r="AA67" s="11"/>
    </row>
    <row r="68" spans="1:27" x14ac:dyDescent="0.25">
      <c r="A68">
        <v>40</v>
      </c>
      <c r="B68" s="5" t="s">
        <v>90</v>
      </c>
      <c r="C68" s="26" t="s">
        <v>91</v>
      </c>
      <c r="D68" s="7" t="s">
        <v>25</v>
      </c>
      <c r="E68" s="12" t="s">
        <v>26</v>
      </c>
      <c r="F68" s="12">
        <v>19</v>
      </c>
      <c r="G68" s="9">
        <v>33470</v>
      </c>
      <c r="H68" s="9">
        <v>1549</v>
      </c>
      <c r="I68" s="9">
        <v>1016</v>
      </c>
      <c r="J68" s="9">
        <v>4648.6111111111113</v>
      </c>
      <c r="K68" s="9">
        <v>464.86111111111114</v>
      </c>
      <c r="L68" s="9">
        <f t="shared" si="31"/>
        <v>41148.472222222219</v>
      </c>
      <c r="M68" s="9"/>
      <c r="N68" s="9">
        <v>1411.08</v>
      </c>
      <c r="O68" s="9">
        <v>669.4</v>
      </c>
      <c r="P68" s="9">
        <v>1004.0999999999999</v>
      </c>
      <c r="Q68" s="9">
        <v>5857.25</v>
      </c>
      <c r="R68" s="9">
        <f t="shared" si="34"/>
        <v>8941.83</v>
      </c>
      <c r="S68" s="10"/>
      <c r="T68" s="10"/>
      <c r="U68" s="9">
        <f t="shared" ref="U68:U79" si="35">+G68*0.115</f>
        <v>3849.05</v>
      </c>
      <c r="V68" s="9"/>
      <c r="W68" s="9">
        <v>7645.78</v>
      </c>
      <c r="X68" s="9">
        <f t="shared" si="32"/>
        <v>11494.83</v>
      </c>
      <c r="Y68" s="9">
        <f t="shared" si="33"/>
        <v>29653.642222222217</v>
      </c>
      <c r="Z68" s="11"/>
      <c r="AA68" s="11"/>
    </row>
    <row r="69" spans="1:27" x14ac:dyDescent="0.25">
      <c r="A69">
        <v>41</v>
      </c>
      <c r="B69" s="5" t="s">
        <v>92</v>
      </c>
      <c r="C69" s="26" t="s">
        <v>93</v>
      </c>
      <c r="D69" s="7" t="s">
        <v>25</v>
      </c>
      <c r="E69" s="12" t="s">
        <v>26</v>
      </c>
      <c r="F69" s="12">
        <v>15</v>
      </c>
      <c r="G69" s="9">
        <v>20272</v>
      </c>
      <c r="H69" s="9">
        <v>1206</v>
      </c>
      <c r="I69" s="9">
        <v>755</v>
      </c>
      <c r="J69" s="9">
        <v>2815.5555555555557</v>
      </c>
      <c r="K69" s="9">
        <v>281.5555555555556</v>
      </c>
      <c r="L69" s="9">
        <f t="shared" si="31"/>
        <v>25330.111111111109</v>
      </c>
      <c r="M69" s="9"/>
      <c r="N69" s="9">
        <v>1018.46</v>
      </c>
      <c r="O69" s="9">
        <v>405.44</v>
      </c>
      <c r="P69" s="9">
        <v>608.16</v>
      </c>
      <c r="Q69" s="9">
        <v>3547.6</v>
      </c>
      <c r="R69" s="9">
        <f t="shared" si="34"/>
        <v>5579.66</v>
      </c>
      <c r="S69" s="10"/>
      <c r="T69" s="10"/>
      <c r="U69" s="9">
        <f t="shared" si="35"/>
        <v>2331.2800000000002</v>
      </c>
      <c r="V69" s="9"/>
      <c r="W69" s="9">
        <v>3881.32</v>
      </c>
      <c r="X69" s="9">
        <f t="shared" si="32"/>
        <v>6212.6</v>
      </c>
      <c r="Y69" s="9">
        <f t="shared" si="33"/>
        <v>19117.511111111111</v>
      </c>
      <c r="Z69" s="11"/>
      <c r="AA69" s="11"/>
    </row>
    <row r="70" spans="1:27" x14ac:dyDescent="0.25">
      <c r="A70">
        <v>42</v>
      </c>
      <c r="B70" s="5" t="s">
        <v>94</v>
      </c>
      <c r="C70" s="6" t="s">
        <v>95</v>
      </c>
      <c r="D70" s="7" t="s">
        <v>25</v>
      </c>
      <c r="E70" s="8" t="s">
        <v>26</v>
      </c>
      <c r="F70" s="8">
        <v>1</v>
      </c>
      <c r="G70" s="9">
        <v>9707</v>
      </c>
      <c r="H70" s="9">
        <v>717</v>
      </c>
      <c r="I70" s="9">
        <v>447</v>
      </c>
      <c r="J70" s="9">
        <v>1348.1944444444446</v>
      </c>
      <c r="K70" s="9">
        <v>134.81944444444446</v>
      </c>
      <c r="L70" s="9">
        <f t="shared" si="31"/>
        <v>12354.013888888891</v>
      </c>
      <c r="M70" s="9"/>
      <c r="N70" s="9">
        <v>696.32</v>
      </c>
      <c r="O70" s="9">
        <v>194.14000000000001</v>
      </c>
      <c r="P70" s="9">
        <v>291.20999999999998</v>
      </c>
      <c r="Q70" s="9">
        <v>1698.7249999999999</v>
      </c>
      <c r="R70" s="9">
        <f t="shared" si="34"/>
        <v>2880.395</v>
      </c>
      <c r="S70" s="10"/>
      <c r="T70" s="10"/>
      <c r="U70" s="9">
        <f t="shared" si="35"/>
        <v>1116.3050000000001</v>
      </c>
      <c r="V70" s="9">
        <v>1756</v>
      </c>
      <c r="W70" s="9">
        <v>1216.54</v>
      </c>
      <c r="X70" s="9">
        <f t="shared" si="32"/>
        <v>4088.8450000000003</v>
      </c>
      <c r="Y70" s="9">
        <f t="shared" si="33"/>
        <v>8265.1688888888893</v>
      </c>
      <c r="Z70" s="11"/>
      <c r="AA70" s="11"/>
    </row>
    <row r="71" spans="1:27" x14ac:dyDescent="0.25">
      <c r="A71">
        <v>43</v>
      </c>
      <c r="B71" s="5" t="s">
        <v>96</v>
      </c>
      <c r="C71" s="6" t="s">
        <v>95</v>
      </c>
      <c r="D71" s="7" t="s">
        <v>25</v>
      </c>
      <c r="E71" s="8" t="s">
        <v>26</v>
      </c>
      <c r="F71" s="8">
        <v>1</v>
      </c>
      <c r="G71" s="9">
        <v>9707</v>
      </c>
      <c r="H71" s="9">
        <v>717</v>
      </c>
      <c r="I71" s="9">
        <v>447</v>
      </c>
      <c r="J71" s="9">
        <v>1348.1944444444446</v>
      </c>
      <c r="K71" s="9">
        <v>134.81944444444446</v>
      </c>
      <c r="L71" s="9">
        <f t="shared" si="31"/>
        <v>12354.013888888891</v>
      </c>
      <c r="M71" s="9"/>
      <c r="N71" s="9">
        <v>696.32</v>
      </c>
      <c r="O71" s="9">
        <v>194.14000000000001</v>
      </c>
      <c r="P71" s="9">
        <v>291.20999999999998</v>
      </c>
      <c r="Q71" s="9">
        <v>1698.7249999999999</v>
      </c>
      <c r="R71" s="9">
        <f t="shared" si="34"/>
        <v>2880.395</v>
      </c>
      <c r="S71" s="10"/>
      <c r="T71" s="10"/>
      <c r="U71" s="9">
        <f t="shared" si="35"/>
        <v>1116.3050000000001</v>
      </c>
      <c r="V71" s="9">
        <v>742</v>
      </c>
      <c r="W71" s="9">
        <v>1216.54</v>
      </c>
      <c r="X71" s="9">
        <f t="shared" si="32"/>
        <v>3074.8450000000003</v>
      </c>
      <c r="Y71" s="9">
        <f t="shared" si="33"/>
        <v>9279.1688888888893</v>
      </c>
      <c r="Z71" s="11"/>
      <c r="AA71" s="11"/>
    </row>
    <row r="72" spans="1:27" x14ac:dyDescent="0.25">
      <c r="A72">
        <v>44</v>
      </c>
      <c r="B72" s="5" t="s">
        <v>97</v>
      </c>
      <c r="C72" s="6" t="s">
        <v>98</v>
      </c>
      <c r="D72" s="7" t="s">
        <v>25</v>
      </c>
      <c r="E72" s="8" t="s">
        <v>26</v>
      </c>
      <c r="F72" s="8">
        <v>9</v>
      </c>
      <c r="G72" s="9">
        <f>'[1]PLANTILLA (2)'!$G$75</f>
        <v>13087</v>
      </c>
      <c r="H72" s="9">
        <f>'[1]PLANTILLA (2)'!$I$75</f>
        <v>957</v>
      </c>
      <c r="I72" s="9">
        <f>'[1]PLANTILLA (2)'!$K$75</f>
        <v>661</v>
      </c>
      <c r="J72" s="9">
        <f>'[1]PLANTILLA (2)'!$R$75</f>
        <v>1817.64</v>
      </c>
      <c r="K72" s="9">
        <f>'[1]PLANTILLA (2)'!$S$75</f>
        <v>181.76</v>
      </c>
      <c r="L72" s="9">
        <f t="shared" si="31"/>
        <v>16704.399999999998</v>
      </c>
      <c r="M72" s="9"/>
      <c r="N72" s="9">
        <v>804.36</v>
      </c>
      <c r="O72" s="9">
        <f>'[1]PLANTILLA (2)'!$X$75</f>
        <v>261.74</v>
      </c>
      <c r="P72" s="9">
        <f>'[1]PLANTILLA (2)'!$Y$75</f>
        <v>392.61</v>
      </c>
      <c r="Q72" s="9">
        <f>'[1]PLANTILLA (2)'!$Z$75</f>
        <v>2290.23</v>
      </c>
      <c r="R72" s="9">
        <f t="shared" si="34"/>
        <v>3748.94</v>
      </c>
      <c r="S72" s="10"/>
      <c r="T72" s="10"/>
      <c r="U72" s="9">
        <f t="shared" si="35"/>
        <v>1505.0050000000001</v>
      </c>
      <c r="V72" s="9">
        <v>8705.14</v>
      </c>
      <c r="W72" s="9">
        <v>2087.3000000000002</v>
      </c>
      <c r="X72" s="9">
        <f t="shared" si="32"/>
        <v>12297.445</v>
      </c>
      <c r="Y72" s="9">
        <f t="shared" si="33"/>
        <v>4406.9549999999981</v>
      </c>
      <c r="Z72" s="11"/>
      <c r="AA72" s="11"/>
    </row>
    <row r="73" spans="1:27" x14ac:dyDescent="0.25">
      <c r="A73">
        <v>45</v>
      </c>
      <c r="B73" s="5" t="s">
        <v>99</v>
      </c>
      <c r="C73" s="6" t="s">
        <v>95</v>
      </c>
      <c r="D73" s="7" t="s">
        <v>25</v>
      </c>
      <c r="E73" s="8" t="s">
        <v>26</v>
      </c>
      <c r="F73" s="8">
        <v>1</v>
      </c>
      <c r="G73" s="9">
        <v>9707</v>
      </c>
      <c r="H73" s="9">
        <v>717</v>
      </c>
      <c r="I73" s="9">
        <v>447</v>
      </c>
      <c r="J73" s="9">
        <v>1348.1944444444446</v>
      </c>
      <c r="K73" s="9">
        <v>134.81944444444446</v>
      </c>
      <c r="L73" s="9">
        <f t="shared" si="31"/>
        <v>12354.013888888891</v>
      </c>
      <c r="M73" s="9"/>
      <c r="N73" s="9">
        <v>696.32</v>
      </c>
      <c r="O73" s="9">
        <v>194.14000000000001</v>
      </c>
      <c r="P73" s="9">
        <v>291.20999999999998</v>
      </c>
      <c r="Q73" s="9">
        <v>1698.7249999999999</v>
      </c>
      <c r="R73" s="9">
        <f t="shared" si="34"/>
        <v>2880.395</v>
      </c>
      <c r="S73" s="10"/>
      <c r="T73" s="10"/>
      <c r="U73" s="9">
        <f t="shared" si="35"/>
        <v>1116.3050000000001</v>
      </c>
      <c r="V73" s="9">
        <v>1112</v>
      </c>
      <c r="W73" s="9">
        <v>1216.54</v>
      </c>
      <c r="X73" s="9">
        <f t="shared" si="32"/>
        <v>3444.8450000000003</v>
      </c>
      <c r="Y73" s="9">
        <f t="shared" si="33"/>
        <v>8909.1688888888893</v>
      </c>
      <c r="Z73" s="11"/>
      <c r="AA73" s="11"/>
    </row>
    <row r="74" spans="1:27" x14ac:dyDescent="0.25">
      <c r="A74">
        <v>46</v>
      </c>
      <c r="B74" s="5" t="s">
        <v>100</v>
      </c>
      <c r="C74" s="6" t="s">
        <v>95</v>
      </c>
      <c r="D74" s="7" t="s">
        <v>25</v>
      </c>
      <c r="E74" s="8" t="s">
        <v>26</v>
      </c>
      <c r="F74" s="8">
        <v>1</v>
      </c>
      <c r="G74" s="9">
        <v>9707</v>
      </c>
      <c r="H74" s="9">
        <v>717</v>
      </c>
      <c r="I74" s="9">
        <v>447</v>
      </c>
      <c r="J74" s="9">
        <v>1348.1944444444446</v>
      </c>
      <c r="K74" s="9">
        <v>134.81944444444446</v>
      </c>
      <c r="L74" s="9">
        <f t="shared" si="31"/>
        <v>12354.013888888891</v>
      </c>
      <c r="M74" s="9"/>
      <c r="N74" s="9">
        <v>696.32</v>
      </c>
      <c r="O74" s="9">
        <v>194.14000000000001</v>
      </c>
      <c r="P74" s="9">
        <v>291.20999999999998</v>
      </c>
      <c r="Q74" s="9">
        <v>1698.7249999999999</v>
      </c>
      <c r="R74" s="9">
        <f t="shared" si="34"/>
        <v>2880.395</v>
      </c>
      <c r="S74" s="10"/>
      <c r="T74" s="10"/>
      <c r="U74" s="9">
        <f t="shared" si="35"/>
        <v>1116.3050000000001</v>
      </c>
      <c r="V74" s="9">
        <v>1484</v>
      </c>
      <c r="W74" s="9">
        <v>1216.54</v>
      </c>
      <c r="X74" s="9">
        <f t="shared" si="32"/>
        <v>3816.8450000000003</v>
      </c>
      <c r="Y74" s="9">
        <f t="shared" si="33"/>
        <v>8537.1688888888893</v>
      </c>
      <c r="Z74" s="11"/>
      <c r="AA74" s="11"/>
    </row>
    <row r="75" spans="1:27" x14ac:dyDescent="0.25">
      <c r="A75">
        <v>47</v>
      </c>
      <c r="B75" s="5" t="s">
        <v>101</v>
      </c>
      <c r="C75" s="6" t="s">
        <v>95</v>
      </c>
      <c r="D75" s="7" t="s">
        <v>25</v>
      </c>
      <c r="E75" s="8" t="s">
        <v>29</v>
      </c>
      <c r="F75" s="8">
        <v>1</v>
      </c>
      <c r="G75" s="9">
        <v>9707</v>
      </c>
      <c r="H75" s="9">
        <v>717</v>
      </c>
      <c r="I75" s="9">
        <v>447</v>
      </c>
      <c r="J75" s="9">
        <v>1348.1944444444446</v>
      </c>
      <c r="K75" s="9">
        <v>134.81944444444446</v>
      </c>
      <c r="L75" s="9">
        <f t="shared" si="31"/>
        <v>12354.013888888891</v>
      </c>
      <c r="M75" s="9"/>
      <c r="N75" s="9">
        <v>696.32</v>
      </c>
      <c r="O75" s="9">
        <v>194.14000000000001</v>
      </c>
      <c r="P75" s="9">
        <v>291.20999999999998</v>
      </c>
      <c r="Q75" s="9">
        <v>1698.7249999999999</v>
      </c>
      <c r="R75" s="9">
        <f t="shared" si="34"/>
        <v>2880.395</v>
      </c>
      <c r="S75" s="10"/>
      <c r="T75" s="10"/>
      <c r="U75" s="9">
        <f t="shared" si="35"/>
        <v>1116.3050000000001</v>
      </c>
      <c r="V75" s="9">
        <v>1618</v>
      </c>
      <c r="W75" s="9">
        <v>1216.54</v>
      </c>
      <c r="X75" s="9">
        <f t="shared" si="32"/>
        <v>3950.8450000000003</v>
      </c>
      <c r="Y75" s="9">
        <f t="shared" si="33"/>
        <v>8403.1688888888893</v>
      </c>
      <c r="Z75" s="11"/>
      <c r="AA75" s="11"/>
    </row>
    <row r="76" spans="1:27" x14ac:dyDescent="0.25">
      <c r="A76">
        <v>48</v>
      </c>
      <c r="B76" s="5" t="s">
        <v>102</v>
      </c>
      <c r="C76" s="6" t="s">
        <v>95</v>
      </c>
      <c r="D76" s="7" t="s">
        <v>25</v>
      </c>
      <c r="E76" s="8" t="s">
        <v>29</v>
      </c>
      <c r="F76" s="8">
        <v>1</v>
      </c>
      <c r="G76" s="9">
        <v>9707</v>
      </c>
      <c r="H76" s="9">
        <v>717</v>
      </c>
      <c r="I76" s="9">
        <v>447</v>
      </c>
      <c r="J76" s="9">
        <v>1348.1944444444446</v>
      </c>
      <c r="K76" s="9">
        <v>134.81944444444446</v>
      </c>
      <c r="L76" s="9">
        <f t="shared" si="31"/>
        <v>12354.013888888891</v>
      </c>
      <c r="M76" s="9"/>
      <c r="N76" s="9">
        <v>696.32</v>
      </c>
      <c r="O76" s="9">
        <v>194.14000000000001</v>
      </c>
      <c r="P76" s="9">
        <v>291.20999999999998</v>
      </c>
      <c r="Q76" s="9">
        <v>1698.7249999999999</v>
      </c>
      <c r="R76" s="9">
        <f t="shared" si="34"/>
        <v>2880.395</v>
      </c>
      <c r="S76" s="10"/>
      <c r="T76" s="10"/>
      <c r="U76" s="9">
        <f t="shared" si="35"/>
        <v>1116.3050000000001</v>
      </c>
      <c r="V76" s="9">
        <v>3069.06</v>
      </c>
      <c r="W76" s="9">
        <v>1216.54</v>
      </c>
      <c r="X76" s="9">
        <f t="shared" si="32"/>
        <v>5401.9049999999997</v>
      </c>
      <c r="Y76" s="9">
        <f t="shared" si="33"/>
        <v>6952.1088888888908</v>
      </c>
      <c r="Z76" s="11"/>
      <c r="AA76" s="11"/>
    </row>
    <row r="77" spans="1:27" x14ac:dyDescent="0.25">
      <c r="A77">
        <v>49</v>
      </c>
      <c r="B77" s="5" t="s">
        <v>103</v>
      </c>
      <c r="C77" s="6" t="s">
        <v>104</v>
      </c>
      <c r="D77" s="7" t="s">
        <v>25</v>
      </c>
      <c r="E77" s="8" t="s">
        <v>26</v>
      </c>
      <c r="F77" s="8">
        <v>21</v>
      </c>
      <c r="G77" s="9">
        <v>39023</v>
      </c>
      <c r="H77" s="9">
        <v>1808</v>
      </c>
      <c r="I77" s="9">
        <v>1299</v>
      </c>
      <c r="J77" s="9">
        <v>5419.8611111111113</v>
      </c>
      <c r="K77" s="9">
        <v>541.98611111111109</v>
      </c>
      <c r="L77" s="9">
        <f t="shared" si="31"/>
        <v>48091.847222222219</v>
      </c>
      <c r="M77" s="9"/>
      <c r="N77" s="9">
        <v>1583.48</v>
      </c>
      <c r="O77" s="9">
        <v>780.46</v>
      </c>
      <c r="P77" s="9">
        <v>1170.69</v>
      </c>
      <c r="Q77" s="9">
        <v>6829.0249999999996</v>
      </c>
      <c r="R77" s="9">
        <f t="shared" si="34"/>
        <v>10363.654999999999</v>
      </c>
      <c r="S77" s="27"/>
      <c r="T77" s="10"/>
      <c r="U77" s="9">
        <f t="shared" si="35"/>
        <v>4487.6450000000004</v>
      </c>
      <c r="V77" s="9"/>
      <c r="W77" s="9">
        <v>9651.1</v>
      </c>
      <c r="X77" s="9">
        <f t="shared" si="32"/>
        <v>14138.745000000001</v>
      </c>
      <c r="Y77" s="9">
        <f t="shared" si="33"/>
        <v>33953.102222222216</v>
      </c>
      <c r="Z77" s="11"/>
      <c r="AA77" s="11"/>
    </row>
    <row r="78" spans="1:27" x14ac:dyDescent="0.25">
      <c r="A78">
        <v>50</v>
      </c>
      <c r="B78" s="5" t="s">
        <v>105</v>
      </c>
      <c r="C78" s="6" t="s">
        <v>95</v>
      </c>
      <c r="D78" s="7" t="s">
        <v>25</v>
      </c>
      <c r="E78" s="8" t="s">
        <v>26</v>
      </c>
      <c r="F78" s="8">
        <v>1</v>
      </c>
      <c r="G78" s="9">
        <v>9707</v>
      </c>
      <c r="H78" s="9">
        <v>717</v>
      </c>
      <c r="I78" s="9">
        <v>447</v>
      </c>
      <c r="J78" s="9">
        <v>1348.1944444444446</v>
      </c>
      <c r="K78" s="9">
        <v>134.81944444444446</v>
      </c>
      <c r="L78" s="9">
        <f t="shared" si="31"/>
        <v>12354.013888888891</v>
      </c>
      <c r="M78" s="9"/>
      <c r="N78" s="9">
        <v>696.32</v>
      </c>
      <c r="O78" s="9">
        <v>194.14000000000001</v>
      </c>
      <c r="P78" s="9">
        <v>291.20999999999998</v>
      </c>
      <c r="Q78" s="9">
        <v>1698.7249999999999</v>
      </c>
      <c r="R78" s="9">
        <f t="shared" si="34"/>
        <v>2880.395</v>
      </c>
      <c r="S78" s="27"/>
      <c r="T78" s="10"/>
      <c r="U78" s="9">
        <f t="shared" si="35"/>
        <v>1116.3050000000001</v>
      </c>
      <c r="V78" s="9"/>
      <c r="W78" s="9">
        <v>1216.54</v>
      </c>
      <c r="X78" s="9">
        <f t="shared" si="32"/>
        <v>2332.8450000000003</v>
      </c>
      <c r="Y78" s="9">
        <f t="shared" si="33"/>
        <v>10021.168888888889</v>
      </c>
      <c r="Z78" s="11"/>
      <c r="AA78" s="11"/>
    </row>
    <row r="79" spans="1:27" x14ac:dyDescent="0.25">
      <c r="A79">
        <v>51</v>
      </c>
      <c r="B79" s="5" t="s">
        <v>106</v>
      </c>
      <c r="C79" s="6" t="s">
        <v>95</v>
      </c>
      <c r="D79" s="7" t="s">
        <v>25</v>
      </c>
      <c r="E79" s="8" t="s">
        <v>26</v>
      </c>
      <c r="F79" s="8">
        <v>1</v>
      </c>
      <c r="G79" s="9">
        <v>9707</v>
      </c>
      <c r="H79" s="9">
        <v>717</v>
      </c>
      <c r="I79" s="9">
        <v>447</v>
      </c>
      <c r="J79" s="9">
        <v>1348.1944444444446</v>
      </c>
      <c r="K79" s="9">
        <v>134.81944444444446</v>
      </c>
      <c r="L79" s="9">
        <f t="shared" si="31"/>
        <v>12354.013888888891</v>
      </c>
      <c r="M79" s="9"/>
      <c r="N79" s="9">
        <v>696.32</v>
      </c>
      <c r="O79" s="9">
        <v>194.14000000000001</v>
      </c>
      <c r="P79" s="9">
        <v>291.20999999999998</v>
      </c>
      <c r="Q79" s="9">
        <v>1698.7249999999999</v>
      </c>
      <c r="R79" s="9">
        <f t="shared" si="34"/>
        <v>2880.395</v>
      </c>
      <c r="S79" s="27"/>
      <c r="T79" s="10"/>
      <c r="U79" s="9">
        <f t="shared" si="35"/>
        <v>1116.3050000000001</v>
      </c>
      <c r="V79" s="9">
        <v>618.12</v>
      </c>
      <c r="W79" s="9">
        <v>1216.54</v>
      </c>
      <c r="X79" s="9">
        <f t="shared" si="32"/>
        <v>2950.9650000000001</v>
      </c>
      <c r="Y79" s="9">
        <f t="shared" si="33"/>
        <v>9403.0488888888904</v>
      </c>
      <c r="Z79" s="11"/>
      <c r="AA79" s="11"/>
    </row>
    <row r="80" spans="1:27" ht="21" customHeight="1" x14ac:dyDescent="0.25">
      <c r="B80" s="28"/>
      <c r="C80" s="22"/>
      <c r="D80" s="30"/>
      <c r="E80" s="4"/>
      <c r="F80" s="4"/>
      <c r="G80" s="23">
        <f t="shared" ref="G80:L80" si="36">SUM(G55:G79)</f>
        <v>374939.02000000008</v>
      </c>
      <c r="H80" s="23">
        <f t="shared" si="36"/>
        <v>22832</v>
      </c>
      <c r="I80" s="23">
        <f t="shared" si="36"/>
        <v>14704</v>
      </c>
      <c r="J80" s="23">
        <f t="shared" si="36"/>
        <v>52075.127777777787</v>
      </c>
      <c r="K80" s="23">
        <f t="shared" si="36"/>
        <v>5207.4427777777773</v>
      </c>
      <c r="L80" s="23">
        <f t="shared" si="36"/>
        <v>469757.59055555554</v>
      </c>
      <c r="M80" s="23"/>
      <c r="N80" s="23">
        <f>SUM(N55:N79)</f>
        <v>21402.379999999997</v>
      </c>
      <c r="O80" s="23">
        <f>SUM(O55:O79)</f>
        <v>7498.8200000000015</v>
      </c>
      <c r="P80" s="23">
        <f>SUM(P55:P79)</f>
        <v>11248.119999999995</v>
      </c>
      <c r="Q80" s="23">
        <f>SUM(Q55:Q79)</f>
        <v>65614.625</v>
      </c>
      <c r="R80" s="23">
        <f>SUM(R55:R79)</f>
        <v>105763.94500000002</v>
      </c>
      <c r="S80" s="23"/>
      <c r="T80" s="20"/>
      <c r="U80" s="15">
        <f>SUM(U55:U79)</f>
        <v>43118.16</v>
      </c>
      <c r="V80" s="15">
        <f>SUM(V55:V79)</f>
        <v>19104.32</v>
      </c>
      <c r="W80" s="15">
        <f>SUM(W55:W79)</f>
        <v>67437.400000000009</v>
      </c>
      <c r="X80" s="16">
        <f t="shared" si="32"/>
        <v>129659.88</v>
      </c>
      <c r="Y80" s="16">
        <f t="shared" si="33"/>
        <v>340097.71055555553</v>
      </c>
      <c r="Z80" s="11"/>
      <c r="AA80" s="11"/>
    </row>
    <row r="81" spans="2:29" ht="21" customHeight="1" x14ac:dyDescent="0.25">
      <c r="B81" s="28"/>
      <c r="C81" s="22"/>
      <c r="D81" s="30"/>
      <c r="E81" s="4"/>
      <c r="F81" s="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11"/>
      <c r="AA81" s="11"/>
    </row>
    <row r="82" spans="2:29" ht="17.25" customHeight="1" x14ac:dyDescent="0.25">
      <c r="D82" s="31"/>
      <c r="E82" s="3"/>
      <c r="F82" s="3"/>
      <c r="G82" s="19">
        <f>+G11+G23+G28+G33+G40+G51+G80</f>
        <v>1187696.02</v>
      </c>
      <c r="H82" s="19">
        <f>+H11+H23+H28+H33+H40+H51+H80</f>
        <v>62413</v>
      </c>
      <c r="I82" s="19">
        <f>+I11+I23+I28+I33+I40+I51+I80</f>
        <v>41458</v>
      </c>
      <c r="J82" s="19">
        <f>+J11+J23+J28+J33+J40+J51+J80</f>
        <v>164958.04444444447</v>
      </c>
      <c r="K82" s="19">
        <f>+K11+K23+K28+K33+K40+K51+K80</f>
        <v>16495.899999999998</v>
      </c>
      <c r="L82" s="19">
        <f>+L11+L23+L28+L33+L40+L51+L80</f>
        <v>1473020.9644444445</v>
      </c>
      <c r="M82" s="19"/>
      <c r="N82" s="19">
        <f>+N11+N23+N28+N33+N40+N51+N80</f>
        <v>54059.92</v>
      </c>
      <c r="O82" s="19">
        <f>+O11+O23+O28+O33+O40+O51+O80</f>
        <v>23753.960000000006</v>
      </c>
      <c r="P82" s="19">
        <f>+P11+P23+P28+P33+P40+P51+P80</f>
        <v>35630.829999999994</v>
      </c>
      <c r="Q82" s="19">
        <f>+Q11+Q23+Q28+Q33+Q40+Q51+Q80</f>
        <v>207847.1</v>
      </c>
      <c r="R82" s="19">
        <f>+R11+R23+R28+R33+R40+R51+R80</f>
        <v>321291.81</v>
      </c>
      <c r="S82" s="19"/>
      <c r="T82" s="19"/>
      <c r="U82" s="19">
        <f>+U11+U23+U28+U33+U40+U51+U80</f>
        <v>136585.21500000003</v>
      </c>
      <c r="V82" s="19">
        <f>+V11+V23+V28+V33+V40+V51+V80</f>
        <v>124113.45999999999</v>
      </c>
      <c r="W82" s="19">
        <f>+W11+W23+W28+W33+W40+W51+W80</f>
        <v>264452.36000000004</v>
      </c>
      <c r="X82" s="19">
        <f>+X11+X23+X28+X33+X40+X51+X80</f>
        <v>525151.03500000003</v>
      </c>
      <c r="Y82" s="19">
        <f>+Y11+Y23+Y28+Y33+Y40+Y51+Y80</f>
        <v>947869.92944444448</v>
      </c>
      <c r="Z82" s="19"/>
      <c r="AA82" s="11"/>
    </row>
    <row r="83" spans="2:29" x14ac:dyDescent="0.25">
      <c r="D83" s="3"/>
      <c r="E83" s="3"/>
      <c r="F83" s="3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9"/>
      <c r="S83" s="11"/>
      <c r="T83" s="11"/>
      <c r="U83" s="11"/>
      <c r="V83" s="11"/>
      <c r="W83" s="11"/>
      <c r="X83" s="19"/>
      <c r="Y83" s="19"/>
      <c r="Z83" s="11"/>
      <c r="AA83" s="11"/>
    </row>
    <row r="84" spans="2:29" ht="6.95" customHeight="1" x14ac:dyDescent="0.25">
      <c r="D84" s="3"/>
      <c r="E84" s="3"/>
      <c r="F84" s="3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9" ht="16.5" thickBot="1" x14ac:dyDescent="0.3">
      <c r="D85" s="3"/>
      <c r="E85" s="3"/>
      <c r="F85" s="3"/>
      <c r="G85" s="11"/>
      <c r="H85" s="11"/>
      <c r="I85" s="11"/>
      <c r="J85" s="11"/>
      <c r="K85" s="11"/>
      <c r="L85" s="11"/>
      <c r="M85" s="11"/>
      <c r="N85" s="11"/>
      <c r="O85" s="11"/>
      <c r="P85" s="11" t="s">
        <v>110</v>
      </c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37"/>
      <c r="AC85" s="37"/>
    </row>
    <row r="86" spans="2:29" x14ac:dyDescent="0.25">
      <c r="D86" s="3"/>
      <c r="E86" s="3"/>
      <c r="F86" s="3"/>
      <c r="G86" s="11"/>
      <c r="H86" s="11"/>
      <c r="I86" s="11"/>
      <c r="J86" s="11"/>
      <c r="K86" s="11"/>
      <c r="L86" s="11"/>
      <c r="M86" s="11"/>
      <c r="N86" s="11"/>
      <c r="O86" s="38" t="s">
        <v>107</v>
      </c>
      <c r="P86" s="39"/>
      <c r="Q86" s="40">
        <f>+L82+R82</f>
        <v>1794312.7744444446</v>
      </c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9" ht="31.5" x14ac:dyDescent="0.25">
      <c r="D87" s="3"/>
      <c r="E87" s="3"/>
      <c r="F87" s="3"/>
      <c r="G87" s="11"/>
      <c r="H87" s="11"/>
      <c r="I87" s="11"/>
      <c r="J87" s="11"/>
      <c r="K87" s="11"/>
      <c r="L87" s="11"/>
      <c r="M87" s="11"/>
      <c r="N87" s="11"/>
      <c r="O87" s="41" t="s">
        <v>21</v>
      </c>
      <c r="P87" s="16"/>
      <c r="Q87" s="42">
        <f>+X82</f>
        <v>525151.03500000003</v>
      </c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9" ht="48" thickBot="1" x14ac:dyDescent="0.3">
      <c r="D88" s="3"/>
      <c r="E88" s="3"/>
      <c r="F88" s="3"/>
      <c r="G88" s="11"/>
      <c r="H88" s="11"/>
      <c r="I88" s="11"/>
      <c r="J88" s="11"/>
      <c r="K88" s="11"/>
      <c r="L88" s="11"/>
      <c r="M88" s="11"/>
      <c r="N88" s="11"/>
      <c r="O88" s="43" t="s">
        <v>22</v>
      </c>
      <c r="P88" s="44"/>
      <c r="Q88" s="45">
        <f>+Y82</f>
        <v>947869.92944444448</v>
      </c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9" x14ac:dyDescent="0.25">
      <c r="D89" s="3"/>
      <c r="E89" s="3"/>
      <c r="F89" s="3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9" x14ac:dyDescent="0.25">
      <c r="D90" s="3"/>
      <c r="E90" s="3"/>
      <c r="F90" s="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9" x14ac:dyDescent="0.25">
      <c r="D91" s="3"/>
      <c r="E91" s="3"/>
      <c r="F91" s="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9" x14ac:dyDescent="0.25">
      <c r="D92" s="3"/>
      <c r="E92" s="3"/>
      <c r="F92" s="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9" x14ac:dyDescent="0.25">
      <c r="D93" s="3"/>
      <c r="E93" s="3"/>
      <c r="F93" s="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9" x14ac:dyDescent="0.25">
      <c r="D94" s="3"/>
      <c r="E94" s="3"/>
      <c r="F94" s="3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9" x14ac:dyDescent="0.25">
      <c r="D95" s="3"/>
      <c r="E95" s="3"/>
      <c r="F95" s="3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9" x14ac:dyDescent="0.25">
      <c r="D96" s="3"/>
      <c r="E96" s="3"/>
      <c r="F96" s="3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4:27" x14ac:dyDescent="0.25">
      <c r="D97" s="3"/>
      <c r="E97" s="3"/>
      <c r="F97" s="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4:27" x14ac:dyDescent="0.25">
      <c r="D98" s="3"/>
      <c r="E98" s="3"/>
      <c r="F98" s="3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4:27" x14ac:dyDescent="0.25">
      <c r="D99" s="3"/>
      <c r="E99" s="3"/>
      <c r="F99" s="3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4:27" x14ac:dyDescent="0.25">
      <c r="D100" s="3"/>
      <c r="E100" s="3"/>
      <c r="F100" s="3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4:27" x14ac:dyDescent="0.25">
      <c r="D101" s="3"/>
      <c r="E101" s="3"/>
      <c r="F101" s="3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4:27" x14ac:dyDescent="0.25">
      <c r="D102" s="3"/>
      <c r="E102" s="3"/>
      <c r="F102" s="3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4:27" x14ac:dyDescent="0.25">
      <c r="D103" s="3"/>
      <c r="E103" s="3"/>
      <c r="F103" s="3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4:27" x14ac:dyDescent="0.25">
      <c r="D104" s="3"/>
      <c r="E104" s="3"/>
      <c r="F104" s="3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4:27" x14ac:dyDescent="0.25">
      <c r="D105" s="3"/>
      <c r="E105" s="3"/>
      <c r="F105" s="3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4:27" x14ac:dyDescent="0.25">
      <c r="D106" s="3"/>
      <c r="E106" s="3"/>
      <c r="F106" s="3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4:27" x14ac:dyDescent="0.25">
      <c r="D107" s="3"/>
      <c r="E107" s="3"/>
      <c r="F107" s="3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4:27" x14ac:dyDescent="0.25">
      <c r="D108" s="3"/>
      <c r="E108" s="3"/>
      <c r="F108" s="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4:27" x14ac:dyDescent="0.25">
      <c r="D109" s="3"/>
      <c r="E109" s="3"/>
      <c r="F109" s="3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4:27" x14ac:dyDescent="0.25">
      <c r="D110" s="3"/>
      <c r="E110" s="3"/>
      <c r="F110" s="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4:27" x14ac:dyDescent="0.25">
      <c r="D111" s="3"/>
      <c r="E111" s="3"/>
      <c r="F111" s="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4:27" x14ac:dyDescent="0.25">
      <c r="D112" s="3"/>
      <c r="E112" s="3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4:27" x14ac:dyDescent="0.25">
      <c r="D113" s="3"/>
      <c r="E113" s="3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4:27" x14ac:dyDescent="0.25">
      <c r="D114" s="3"/>
      <c r="E114" s="3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4:27" x14ac:dyDescent="0.25">
      <c r="D115" s="3"/>
      <c r="E115" s="3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4:27" x14ac:dyDescent="0.25">
      <c r="D116" s="3"/>
      <c r="E116" s="3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4:27" x14ac:dyDescent="0.25">
      <c r="D117" s="3"/>
      <c r="E117" s="3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4:27" x14ac:dyDescent="0.25">
      <c r="D118" s="3"/>
      <c r="E118" s="3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4:27" x14ac:dyDescent="0.25">
      <c r="D119" s="3"/>
      <c r="E119" s="3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4:27" x14ac:dyDescent="0.25">
      <c r="D120" s="3"/>
      <c r="E120" s="3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4:27" x14ac:dyDescent="0.25">
      <c r="D121" s="3"/>
      <c r="E121" s="3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4:27" x14ac:dyDescent="0.25">
      <c r="D122" s="3"/>
      <c r="E122" s="3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4:27" x14ac:dyDescent="0.25">
      <c r="D123" s="3"/>
      <c r="E123" s="3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4:27" x14ac:dyDescent="0.25">
      <c r="D124" s="3"/>
      <c r="E124" s="3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4:27" x14ac:dyDescent="0.25">
      <c r="D125" s="3"/>
      <c r="E125" s="3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4:27" x14ac:dyDescent="0.25">
      <c r="D126" s="3"/>
      <c r="E126" s="3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4:27" x14ac:dyDescent="0.25"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4:27" x14ac:dyDescent="0.25">
      <c r="F128" s="3"/>
      <c r="AA128" s="11"/>
    </row>
    <row r="129" spans="6:27" x14ac:dyDescent="0.25">
      <c r="F129" s="3"/>
      <c r="AA129" s="11"/>
    </row>
    <row r="130" spans="6:27" x14ac:dyDescent="0.25">
      <c r="F130" s="3"/>
      <c r="AA130" s="11"/>
    </row>
    <row r="131" spans="6:27" x14ac:dyDescent="0.25">
      <c r="F131" s="3"/>
      <c r="AA131" s="11"/>
    </row>
    <row r="132" spans="6:27" x14ac:dyDescent="0.25">
      <c r="F132" s="3"/>
      <c r="AA132" s="11"/>
    </row>
    <row r="133" spans="6:27" x14ac:dyDescent="0.25">
      <c r="F133" s="3"/>
      <c r="AA133" s="11"/>
    </row>
    <row r="134" spans="6:27" x14ac:dyDescent="0.25">
      <c r="F134" s="3"/>
      <c r="AA134" s="11"/>
    </row>
    <row r="135" spans="6:27" x14ac:dyDescent="0.25">
      <c r="F135" s="3"/>
      <c r="AA135" s="11"/>
    </row>
    <row r="136" spans="6:27" x14ac:dyDescent="0.25">
      <c r="F136" s="3"/>
      <c r="AA136" s="11"/>
    </row>
    <row r="137" spans="6:27" x14ac:dyDescent="0.25">
      <c r="F137" s="3"/>
      <c r="AA137" s="11"/>
    </row>
    <row r="138" spans="6:27" x14ac:dyDescent="0.25">
      <c r="F138" s="3"/>
      <c r="AA138" s="11"/>
    </row>
    <row r="139" spans="6:27" x14ac:dyDescent="0.25">
      <c r="AA139" s="11"/>
    </row>
    <row r="140" spans="6:27" x14ac:dyDescent="0.25">
      <c r="AA140" s="11"/>
    </row>
    <row r="141" spans="6:27" x14ac:dyDescent="0.25">
      <c r="AA141" s="11"/>
    </row>
    <row r="142" spans="6:27" x14ac:dyDescent="0.25">
      <c r="AA142" s="11"/>
    </row>
    <row r="143" spans="6:27" x14ac:dyDescent="0.25">
      <c r="AA143" s="11"/>
    </row>
    <row r="144" spans="6:27" x14ac:dyDescent="0.25">
      <c r="AA144" s="11"/>
    </row>
    <row r="145" spans="27:27" x14ac:dyDescent="0.25">
      <c r="AA145" s="11"/>
    </row>
  </sheetData>
  <mergeCells count="3">
    <mergeCell ref="E3:S3"/>
    <mergeCell ref="W3:Y3"/>
    <mergeCell ref="B2:L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BASE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Gordillo</dc:creator>
  <cp:lastModifiedBy>Valerie Hernandez</cp:lastModifiedBy>
  <cp:lastPrinted>2020-10-06T22:05:24Z</cp:lastPrinted>
  <dcterms:created xsi:type="dcterms:W3CDTF">2020-04-06T21:52:42Z</dcterms:created>
  <dcterms:modified xsi:type="dcterms:W3CDTF">2020-11-09T20:37:49Z</dcterms:modified>
</cp:coreProperties>
</file>