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85" windowWidth="12120" windowHeight="7605" tabRatio="277" activeTab="0"/>
  </bookViews>
  <sheets>
    <sheet name="2015" sheetId="1" r:id="rId1"/>
  </sheets>
  <definedNames>
    <definedName name="_xlnm._FilterDatabase" localSheetId="0" hidden="1">'2015'!$A$5:$L$135</definedName>
    <definedName name="_xlnm.Print_Area" localSheetId="0">'2015'!$A$1:$AH$156</definedName>
    <definedName name="_xlnm.Print_Titles" localSheetId="0">'2015'!$1:$5</definedName>
  </definedNames>
  <calcPr fullCalcOnLoad="1"/>
</workbook>
</file>

<file path=xl/sharedStrings.xml><?xml version="1.0" encoding="utf-8"?>
<sst xmlns="http://schemas.openxmlformats.org/spreadsheetml/2006/main" count="769" uniqueCount="220">
  <si>
    <t>COSTO MENSUAL</t>
  </si>
  <si>
    <t>COSTO ANUAL</t>
  </si>
  <si>
    <t>UP</t>
  </si>
  <si>
    <t>ORG</t>
  </si>
  <si>
    <t>PG</t>
  </si>
  <si>
    <t>NIVEL</t>
  </si>
  <si>
    <t>JOR</t>
  </si>
  <si>
    <t>CATEG</t>
  </si>
  <si>
    <t>SUELDO
1101</t>
  </si>
  <si>
    <t>SOBRE
SUELDO
1101</t>
  </si>
  <si>
    <t>SUMA 
1101</t>
  </si>
  <si>
    <t>QUINQUENIO
1301</t>
  </si>
  <si>
    <t>PRIMA
VACACIONAL
1311</t>
  </si>
  <si>
    <t>AGUINALDO
1312</t>
  </si>
  <si>
    <t>CUOTAS A
PENSIONES
1401</t>
  </si>
  <si>
    <t>CUOTAS PARA
LA VIVIENDA
1402</t>
  </si>
  <si>
    <t>CUOTAS 
AL IMSS
1404</t>
  </si>
  <si>
    <t>IMPACTO AL
SALARIO
1801</t>
  </si>
  <si>
    <t>PC</t>
  </si>
  <si>
    <t>UEG</t>
  </si>
  <si>
    <t>ORGANISMO:</t>
  </si>
  <si>
    <t>No. Cons</t>
  </si>
  <si>
    <t>ZONA
ECONÓMICA</t>
  </si>
  <si>
    <t>COLUMNAS ADICIONALES PARA CONCEPTOS MENSUALES PROPIOS DEL ORGANISMO</t>
  </si>
  <si>
    <t>COLUMNAS ADICIONALES PARA CONCEPTOS PROPIOS CON PERIODICIDAD DIFERENTE A LA MENSUAL</t>
  </si>
  <si>
    <t>NOMBRE DEL PUESTO</t>
  </si>
  <si>
    <t>AREA DE ADSCRIPCIÓN DEL PUESTO</t>
  </si>
  <si>
    <t>DIRECCIÓN DE ADSCRIPCIÓN DEL PUESTO</t>
  </si>
  <si>
    <t>SIGLAS:</t>
  </si>
  <si>
    <t>CÓDIGO  DEL PUESTO</t>
  </si>
  <si>
    <t>PROF. ASIG. "B"</t>
  </si>
  <si>
    <t>PROF. ASIG. "A"</t>
  </si>
  <si>
    <t>VIGILANTE</t>
  </si>
  <si>
    <t>INTENDENTE</t>
  </si>
  <si>
    <t>ALMACENISTA</t>
  </si>
  <si>
    <t>TEC. MANTENIMIENTO</t>
  </si>
  <si>
    <t>BIBLIOTECARIO</t>
  </si>
  <si>
    <t>LABORATORISTA</t>
  </si>
  <si>
    <t>CAPTURISTA</t>
  </si>
  <si>
    <t>SEC.SUBDIRECCION AC.</t>
  </si>
  <si>
    <t>ANALISTA TECNICO</t>
  </si>
  <si>
    <t>PROGRAMADOR</t>
  </si>
  <si>
    <t>JEFE DE OFICINA</t>
  </si>
  <si>
    <t>PSICOLOGO</t>
  </si>
  <si>
    <t>ANALISTA ESPECIALIZADO</t>
  </si>
  <si>
    <t>DIRECTOR GENERAL</t>
  </si>
  <si>
    <t>DIRECCIÓN GENERAL</t>
  </si>
  <si>
    <t>SUBDIREC-ADMVA</t>
  </si>
  <si>
    <t>SUBDIRECCIÓN ADMVA</t>
  </si>
  <si>
    <t>SUBDIRECCIÓN DE ACADEMIA</t>
  </si>
  <si>
    <t>SUBDIRECCIÓN ADMVA.</t>
  </si>
  <si>
    <t>PLANEACIÓN</t>
  </si>
  <si>
    <t>VINCULACIÓN</t>
  </si>
  <si>
    <t>SUBDIRECCIÓN  ADMVA</t>
  </si>
  <si>
    <t>SISTEMAS</t>
  </si>
  <si>
    <t>SUBDDIRECIÓNC ADMVA</t>
  </si>
  <si>
    <t>SERVS. GENERALES</t>
  </si>
  <si>
    <t>SUBDIREC-ACADEMIA</t>
  </si>
  <si>
    <t>COSTO MENSUAL ACUMULADO</t>
  </si>
  <si>
    <t>A-049</t>
  </si>
  <si>
    <t>A-007</t>
  </si>
  <si>
    <t>A-035</t>
  </si>
  <si>
    <t>A-020</t>
  </si>
  <si>
    <t>A-011</t>
  </si>
  <si>
    <t>A-013</t>
  </si>
  <si>
    <t>A-010</t>
  </si>
  <si>
    <t>A-043</t>
  </si>
  <si>
    <t>A-038</t>
  </si>
  <si>
    <t>A-053</t>
  </si>
  <si>
    <t>A-026</t>
  </si>
  <si>
    <t>A-014</t>
  </si>
  <si>
    <t>A-031</t>
  </si>
  <si>
    <t>A-042</t>
  </si>
  <si>
    <t>A-048</t>
  </si>
  <si>
    <t>A-015</t>
  </si>
  <si>
    <t>D-001</t>
  </si>
  <si>
    <t>D-002</t>
  </si>
  <si>
    <t>D-045</t>
  </si>
  <si>
    <t>D-003</t>
  </si>
  <si>
    <t>D-008</t>
  </si>
  <si>
    <t>D-023</t>
  </si>
  <si>
    <t>D-024</t>
  </si>
  <si>
    <t>D-028</t>
  </si>
  <si>
    <t>D-036</t>
  </si>
  <si>
    <t>D-031</t>
  </si>
  <si>
    <t>D-063</t>
  </si>
  <si>
    <t>D-037</t>
  </si>
  <si>
    <t>D-042</t>
  </si>
  <si>
    <t>D-051</t>
  </si>
  <si>
    <t>D-056</t>
  </si>
  <si>
    <t>D-054</t>
  </si>
  <si>
    <t>D-060</t>
  </si>
  <si>
    <t>D-030</t>
  </si>
  <si>
    <t>D-044</t>
  </si>
  <si>
    <t>DOCTOR</t>
  </si>
  <si>
    <t>REC. HUMANOS</t>
  </si>
  <si>
    <t>50 % GOBIERNO DEL ESTADO</t>
  </si>
  <si>
    <t>TOTAL ANUAL</t>
  </si>
  <si>
    <t>50% GOBIERNO FEDERAL</t>
  </si>
  <si>
    <t>ACADEMIA</t>
  </si>
  <si>
    <t>ELABORADO POR</t>
  </si>
  <si>
    <t>AUTORIZADAS</t>
  </si>
  <si>
    <t>A-064</t>
  </si>
  <si>
    <t>A-063</t>
  </si>
  <si>
    <t>A-062</t>
  </si>
  <si>
    <t>A-059</t>
  </si>
  <si>
    <t>D069</t>
  </si>
  <si>
    <t>RESUMEN:</t>
  </si>
  <si>
    <t>HORAS DE ASIGNARURA "A"</t>
  </si>
  <si>
    <t>HORAS DE ASIGNARURA "B"</t>
  </si>
  <si>
    <t>CHOFER  DE DIRECTOR</t>
  </si>
  <si>
    <t>A-113</t>
  </si>
  <si>
    <t>A-114</t>
  </si>
  <si>
    <t>A-069</t>
  </si>
  <si>
    <t>TÉCNICO ESPECIALIZADO.</t>
  </si>
  <si>
    <t>A-072</t>
  </si>
  <si>
    <t>A-071</t>
  </si>
  <si>
    <t>A-074</t>
  </si>
  <si>
    <t>A077</t>
  </si>
  <si>
    <t>A-079</t>
  </si>
  <si>
    <t>DESARROLLO ACA</t>
  </si>
  <si>
    <t>SUBDIRECCIÓN  DE ACADEMIA</t>
  </si>
  <si>
    <t>A-066</t>
  </si>
  <si>
    <t>A-076</t>
  </si>
  <si>
    <t>DIRECCION GENERAL</t>
  </si>
  <si>
    <t>A-082</t>
  </si>
  <si>
    <t>D-073</t>
  </si>
  <si>
    <t>D-074</t>
  </si>
  <si>
    <t>SERVS ESCOLARES</t>
  </si>
  <si>
    <t>A-083</t>
  </si>
  <si>
    <t>A-084</t>
  </si>
  <si>
    <t>A-087</t>
  </si>
  <si>
    <t>SUBDIRECCIÓN ADMINISTRATIVA</t>
  </si>
  <si>
    <t>A-086</t>
  </si>
  <si>
    <t>A-089</t>
  </si>
  <si>
    <t>A-088</t>
  </si>
  <si>
    <t>SUBDIRECCIÓN ACADÉMICA</t>
  </si>
  <si>
    <t>D-075</t>
  </si>
  <si>
    <t>D-076</t>
  </si>
  <si>
    <t>INGENIERO EN SISTEMAS</t>
  </si>
  <si>
    <t>DESPENSA</t>
  </si>
  <si>
    <t>SERVICIOS GENERALES</t>
  </si>
  <si>
    <t>SUBD ADMINISTRATIVA</t>
  </si>
  <si>
    <t>A-091</t>
  </si>
  <si>
    <t>A-093</t>
  </si>
  <si>
    <t>A-095</t>
  </si>
  <si>
    <t>A-092</t>
  </si>
  <si>
    <t>SUBDIR. ADMINISTRATIVA</t>
  </si>
  <si>
    <t>CAJA</t>
  </si>
  <si>
    <t>SUBDIR. ACADÉMICA</t>
  </si>
  <si>
    <t>D078</t>
  </si>
  <si>
    <t>A097</t>
  </si>
  <si>
    <t>D-079</t>
  </si>
  <si>
    <t xml:space="preserve">                                                 </t>
  </si>
  <si>
    <t>MATERIAL DIDÁCTICO</t>
  </si>
  <si>
    <t>B</t>
  </si>
  <si>
    <t>SECRETARIA  JEFE DPTO</t>
  </si>
  <si>
    <t>D-081</t>
  </si>
  <si>
    <t>D-067</t>
  </si>
  <si>
    <t>CUOTAS
AL S.E.D.A.R.
1405</t>
  </si>
  <si>
    <t>A-081</t>
  </si>
  <si>
    <t>JEFE DE OFICINA RECURSOS HUMANOS</t>
  </si>
  <si>
    <t>LAE JUAN MANUEL DE ANDA LOMELI</t>
  </si>
  <si>
    <t>A-99</t>
  </si>
  <si>
    <t>PROFESOR ASOCIADO  "A"</t>
  </si>
  <si>
    <t>A-100</t>
  </si>
  <si>
    <t>A-101</t>
  </si>
  <si>
    <t>RECURSOS HUMANOS</t>
  </si>
  <si>
    <t>A-102</t>
  </si>
  <si>
    <t>D-082</t>
  </si>
  <si>
    <t>D-83</t>
  </si>
  <si>
    <t>D-084</t>
  </si>
  <si>
    <t xml:space="preserve">EJERCIDAS </t>
  </si>
  <si>
    <t>ENC.SUBDIR. ADMINISTRATIVO</t>
  </si>
  <si>
    <t>A-106</t>
  </si>
  <si>
    <t>A-108</t>
  </si>
  <si>
    <t>SEC.SUBDIRECCION ADMVA</t>
  </si>
  <si>
    <t>ADMINISTRATIVA</t>
  </si>
  <si>
    <t>ENC.SUBDIR. ACADEMICA</t>
  </si>
  <si>
    <t xml:space="preserve">JEFE DIVISIÓN </t>
  </si>
  <si>
    <t>JEFE  DEPTO.</t>
  </si>
  <si>
    <t>A-109</t>
  </si>
  <si>
    <t>A-110</t>
  </si>
  <si>
    <t>A-111</t>
  </si>
  <si>
    <t>A-112</t>
  </si>
  <si>
    <t>SERVICIOS ESCOLARES</t>
  </si>
  <si>
    <t>PROMOCION Y DIFUSION</t>
  </si>
  <si>
    <t>FINANZAS</t>
  </si>
  <si>
    <t>INSTITUTO TECNOLOGICO SUPERIOR DE ZAPOTLANEJO</t>
  </si>
  <si>
    <t>BONO SERV. PUBLICO Y DESPENSA</t>
  </si>
  <si>
    <t>D-085</t>
  </si>
  <si>
    <t>D-086</t>
  </si>
  <si>
    <t>X EJERCER</t>
  </si>
  <si>
    <t>A-115</t>
  </si>
  <si>
    <t>A-116</t>
  </si>
  <si>
    <t>A-118</t>
  </si>
  <si>
    <t>D-087</t>
  </si>
  <si>
    <t>D-088</t>
  </si>
  <si>
    <t>D-089</t>
  </si>
  <si>
    <t>D-055</t>
  </si>
  <si>
    <t>PROFESOR TITULAR  "A"</t>
  </si>
  <si>
    <t>PROFESOR ASOCIADO  "B"</t>
  </si>
  <si>
    <t>SECRETARIA DIR. GENERAL</t>
  </si>
  <si>
    <t>SUBDIRECCIÓN ACADEMICA</t>
  </si>
  <si>
    <t>A-119</t>
  </si>
  <si>
    <t>D-090</t>
  </si>
  <si>
    <t>D-091</t>
  </si>
  <si>
    <t>D-092</t>
  </si>
  <si>
    <t>D-093</t>
  </si>
  <si>
    <t>D-094</t>
  </si>
  <si>
    <t>D-095</t>
  </si>
  <si>
    <t>D-096</t>
  </si>
  <si>
    <t>D-097</t>
  </si>
  <si>
    <t>D-098</t>
  </si>
  <si>
    <t>D-100</t>
  </si>
  <si>
    <t>D-101</t>
  </si>
  <si>
    <t>D-099</t>
  </si>
  <si>
    <t>PLANTILLA PERSONAL ADMINISTRATIVO Y DOCENTE  2015</t>
  </si>
  <si>
    <t>D</t>
  </si>
  <si>
    <t>vacante</t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</si>
</sst>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00"/>
    <numFmt numFmtId="174" formatCode="000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  <numFmt numFmtId="177" formatCode="0.0%"/>
    <numFmt numFmtId="178" formatCode="#,##0.00_ ;[Red]\-#,##0.00\ "/>
    <numFmt numFmtId="179" formatCode="0.0000%"/>
    <numFmt numFmtId="180" formatCode="_-* #,##0.0000_-;\-* #,##0.0000_-;_-* &quot;-&quot;????_-;_-@_-"/>
    <numFmt numFmtId="181" formatCode="_-* #,##0.000_-;\-* #,##0.000_-;_-* &quot;-&quot;??_-;_-@_-"/>
    <numFmt numFmtId="182" formatCode="#,##0_ ;[Red]\-#,##0\ "/>
    <numFmt numFmtId="183" formatCode="d\-mmm\-yy"/>
    <numFmt numFmtId="184" formatCode="_-* #,##0.0_-;\-* #,##0.0_-;_-* &quot;-&quot;??_-;_-@_-"/>
    <numFmt numFmtId="185" formatCode="_-* #,##0_-;\-* #,##0_-;_-* &quot;-&quot;??_-;_-@_-"/>
    <numFmt numFmtId="186" formatCode="0.000000"/>
    <numFmt numFmtId="187" formatCode="0.00000"/>
    <numFmt numFmtId="188" formatCode="0.0000"/>
    <numFmt numFmtId="189" formatCode="0.000"/>
    <numFmt numFmtId="190" formatCode="&quot;$&quot;\ #,##0;&quot;$&quot;\ \-#,##0"/>
    <numFmt numFmtId="191" formatCode="&quot;$&quot;\ #,##0;[Red]&quot;$&quot;\ \-#,##0"/>
    <numFmt numFmtId="192" formatCode="&quot;$&quot;\ #,##0.00;&quot;$&quot;\ \-#,##0.00"/>
    <numFmt numFmtId="193" formatCode="&quot;$&quot;\ #,##0.00;[Red]&quot;$&quot;\ \-#,##0.00"/>
    <numFmt numFmtId="194" formatCode="_ &quot;$&quot;\ * #,##0_ ;_ &quot;$&quot;\ * \-#,##0_ ;_ &quot;$&quot;\ * &quot;-&quot;_ ;_ @_ "/>
    <numFmt numFmtId="195" formatCode="_ * #,##0_ ;_ * \-#,##0_ ;_ * &quot;-&quot;_ ;_ @_ "/>
    <numFmt numFmtId="196" formatCode="_ &quot;$&quot;\ * #,##0.00_ ;_ &quot;$&quot;\ * \-#,##0.00_ ;_ &quot;$&quot;\ * &quot;-&quot;??_ ;_ @_ "/>
    <numFmt numFmtId="197" formatCode="_ * #,##0.00_ ;_ * \-#,##0.00_ ;_ * &quot;-&quot;??_ ;_ @_ "/>
    <numFmt numFmtId="198" formatCode="#,##0.0_);[Red]\(#,##0.0\)"/>
    <numFmt numFmtId="199" formatCode="0.0"/>
    <numFmt numFmtId="200" formatCode="[$$-80A]#,##0.00"/>
    <numFmt numFmtId="201" formatCode="0.00_);[Red]\(0.00\)"/>
    <numFmt numFmtId="202" formatCode="mmmm\ d\,\ yyyy"/>
    <numFmt numFmtId="203" formatCode="0_);[Red]\(0\)"/>
    <numFmt numFmtId="204" formatCode="0.00000000"/>
    <numFmt numFmtId="205" formatCode="0.0000000"/>
    <numFmt numFmtId="206" formatCode="0.0000000000"/>
    <numFmt numFmtId="207" formatCode="#,##0.0"/>
    <numFmt numFmtId="208" formatCode="_(* #,##0.0_);_(* \(#,##0.0\);_(* &quot;-&quot;??_);_(@_)"/>
    <numFmt numFmtId="209" formatCode="_(* #,##0_);_(* \(#,##0\);_(* &quot;-&quot;??_);_(@_)"/>
    <numFmt numFmtId="210" formatCode="0.000%"/>
    <numFmt numFmtId="211" formatCode="0.00000%"/>
    <numFmt numFmtId="212" formatCode="_-[$€-2]* #,##0.00_-;\-[$€-2]* #,##0.00_-;_-[$€-2]* &quot;-&quot;??_-"/>
    <numFmt numFmtId="213" formatCode="mmm\-yyyy"/>
    <numFmt numFmtId="214" formatCode="[$-80A]dddd\,\ dd&quot; de &quot;mmmm&quot; de &quot;yyyy"/>
    <numFmt numFmtId="215" formatCode="[$-80A]hh:mm:ss\ AM/PM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212" fontId="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center" vertical="center"/>
    </xf>
    <xf numFmtId="0" fontId="8" fillId="33" borderId="0" xfId="0" applyFont="1" applyFill="1" applyAlignment="1">
      <alignment vertical="center"/>
    </xf>
    <xf numFmtId="3" fontId="6" fillId="0" borderId="0" xfId="49" applyNumberFormat="1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10" fontId="8" fillId="33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6" fillId="0" borderId="11" xfId="0" applyFont="1" applyBorder="1" applyAlignment="1">
      <alignment horizontal="center" vertical="center"/>
    </xf>
    <xf numFmtId="4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4" fontId="6" fillId="0" borderId="11" xfId="0" applyNumberFormat="1" applyFont="1" applyBorder="1" applyAlignment="1">
      <alignment horizontal="center" vertical="center"/>
    </xf>
    <xf numFmtId="178" fontId="6" fillId="0" borderId="11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horizontal="center" vertical="center"/>
    </xf>
    <xf numFmtId="0" fontId="8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center" vertical="center"/>
    </xf>
    <xf numFmtId="4" fontId="6" fillId="34" borderId="12" xfId="0" applyNumberFormat="1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left" vertical="center"/>
    </xf>
    <xf numFmtId="178" fontId="6" fillId="0" borderId="11" xfId="0" applyNumberFormat="1" applyFont="1" applyFill="1" applyBorder="1" applyAlignment="1">
      <alignment vertical="center"/>
    </xf>
    <xf numFmtId="4" fontId="8" fillId="0" borderId="11" xfId="55" applyNumberFormat="1" applyFont="1" applyFill="1" applyBorder="1" applyAlignment="1">
      <alignment vertical="center"/>
      <protection/>
    </xf>
    <xf numFmtId="4" fontId="6" fillId="0" borderId="11" xfId="55" applyNumberFormat="1" applyFont="1" applyFill="1" applyBorder="1" applyAlignment="1">
      <alignment vertical="center"/>
      <protection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10" fontId="6" fillId="0" borderId="0" xfId="57" applyNumberFormat="1" applyFont="1" applyAlignment="1">
      <alignment horizontal="center" vertical="center"/>
    </xf>
    <xf numFmtId="178" fontId="6" fillId="0" borderId="0" xfId="0" applyNumberFormat="1" applyFont="1" applyFill="1" applyBorder="1" applyAlignment="1">
      <alignment vertical="center"/>
    </xf>
    <xf numFmtId="171" fontId="6" fillId="0" borderId="0" xfId="49" applyFont="1" applyFill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34" borderId="11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center" textRotation="180" wrapText="1"/>
    </xf>
    <xf numFmtId="0" fontId="50" fillId="35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36" borderId="11" xfId="0" applyNumberFormat="1" applyFont="1" applyFill="1" applyBorder="1" applyAlignment="1">
      <alignment horizontal="center" vertical="center" wrapText="1"/>
    </xf>
    <xf numFmtId="4" fontId="51" fillId="36" borderId="1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11" xfId="55" applyFont="1" applyFill="1" applyBorder="1" applyAlignment="1">
      <alignment vertical="center"/>
      <protection/>
    </xf>
    <xf numFmtId="0" fontId="6" fillId="0" borderId="11" xfId="55" applyFont="1" applyBorder="1" applyAlignment="1">
      <alignment vertical="center"/>
      <protection/>
    </xf>
    <xf numFmtId="0" fontId="6" fillId="35" borderId="11" xfId="55" applyFont="1" applyFill="1" applyBorder="1" applyAlignment="1">
      <alignment vertical="center"/>
      <protection/>
    </xf>
    <xf numFmtId="0" fontId="6" fillId="0" borderId="11" xfId="55" applyFont="1" applyBorder="1" applyAlignment="1">
      <alignment horizontal="left" vertical="center"/>
      <protection/>
    </xf>
    <xf numFmtId="0" fontId="6" fillId="0" borderId="0" xfId="0" applyFont="1" applyAlignment="1" quotePrefix="1">
      <alignment horizontal="left" vertical="center"/>
    </xf>
    <xf numFmtId="178" fontId="8" fillId="0" borderId="11" xfId="0" applyNumberFormat="1" applyFont="1" applyFill="1" applyBorder="1" applyAlignment="1">
      <alignment horizontal="center" vertical="center"/>
    </xf>
    <xf numFmtId="4" fontId="6" fillId="35" borderId="11" xfId="0" applyNumberFormat="1" applyFont="1" applyFill="1" applyBorder="1" applyAlignment="1">
      <alignment horizontal="center" vertical="center"/>
    </xf>
    <xf numFmtId="4" fontId="52" fillId="0" borderId="11" xfId="0" applyNumberFormat="1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178" fontId="6" fillId="0" borderId="0" xfId="0" applyNumberFormat="1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55" applyFont="1" applyFill="1" applyBorder="1" applyAlignment="1">
      <alignment vertical="center"/>
      <protection/>
    </xf>
    <xf numFmtId="4" fontId="8" fillId="0" borderId="0" xfId="55" applyNumberFormat="1" applyFont="1" applyFill="1" applyBorder="1" applyAlignment="1">
      <alignment vertical="center"/>
      <protection/>
    </xf>
    <xf numFmtId="4" fontId="9" fillId="0" borderId="1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7" fillId="37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6" borderId="15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14" fontId="8" fillId="0" borderId="0" xfId="0" applyNumberFormat="1" applyFont="1" applyBorder="1" applyAlignment="1" quotePrefix="1">
      <alignment horizontal="center" vertical="center"/>
    </xf>
    <xf numFmtId="0" fontId="10" fillId="0" borderId="0" xfId="0" applyFont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rmal_~9885111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84"/>
  <sheetViews>
    <sheetView tabSelected="1" zoomScale="60" zoomScaleNormal="60" zoomScaleSheetLayoutView="20" workbookViewId="0" topLeftCell="A1">
      <selection activeCell="K33" sqref="K33"/>
    </sheetView>
  </sheetViews>
  <sheetFormatPr defaultColWidth="9.140625" defaultRowHeight="12.75"/>
  <cols>
    <col min="1" max="1" width="4.8515625" style="2" customWidth="1"/>
    <col min="2" max="2" width="4.28125" style="2" customWidth="1"/>
    <col min="3" max="3" width="4.57421875" style="2" customWidth="1"/>
    <col min="4" max="4" width="3.140625" style="2" customWidth="1"/>
    <col min="5" max="5" width="3.7109375" style="2" customWidth="1"/>
    <col min="6" max="6" width="5.140625" style="3" customWidth="1"/>
    <col min="7" max="7" width="8.7109375" style="4" customWidth="1"/>
    <col min="8" max="8" width="4.28125" style="2" customWidth="1"/>
    <col min="9" max="9" width="5.8515625" style="2" customWidth="1"/>
    <col min="10" max="10" width="2.8515625" style="2" customWidth="1"/>
    <col min="11" max="11" width="30.140625" style="1" customWidth="1"/>
    <col min="12" max="12" width="26.8515625" style="23" bestFit="1" customWidth="1"/>
    <col min="13" max="13" width="41.140625" style="1" bestFit="1" customWidth="1"/>
    <col min="14" max="14" width="7.28125" style="2" customWidth="1"/>
    <col min="15" max="15" width="16.00390625" style="2" customWidth="1"/>
    <col min="16" max="16" width="7.00390625" style="4" customWidth="1"/>
    <col min="17" max="17" width="16.8515625" style="4" customWidth="1"/>
    <col min="18" max="18" width="13.7109375" style="4" customWidth="1"/>
    <col min="19" max="19" width="16.8515625" style="4" customWidth="1"/>
    <col min="20" max="20" width="16.140625" style="4" bestFit="1" customWidth="1"/>
    <col min="21" max="21" width="15.57421875" style="4" customWidth="1"/>
    <col min="22" max="22" width="15.28125" style="1" customWidth="1"/>
    <col min="23" max="23" width="14.00390625" style="1" customWidth="1"/>
    <col min="24" max="24" width="13.7109375" style="1" customWidth="1"/>
    <col min="25" max="25" width="13.00390625" style="1" customWidth="1"/>
    <col min="26" max="26" width="14.140625" style="1" bestFit="1" customWidth="1"/>
    <col min="27" max="27" width="14.421875" style="1" customWidth="1"/>
    <col min="28" max="28" width="14.7109375" style="1" customWidth="1"/>
    <col min="29" max="29" width="2.421875" style="1" customWidth="1"/>
    <col min="30" max="30" width="17.00390625" style="1" customWidth="1"/>
    <col min="31" max="31" width="17.7109375" style="1" customWidth="1"/>
    <col min="32" max="32" width="18.28125" style="1" customWidth="1"/>
    <col min="33" max="33" width="18.00390625" style="1" bestFit="1" customWidth="1"/>
    <col min="34" max="35" width="16.140625" style="1" customWidth="1"/>
    <col min="36" max="36" width="20.7109375" style="1" bestFit="1" customWidth="1"/>
    <col min="37" max="37" width="12.28125" style="1" bestFit="1" customWidth="1"/>
    <col min="38" max="38" width="13.28125" style="1" bestFit="1" customWidth="1"/>
    <col min="39" max="39" width="19.57421875" style="1" customWidth="1"/>
    <col min="40" max="45" width="10.7109375" style="1" bestFit="1" customWidth="1"/>
    <col min="46" max="46" width="14.28125" style="1" bestFit="1" customWidth="1"/>
    <col min="47" max="47" width="11.421875" style="1" customWidth="1"/>
    <col min="48" max="16384" width="9.140625" style="1" customWidth="1"/>
  </cols>
  <sheetData>
    <row r="1" spans="1:43" ht="12.7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J1" s="78"/>
      <c r="AK1" s="78"/>
      <c r="AL1" s="78"/>
      <c r="AM1" s="78"/>
      <c r="AN1" s="78"/>
      <c r="AO1" s="78"/>
      <c r="AP1" s="78"/>
      <c r="AQ1" s="78"/>
    </row>
    <row r="2" spans="1:43" ht="24" customHeight="1">
      <c r="A2" s="9" t="s">
        <v>20</v>
      </c>
      <c r="B2" s="9"/>
      <c r="E2" s="10"/>
      <c r="F2" s="46"/>
      <c r="G2" s="75"/>
      <c r="H2" s="10"/>
      <c r="I2" s="10"/>
      <c r="J2" s="10"/>
      <c r="K2" s="92" t="s">
        <v>188</v>
      </c>
      <c r="L2" s="92"/>
      <c r="M2" s="92"/>
      <c r="N2" s="92"/>
      <c r="O2" s="92"/>
      <c r="P2" s="92"/>
      <c r="Q2" s="92"/>
      <c r="R2" s="92"/>
      <c r="AJ2" s="5"/>
      <c r="AK2" s="5"/>
      <c r="AL2" s="42"/>
      <c r="AM2" s="6"/>
      <c r="AN2" s="7"/>
      <c r="AO2" s="43"/>
      <c r="AP2" s="8"/>
      <c r="AQ2" s="43"/>
    </row>
    <row r="3" spans="1:43" ht="24" customHeight="1">
      <c r="A3" s="28" t="s">
        <v>28</v>
      </c>
      <c r="B3" s="29"/>
      <c r="D3" s="30"/>
      <c r="E3" s="31"/>
      <c r="F3" s="31"/>
      <c r="G3" s="31"/>
      <c r="K3" s="79" t="s">
        <v>217</v>
      </c>
      <c r="L3" s="79"/>
      <c r="M3" s="79"/>
      <c r="AJ3" s="5"/>
      <c r="AK3" s="5"/>
      <c r="AL3" s="42"/>
      <c r="AM3" s="6"/>
      <c r="AN3" s="7"/>
      <c r="AO3" s="43"/>
      <c r="AP3" s="8"/>
      <c r="AQ3" s="43"/>
    </row>
    <row r="4" spans="15:36" ht="57" customHeight="1">
      <c r="O4" s="80" t="s">
        <v>0</v>
      </c>
      <c r="P4" s="81"/>
      <c r="Q4" s="81"/>
      <c r="R4" s="82"/>
      <c r="S4" s="83" t="s">
        <v>1</v>
      </c>
      <c r="T4" s="84"/>
      <c r="U4" s="85"/>
      <c r="V4" s="80" t="s">
        <v>0</v>
      </c>
      <c r="W4" s="81"/>
      <c r="X4" s="81"/>
      <c r="Y4" s="81"/>
      <c r="Z4" s="81"/>
      <c r="AA4" s="82"/>
      <c r="AB4" s="47" t="s">
        <v>1</v>
      </c>
      <c r="AC4" s="86" t="s">
        <v>23</v>
      </c>
      <c r="AD4" s="87"/>
      <c r="AE4" s="88" t="s">
        <v>24</v>
      </c>
      <c r="AF4" s="88"/>
      <c r="AG4" s="17"/>
      <c r="AJ4" s="5"/>
    </row>
    <row r="5" spans="1:46" s="58" customFormat="1" ht="67.5" customHeight="1">
      <c r="A5" s="48" t="s">
        <v>21</v>
      </c>
      <c r="B5" s="48" t="s">
        <v>2</v>
      </c>
      <c r="C5" s="48" t="s">
        <v>3</v>
      </c>
      <c r="D5" s="48" t="s">
        <v>4</v>
      </c>
      <c r="E5" s="48" t="s">
        <v>18</v>
      </c>
      <c r="F5" s="48" t="s">
        <v>19</v>
      </c>
      <c r="G5" s="49" t="s">
        <v>29</v>
      </c>
      <c r="H5" s="51" t="s">
        <v>5</v>
      </c>
      <c r="I5" s="51" t="s">
        <v>6</v>
      </c>
      <c r="J5" s="51" t="s">
        <v>7</v>
      </c>
      <c r="K5" s="52" t="s">
        <v>25</v>
      </c>
      <c r="L5" s="52" t="s">
        <v>26</v>
      </c>
      <c r="M5" s="50" t="s">
        <v>27</v>
      </c>
      <c r="N5" s="48" t="s">
        <v>22</v>
      </c>
      <c r="O5" s="48" t="s">
        <v>8</v>
      </c>
      <c r="P5" s="53" t="s">
        <v>9</v>
      </c>
      <c r="Q5" s="53" t="s">
        <v>10</v>
      </c>
      <c r="R5" s="53" t="s">
        <v>11</v>
      </c>
      <c r="S5" s="54" t="s">
        <v>12</v>
      </c>
      <c r="T5" s="54" t="s">
        <v>13</v>
      </c>
      <c r="U5" s="54" t="s">
        <v>189</v>
      </c>
      <c r="V5" s="53" t="s">
        <v>14</v>
      </c>
      <c r="W5" s="53" t="s">
        <v>15</v>
      </c>
      <c r="X5" s="53" t="s">
        <v>16</v>
      </c>
      <c r="Y5" s="53" t="s">
        <v>159</v>
      </c>
      <c r="Z5" s="64" t="s">
        <v>140</v>
      </c>
      <c r="AA5" s="53" t="s">
        <v>154</v>
      </c>
      <c r="AB5" s="54" t="s">
        <v>17</v>
      </c>
      <c r="AC5" s="54" t="s">
        <v>153</v>
      </c>
      <c r="AD5" s="54" t="s">
        <v>58</v>
      </c>
      <c r="AE5" s="55" t="s">
        <v>96</v>
      </c>
      <c r="AF5" s="55" t="s">
        <v>98</v>
      </c>
      <c r="AG5" s="55" t="s">
        <v>97</v>
      </c>
      <c r="AH5" s="56"/>
      <c r="AI5" s="56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45"/>
    </row>
    <row r="6" spans="1:46" s="14" customFormat="1" ht="24" customHeight="1">
      <c r="A6" s="11">
        <v>1</v>
      </c>
      <c r="B6" s="11">
        <v>9</v>
      </c>
      <c r="C6" s="11">
        <v>25</v>
      </c>
      <c r="D6" s="12">
        <v>7</v>
      </c>
      <c r="E6" s="12">
        <v>1</v>
      </c>
      <c r="F6" s="12">
        <v>648</v>
      </c>
      <c r="G6" s="12" t="s">
        <v>122</v>
      </c>
      <c r="H6" s="11">
        <v>25</v>
      </c>
      <c r="I6" s="11">
        <v>8</v>
      </c>
      <c r="J6" s="11"/>
      <c r="K6" s="59" t="s">
        <v>45</v>
      </c>
      <c r="L6" s="41" t="s">
        <v>46</v>
      </c>
      <c r="M6" s="33" t="s">
        <v>46</v>
      </c>
      <c r="N6" s="11" t="s">
        <v>155</v>
      </c>
      <c r="O6" s="35">
        <v>48482</v>
      </c>
      <c r="P6" s="13">
        <v>0</v>
      </c>
      <c r="Q6" s="35">
        <f>SUM(O6:P6)</f>
        <v>48482</v>
      </c>
      <c r="R6" s="13"/>
      <c r="S6" s="35">
        <f>O6/30.4*24</f>
        <v>38275.26315789474</v>
      </c>
      <c r="T6" s="35">
        <f>O6/30.4*50</f>
        <v>79740.13157894737</v>
      </c>
      <c r="U6" s="13">
        <v>0</v>
      </c>
      <c r="V6" s="33">
        <f>O6*0.135</f>
        <v>6545.070000000001</v>
      </c>
      <c r="W6" s="33">
        <f>O6*0.03</f>
        <v>1454.46</v>
      </c>
      <c r="X6" s="33">
        <f>O6*7%</f>
        <v>3393.7400000000002</v>
      </c>
      <c r="Y6" s="33">
        <f>O6*0.02</f>
        <v>969.64</v>
      </c>
      <c r="Z6" s="33">
        <v>1920</v>
      </c>
      <c r="AA6" s="33">
        <v>0</v>
      </c>
      <c r="AB6" s="33">
        <f>O6*11*7%</f>
        <v>37331.14000000001</v>
      </c>
      <c r="AC6" s="33"/>
      <c r="AD6" s="33">
        <f>O6+R6+V6+W6+X6+Y6+Z6+AA6</f>
        <v>62764.909999999996</v>
      </c>
      <c r="AE6" s="33">
        <f>AG6/2</f>
        <v>454262.72736842104</v>
      </c>
      <c r="AF6" s="33">
        <f>AG6/2</f>
        <v>454262.72736842104</v>
      </c>
      <c r="AG6" s="33">
        <f>AD6*12+S6+T6+U6+AB6</f>
        <v>908525.4547368421</v>
      </c>
      <c r="AH6" s="44"/>
      <c r="AI6" s="44"/>
      <c r="AT6" s="45"/>
    </row>
    <row r="7" spans="1:46" s="14" customFormat="1" ht="24" customHeight="1">
      <c r="A7" s="11">
        <v>2</v>
      </c>
      <c r="B7" s="11">
        <v>9</v>
      </c>
      <c r="C7" s="11">
        <v>25</v>
      </c>
      <c r="D7" s="12">
        <v>7</v>
      </c>
      <c r="E7" s="12">
        <v>1</v>
      </c>
      <c r="F7" s="12">
        <v>648</v>
      </c>
      <c r="G7" s="12" t="s">
        <v>111</v>
      </c>
      <c r="H7" s="11">
        <v>23</v>
      </c>
      <c r="I7" s="11">
        <v>8</v>
      </c>
      <c r="J7" s="11"/>
      <c r="K7" s="59" t="s">
        <v>173</v>
      </c>
      <c r="L7" s="41" t="s">
        <v>147</v>
      </c>
      <c r="M7" s="33" t="s">
        <v>147</v>
      </c>
      <c r="N7" s="11" t="s">
        <v>155</v>
      </c>
      <c r="O7" s="35">
        <v>27081.1</v>
      </c>
      <c r="P7" s="13">
        <v>0</v>
      </c>
      <c r="Q7" s="35">
        <f aca="true" t="shared" si="0" ref="Q7:Q66">SUM(O7:P7)</f>
        <v>27081.1</v>
      </c>
      <c r="R7" s="13"/>
      <c r="S7" s="35">
        <f aca="true" t="shared" si="1" ref="S7:S66">O7/30.4*24</f>
        <v>21379.815789473687</v>
      </c>
      <c r="T7" s="35">
        <f aca="true" t="shared" si="2" ref="T7:T66">O7/30.4*50</f>
        <v>44541.28289473685</v>
      </c>
      <c r="U7" s="13">
        <f>O7/1</f>
        <v>27081.1</v>
      </c>
      <c r="V7" s="33">
        <f aca="true" t="shared" si="3" ref="V7:V66">O7*0.135</f>
        <v>3655.9485</v>
      </c>
      <c r="W7" s="33">
        <f aca="true" t="shared" si="4" ref="W7:W66">O7*0.03</f>
        <v>812.4329999999999</v>
      </c>
      <c r="X7" s="33">
        <f aca="true" t="shared" si="5" ref="X7:X66">O7*7%</f>
        <v>1895.6770000000001</v>
      </c>
      <c r="Y7" s="33">
        <f aca="true" t="shared" si="6" ref="Y7:Y66">O7*0.02</f>
        <v>541.622</v>
      </c>
      <c r="Z7" s="33">
        <v>771</v>
      </c>
      <c r="AA7" s="33">
        <v>0</v>
      </c>
      <c r="AB7" s="33">
        <f aca="true" t="shared" si="7" ref="AB7:AB66">O7*11*7%</f>
        <v>20852.447</v>
      </c>
      <c r="AC7" s="33"/>
      <c r="AD7" s="33">
        <f aca="true" t="shared" si="8" ref="AD7:AD66">O7+R7+V7+W7+X7+Y7+Z7+AA7</f>
        <v>34757.7805</v>
      </c>
      <c r="AE7" s="33">
        <f aca="true" t="shared" si="9" ref="AE7:AE66">AG7/2</f>
        <v>265474.0058421053</v>
      </c>
      <c r="AF7" s="33">
        <f aca="true" t="shared" si="10" ref="AF7:AF66">AG7/2</f>
        <v>265474.0058421053</v>
      </c>
      <c r="AG7" s="33">
        <f aca="true" t="shared" si="11" ref="AG7:AG66">AD7*12+S7+T7+U7+AB7</f>
        <v>530948.0116842106</v>
      </c>
      <c r="AH7" s="44"/>
      <c r="AI7" s="44"/>
      <c r="AT7" s="45"/>
    </row>
    <row r="8" spans="1:39" s="21" customFormat="1" ht="24" customHeight="1">
      <c r="A8" s="11">
        <v>3</v>
      </c>
      <c r="B8" s="11">
        <v>9</v>
      </c>
      <c r="C8" s="11">
        <v>25</v>
      </c>
      <c r="D8" s="12">
        <v>7</v>
      </c>
      <c r="E8" s="12">
        <v>1</v>
      </c>
      <c r="F8" s="12">
        <v>648</v>
      </c>
      <c r="G8" s="18" t="s">
        <v>145</v>
      </c>
      <c r="H8" s="15">
        <v>23</v>
      </c>
      <c r="I8" s="11">
        <v>8</v>
      </c>
      <c r="J8" s="15"/>
      <c r="K8" s="59" t="s">
        <v>178</v>
      </c>
      <c r="L8" s="40" t="s">
        <v>149</v>
      </c>
      <c r="M8" s="40" t="s">
        <v>149</v>
      </c>
      <c r="N8" s="11" t="s">
        <v>155</v>
      </c>
      <c r="O8" s="35">
        <v>27081.1</v>
      </c>
      <c r="P8" s="13">
        <v>0</v>
      </c>
      <c r="Q8" s="35">
        <f t="shared" si="0"/>
        <v>27081.1</v>
      </c>
      <c r="R8" s="18"/>
      <c r="S8" s="35">
        <f t="shared" si="1"/>
        <v>21379.815789473687</v>
      </c>
      <c r="T8" s="35">
        <f t="shared" si="2"/>
        <v>44541.28289473685</v>
      </c>
      <c r="U8" s="13">
        <f aca="true" t="shared" si="12" ref="U8:U67">O8/1</f>
        <v>27081.1</v>
      </c>
      <c r="V8" s="33">
        <f t="shared" si="3"/>
        <v>3655.9485</v>
      </c>
      <c r="W8" s="33">
        <f t="shared" si="4"/>
        <v>812.4329999999999</v>
      </c>
      <c r="X8" s="33">
        <f t="shared" si="5"/>
        <v>1895.6770000000001</v>
      </c>
      <c r="Y8" s="33">
        <f t="shared" si="6"/>
        <v>541.622</v>
      </c>
      <c r="Z8" s="33">
        <v>771</v>
      </c>
      <c r="AA8" s="33">
        <v>0</v>
      </c>
      <c r="AB8" s="33">
        <f t="shared" si="7"/>
        <v>20852.447</v>
      </c>
      <c r="AC8" s="19"/>
      <c r="AD8" s="33">
        <f t="shared" si="8"/>
        <v>34757.7805</v>
      </c>
      <c r="AE8" s="33">
        <f t="shared" si="9"/>
        <v>265474.0058421053</v>
      </c>
      <c r="AF8" s="33">
        <f t="shared" si="10"/>
        <v>265474.0058421053</v>
      </c>
      <c r="AG8" s="33">
        <f t="shared" si="11"/>
        <v>530948.0116842106</v>
      </c>
      <c r="AH8" s="20"/>
      <c r="AI8" s="20"/>
      <c r="AK8" s="14"/>
      <c r="AL8" s="14"/>
      <c r="AM8" s="14"/>
    </row>
    <row r="9" spans="1:39" s="21" customFormat="1" ht="24" customHeight="1">
      <c r="A9" s="11">
        <v>4</v>
      </c>
      <c r="B9" s="11">
        <v>9</v>
      </c>
      <c r="C9" s="11">
        <v>25</v>
      </c>
      <c r="D9" s="12">
        <v>7</v>
      </c>
      <c r="E9" s="12">
        <v>1</v>
      </c>
      <c r="F9" s="12">
        <v>648</v>
      </c>
      <c r="G9" s="18" t="s">
        <v>116</v>
      </c>
      <c r="H9" s="15">
        <v>21</v>
      </c>
      <c r="I9" s="11">
        <v>8</v>
      </c>
      <c r="J9" s="15"/>
      <c r="K9" s="61" t="s">
        <v>179</v>
      </c>
      <c r="L9" s="40" t="s">
        <v>149</v>
      </c>
      <c r="M9" s="19" t="s">
        <v>49</v>
      </c>
      <c r="N9" s="11" t="s">
        <v>155</v>
      </c>
      <c r="O9" s="35">
        <v>23406</v>
      </c>
      <c r="P9" s="13">
        <v>0</v>
      </c>
      <c r="Q9" s="35">
        <f t="shared" si="0"/>
        <v>23406</v>
      </c>
      <c r="R9" s="18"/>
      <c r="S9" s="35">
        <f t="shared" si="1"/>
        <v>18478.42105263158</v>
      </c>
      <c r="T9" s="35">
        <f t="shared" si="2"/>
        <v>38496.710526315794</v>
      </c>
      <c r="U9" s="13">
        <f t="shared" si="12"/>
        <v>23406</v>
      </c>
      <c r="V9" s="33">
        <f t="shared" si="3"/>
        <v>3159.8100000000004</v>
      </c>
      <c r="W9" s="33">
        <f t="shared" si="4"/>
        <v>702.18</v>
      </c>
      <c r="X9" s="33">
        <f t="shared" si="5"/>
        <v>1638.42</v>
      </c>
      <c r="Y9" s="33">
        <f t="shared" si="6"/>
        <v>468.12</v>
      </c>
      <c r="Z9" s="33">
        <v>771</v>
      </c>
      <c r="AA9" s="33">
        <v>0</v>
      </c>
      <c r="AB9" s="33">
        <f t="shared" si="7"/>
        <v>18022.620000000003</v>
      </c>
      <c r="AC9" s="19"/>
      <c r="AD9" s="33">
        <f t="shared" si="8"/>
        <v>30145.530000000002</v>
      </c>
      <c r="AE9" s="33">
        <f t="shared" si="9"/>
        <v>230075.0557894737</v>
      </c>
      <c r="AF9" s="33">
        <f t="shared" si="10"/>
        <v>230075.0557894737</v>
      </c>
      <c r="AG9" s="33">
        <f t="shared" si="11"/>
        <v>460150.1115789474</v>
      </c>
      <c r="AH9" s="20"/>
      <c r="AI9" s="20"/>
      <c r="AK9" s="14"/>
      <c r="AL9" s="14"/>
      <c r="AM9" s="14"/>
    </row>
    <row r="10" spans="1:39" s="21" customFormat="1" ht="24" customHeight="1">
      <c r="A10" s="11">
        <v>5</v>
      </c>
      <c r="B10" s="11">
        <v>9</v>
      </c>
      <c r="C10" s="11">
        <v>25</v>
      </c>
      <c r="D10" s="12">
        <v>7</v>
      </c>
      <c r="E10" s="12">
        <v>1</v>
      </c>
      <c r="F10" s="12">
        <v>648</v>
      </c>
      <c r="G10" s="18" t="s">
        <v>175</v>
      </c>
      <c r="H10" s="15">
        <v>21</v>
      </c>
      <c r="I10" s="11">
        <v>8</v>
      </c>
      <c r="J10" s="15"/>
      <c r="K10" s="61" t="s">
        <v>179</v>
      </c>
      <c r="L10" s="40" t="s">
        <v>149</v>
      </c>
      <c r="M10" s="19" t="s">
        <v>49</v>
      </c>
      <c r="N10" s="11" t="s">
        <v>155</v>
      </c>
      <c r="O10" s="35">
        <v>23406</v>
      </c>
      <c r="P10" s="13">
        <v>0</v>
      </c>
      <c r="Q10" s="35">
        <f t="shared" si="0"/>
        <v>23406</v>
      </c>
      <c r="R10" s="18"/>
      <c r="S10" s="35">
        <f t="shared" si="1"/>
        <v>18478.42105263158</v>
      </c>
      <c r="T10" s="35">
        <f t="shared" si="2"/>
        <v>38496.710526315794</v>
      </c>
      <c r="U10" s="13">
        <f t="shared" si="12"/>
        <v>23406</v>
      </c>
      <c r="V10" s="33">
        <f t="shared" si="3"/>
        <v>3159.8100000000004</v>
      </c>
      <c r="W10" s="33">
        <f t="shared" si="4"/>
        <v>702.18</v>
      </c>
      <c r="X10" s="33">
        <f t="shared" si="5"/>
        <v>1638.42</v>
      </c>
      <c r="Y10" s="33">
        <f t="shared" si="6"/>
        <v>468.12</v>
      </c>
      <c r="Z10" s="33">
        <v>771</v>
      </c>
      <c r="AA10" s="33">
        <v>0</v>
      </c>
      <c r="AB10" s="33">
        <f t="shared" si="7"/>
        <v>18022.620000000003</v>
      </c>
      <c r="AC10" s="19"/>
      <c r="AD10" s="33">
        <f t="shared" si="8"/>
        <v>30145.530000000002</v>
      </c>
      <c r="AE10" s="33">
        <f t="shared" si="9"/>
        <v>230075.0557894737</v>
      </c>
      <c r="AF10" s="33">
        <f t="shared" si="10"/>
        <v>230075.0557894737</v>
      </c>
      <c r="AG10" s="33">
        <f t="shared" si="11"/>
        <v>460150.1115789474</v>
      </c>
      <c r="AH10" s="20"/>
      <c r="AI10" s="20"/>
      <c r="AK10" s="14"/>
      <c r="AL10" s="14"/>
      <c r="AM10" s="14"/>
    </row>
    <row r="11" spans="1:39" s="21" customFormat="1" ht="24" customHeight="1">
      <c r="A11" s="11">
        <v>6</v>
      </c>
      <c r="B11" s="11">
        <v>9</v>
      </c>
      <c r="C11" s="11">
        <v>25</v>
      </c>
      <c r="D11" s="12">
        <v>7</v>
      </c>
      <c r="E11" s="12">
        <v>1</v>
      </c>
      <c r="F11" s="12">
        <v>648</v>
      </c>
      <c r="G11" s="12" t="s">
        <v>113</v>
      </c>
      <c r="H11" s="15">
        <v>21</v>
      </c>
      <c r="I11" s="11">
        <v>8</v>
      </c>
      <c r="J11" s="15"/>
      <c r="K11" s="61" t="s">
        <v>179</v>
      </c>
      <c r="L11" s="40" t="s">
        <v>149</v>
      </c>
      <c r="M11" s="19" t="s">
        <v>49</v>
      </c>
      <c r="N11" s="11" t="s">
        <v>155</v>
      </c>
      <c r="O11" s="35">
        <v>23406</v>
      </c>
      <c r="P11" s="13">
        <v>0</v>
      </c>
      <c r="Q11" s="35">
        <f t="shared" si="0"/>
        <v>23406</v>
      </c>
      <c r="R11" s="18"/>
      <c r="S11" s="35">
        <f t="shared" si="1"/>
        <v>18478.42105263158</v>
      </c>
      <c r="T11" s="35">
        <f t="shared" si="2"/>
        <v>38496.710526315794</v>
      </c>
      <c r="U11" s="13">
        <f t="shared" si="12"/>
        <v>23406</v>
      </c>
      <c r="V11" s="33">
        <f t="shared" si="3"/>
        <v>3159.8100000000004</v>
      </c>
      <c r="W11" s="33">
        <f t="shared" si="4"/>
        <v>702.18</v>
      </c>
      <c r="X11" s="33">
        <f t="shared" si="5"/>
        <v>1638.42</v>
      </c>
      <c r="Y11" s="33">
        <f t="shared" si="6"/>
        <v>468.12</v>
      </c>
      <c r="Z11" s="33">
        <v>771</v>
      </c>
      <c r="AA11" s="33">
        <v>0</v>
      </c>
      <c r="AB11" s="33">
        <f t="shared" si="7"/>
        <v>18022.620000000003</v>
      </c>
      <c r="AC11" s="19"/>
      <c r="AD11" s="33">
        <f t="shared" si="8"/>
        <v>30145.530000000002</v>
      </c>
      <c r="AE11" s="33">
        <f t="shared" si="9"/>
        <v>230075.0557894737</v>
      </c>
      <c r="AF11" s="33">
        <f t="shared" si="10"/>
        <v>230075.0557894737</v>
      </c>
      <c r="AG11" s="33">
        <f t="shared" si="11"/>
        <v>460150.1115789474</v>
      </c>
      <c r="AH11" s="20"/>
      <c r="AI11" s="20"/>
      <c r="AK11" s="14"/>
      <c r="AL11" s="14"/>
      <c r="AM11" s="14"/>
    </row>
    <row r="12" spans="1:39" s="21" customFormat="1" ht="24" customHeight="1">
      <c r="A12" s="11">
        <v>7</v>
      </c>
      <c r="B12" s="11">
        <v>9</v>
      </c>
      <c r="C12" s="11">
        <v>25</v>
      </c>
      <c r="D12" s="12">
        <v>7</v>
      </c>
      <c r="E12" s="12">
        <v>1</v>
      </c>
      <c r="F12" s="12">
        <v>648</v>
      </c>
      <c r="G12" s="18" t="s">
        <v>59</v>
      </c>
      <c r="H12" s="15">
        <v>21</v>
      </c>
      <c r="I12" s="11">
        <v>8</v>
      </c>
      <c r="J12" s="15"/>
      <c r="K12" s="61" t="s">
        <v>179</v>
      </c>
      <c r="L12" s="40" t="s">
        <v>149</v>
      </c>
      <c r="M12" s="19" t="s">
        <v>49</v>
      </c>
      <c r="N12" s="11" t="s">
        <v>155</v>
      </c>
      <c r="O12" s="35">
        <v>23406</v>
      </c>
      <c r="P12" s="13">
        <v>0</v>
      </c>
      <c r="Q12" s="35">
        <f t="shared" si="0"/>
        <v>23406</v>
      </c>
      <c r="R12" s="18"/>
      <c r="S12" s="35">
        <f t="shared" si="1"/>
        <v>18478.42105263158</v>
      </c>
      <c r="T12" s="35">
        <f t="shared" si="2"/>
        <v>38496.710526315794</v>
      </c>
      <c r="U12" s="13">
        <f t="shared" si="12"/>
        <v>23406</v>
      </c>
      <c r="V12" s="33">
        <f t="shared" si="3"/>
        <v>3159.8100000000004</v>
      </c>
      <c r="W12" s="33">
        <f t="shared" si="4"/>
        <v>702.18</v>
      </c>
      <c r="X12" s="33">
        <f t="shared" si="5"/>
        <v>1638.42</v>
      </c>
      <c r="Y12" s="33">
        <f t="shared" si="6"/>
        <v>468.12</v>
      </c>
      <c r="Z12" s="33">
        <v>771</v>
      </c>
      <c r="AA12" s="33">
        <v>0</v>
      </c>
      <c r="AB12" s="33">
        <f t="shared" si="7"/>
        <v>18022.620000000003</v>
      </c>
      <c r="AC12" s="19"/>
      <c r="AD12" s="33">
        <f t="shared" si="8"/>
        <v>30145.530000000002</v>
      </c>
      <c r="AE12" s="33">
        <f t="shared" si="9"/>
        <v>230075.0557894737</v>
      </c>
      <c r="AF12" s="33">
        <f t="shared" si="10"/>
        <v>230075.0557894737</v>
      </c>
      <c r="AG12" s="33">
        <f t="shared" si="11"/>
        <v>460150.1115789474</v>
      </c>
      <c r="AH12" s="20"/>
      <c r="AI12" s="20"/>
      <c r="AK12" s="14"/>
      <c r="AL12" s="14"/>
      <c r="AM12" s="14"/>
    </row>
    <row r="13" spans="1:39" s="21" customFormat="1" ht="24" customHeight="1">
      <c r="A13" s="11">
        <v>8</v>
      </c>
      <c r="B13" s="11">
        <v>9</v>
      </c>
      <c r="C13" s="11">
        <v>25</v>
      </c>
      <c r="D13" s="12">
        <v>7</v>
      </c>
      <c r="E13" s="12">
        <v>1</v>
      </c>
      <c r="F13" s="12">
        <v>648</v>
      </c>
      <c r="G13" s="18" t="s">
        <v>112</v>
      </c>
      <c r="H13" s="15">
        <v>21</v>
      </c>
      <c r="I13" s="11">
        <v>8</v>
      </c>
      <c r="J13" s="15"/>
      <c r="K13" s="61" t="s">
        <v>179</v>
      </c>
      <c r="L13" s="40" t="s">
        <v>149</v>
      </c>
      <c r="M13" s="19" t="s">
        <v>49</v>
      </c>
      <c r="N13" s="11" t="s">
        <v>155</v>
      </c>
      <c r="O13" s="35">
        <v>23406</v>
      </c>
      <c r="P13" s="13">
        <v>0</v>
      </c>
      <c r="Q13" s="35">
        <f t="shared" si="0"/>
        <v>23406</v>
      </c>
      <c r="R13" s="18"/>
      <c r="S13" s="35">
        <f t="shared" si="1"/>
        <v>18478.42105263158</v>
      </c>
      <c r="T13" s="35">
        <f t="shared" si="2"/>
        <v>38496.710526315794</v>
      </c>
      <c r="U13" s="13">
        <f t="shared" si="12"/>
        <v>23406</v>
      </c>
      <c r="V13" s="33">
        <f t="shared" si="3"/>
        <v>3159.8100000000004</v>
      </c>
      <c r="W13" s="33">
        <f t="shared" si="4"/>
        <v>702.18</v>
      </c>
      <c r="X13" s="33">
        <f t="shared" si="5"/>
        <v>1638.42</v>
      </c>
      <c r="Y13" s="33">
        <f t="shared" si="6"/>
        <v>468.12</v>
      </c>
      <c r="Z13" s="33">
        <v>771</v>
      </c>
      <c r="AA13" s="33">
        <v>0</v>
      </c>
      <c r="AB13" s="33">
        <f t="shared" si="7"/>
        <v>18022.620000000003</v>
      </c>
      <c r="AC13" s="19"/>
      <c r="AD13" s="33">
        <f t="shared" si="8"/>
        <v>30145.530000000002</v>
      </c>
      <c r="AE13" s="33">
        <f t="shared" si="9"/>
        <v>230075.0557894737</v>
      </c>
      <c r="AF13" s="33">
        <f t="shared" si="10"/>
        <v>230075.0557894737</v>
      </c>
      <c r="AG13" s="33">
        <f t="shared" si="11"/>
        <v>460150.1115789474</v>
      </c>
      <c r="AH13" s="20"/>
      <c r="AI13" s="20"/>
      <c r="AK13" s="14"/>
      <c r="AL13" s="14"/>
      <c r="AM13" s="14"/>
    </row>
    <row r="14" spans="1:39" s="21" customFormat="1" ht="24" customHeight="1">
      <c r="A14" s="11">
        <v>9</v>
      </c>
      <c r="B14" s="11">
        <v>9</v>
      </c>
      <c r="C14" s="11">
        <v>25</v>
      </c>
      <c r="D14" s="12">
        <v>7</v>
      </c>
      <c r="E14" s="12">
        <v>1</v>
      </c>
      <c r="F14" s="12">
        <v>648</v>
      </c>
      <c r="G14" s="18" t="s">
        <v>111</v>
      </c>
      <c r="H14" s="15">
        <v>20</v>
      </c>
      <c r="I14" s="11">
        <v>8</v>
      </c>
      <c r="J14" s="15"/>
      <c r="K14" s="60" t="s">
        <v>180</v>
      </c>
      <c r="L14" s="40" t="s">
        <v>51</v>
      </c>
      <c r="M14" s="19" t="s">
        <v>46</v>
      </c>
      <c r="N14" s="11" t="s">
        <v>155</v>
      </c>
      <c r="O14" s="35">
        <v>16593.95</v>
      </c>
      <c r="P14" s="13">
        <v>0</v>
      </c>
      <c r="Q14" s="35">
        <f t="shared" si="0"/>
        <v>16593.95</v>
      </c>
      <c r="R14" s="18"/>
      <c r="S14" s="35">
        <f t="shared" si="1"/>
        <v>13100.486842105265</v>
      </c>
      <c r="T14" s="35">
        <f t="shared" si="2"/>
        <v>27292.680921052637</v>
      </c>
      <c r="U14" s="13">
        <f t="shared" si="12"/>
        <v>16593.95</v>
      </c>
      <c r="V14" s="33">
        <f t="shared" si="3"/>
        <v>2240.18325</v>
      </c>
      <c r="W14" s="33">
        <f t="shared" si="4"/>
        <v>497.81850000000003</v>
      </c>
      <c r="X14" s="33">
        <f t="shared" si="5"/>
        <v>1161.5765000000001</v>
      </c>
      <c r="Y14" s="33">
        <f t="shared" si="6"/>
        <v>331.879</v>
      </c>
      <c r="Z14" s="33">
        <v>771</v>
      </c>
      <c r="AA14" s="33">
        <v>0</v>
      </c>
      <c r="AB14" s="33">
        <f t="shared" si="7"/>
        <v>12777.341500000002</v>
      </c>
      <c r="AC14" s="19"/>
      <c r="AD14" s="33">
        <f t="shared" si="8"/>
        <v>21596.40725</v>
      </c>
      <c r="AE14" s="33">
        <f t="shared" si="9"/>
        <v>164460.67313157895</v>
      </c>
      <c r="AF14" s="33">
        <f t="shared" si="10"/>
        <v>164460.67313157895</v>
      </c>
      <c r="AG14" s="33">
        <f t="shared" si="11"/>
        <v>328921.3462631579</v>
      </c>
      <c r="AH14" s="20"/>
      <c r="AI14" s="20"/>
      <c r="AK14" s="14"/>
      <c r="AL14" s="14"/>
      <c r="AM14" s="14"/>
    </row>
    <row r="15" spans="1:39" s="21" customFormat="1" ht="24" customHeight="1">
      <c r="A15" s="11">
        <v>10</v>
      </c>
      <c r="B15" s="11">
        <v>9</v>
      </c>
      <c r="C15" s="11">
        <v>25</v>
      </c>
      <c r="D15" s="12">
        <v>7</v>
      </c>
      <c r="E15" s="12">
        <v>1</v>
      </c>
      <c r="F15" s="12">
        <v>648</v>
      </c>
      <c r="G15" s="18" t="s">
        <v>115</v>
      </c>
      <c r="H15" s="15">
        <v>20</v>
      </c>
      <c r="I15" s="11">
        <v>8</v>
      </c>
      <c r="J15" s="15"/>
      <c r="K15" s="60" t="s">
        <v>180</v>
      </c>
      <c r="L15" s="40" t="s">
        <v>141</v>
      </c>
      <c r="M15" s="19" t="s">
        <v>50</v>
      </c>
      <c r="N15" s="11" t="s">
        <v>155</v>
      </c>
      <c r="O15" s="35">
        <v>16593.95</v>
      </c>
      <c r="P15" s="13">
        <v>0</v>
      </c>
      <c r="Q15" s="35">
        <f t="shared" si="0"/>
        <v>16593.95</v>
      </c>
      <c r="R15" s="18"/>
      <c r="S15" s="35">
        <f t="shared" si="1"/>
        <v>13100.486842105265</v>
      </c>
      <c r="T15" s="35">
        <f t="shared" si="2"/>
        <v>27292.680921052637</v>
      </c>
      <c r="U15" s="13">
        <f t="shared" si="12"/>
        <v>16593.95</v>
      </c>
      <c r="V15" s="33">
        <f t="shared" si="3"/>
        <v>2240.18325</v>
      </c>
      <c r="W15" s="33">
        <f t="shared" si="4"/>
        <v>497.81850000000003</v>
      </c>
      <c r="X15" s="33">
        <f t="shared" si="5"/>
        <v>1161.5765000000001</v>
      </c>
      <c r="Y15" s="33">
        <f t="shared" si="6"/>
        <v>331.879</v>
      </c>
      <c r="Z15" s="33">
        <v>771</v>
      </c>
      <c r="AA15" s="33">
        <v>0</v>
      </c>
      <c r="AB15" s="33">
        <f t="shared" si="7"/>
        <v>12777.341500000002</v>
      </c>
      <c r="AC15" s="19"/>
      <c r="AD15" s="33">
        <f t="shared" si="8"/>
        <v>21596.40725</v>
      </c>
      <c r="AE15" s="33">
        <f t="shared" si="9"/>
        <v>164460.67313157895</v>
      </c>
      <c r="AF15" s="33">
        <f t="shared" si="10"/>
        <v>164460.67313157895</v>
      </c>
      <c r="AG15" s="33">
        <f t="shared" si="11"/>
        <v>328921.3462631579</v>
      </c>
      <c r="AH15" s="20"/>
      <c r="AI15" s="20"/>
      <c r="AK15" s="14"/>
      <c r="AL15" s="14"/>
      <c r="AM15" s="14"/>
    </row>
    <row r="16" spans="1:39" s="21" customFormat="1" ht="24" customHeight="1">
      <c r="A16" s="11">
        <v>11</v>
      </c>
      <c r="B16" s="11">
        <v>9</v>
      </c>
      <c r="C16" s="11">
        <v>25</v>
      </c>
      <c r="D16" s="12">
        <v>7</v>
      </c>
      <c r="E16" s="12">
        <v>1</v>
      </c>
      <c r="F16" s="12">
        <v>648</v>
      </c>
      <c r="G16" s="18" t="s">
        <v>129</v>
      </c>
      <c r="H16" s="15">
        <v>20</v>
      </c>
      <c r="I16" s="11">
        <v>8</v>
      </c>
      <c r="J16" s="15"/>
      <c r="K16" s="60" t="s">
        <v>180</v>
      </c>
      <c r="L16" s="40" t="s">
        <v>185</v>
      </c>
      <c r="M16" s="19" t="s">
        <v>46</v>
      </c>
      <c r="N16" s="11" t="s">
        <v>155</v>
      </c>
      <c r="O16" s="35">
        <v>16593.95</v>
      </c>
      <c r="P16" s="13">
        <v>0</v>
      </c>
      <c r="Q16" s="35">
        <f t="shared" si="0"/>
        <v>16593.95</v>
      </c>
      <c r="R16" s="18"/>
      <c r="S16" s="35">
        <f t="shared" si="1"/>
        <v>13100.486842105265</v>
      </c>
      <c r="T16" s="35">
        <f t="shared" si="2"/>
        <v>27292.680921052637</v>
      </c>
      <c r="U16" s="13">
        <f t="shared" si="12"/>
        <v>16593.95</v>
      </c>
      <c r="V16" s="33">
        <f t="shared" si="3"/>
        <v>2240.18325</v>
      </c>
      <c r="W16" s="33">
        <f t="shared" si="4"/>
        <v>497.81850000000003</v>
      </c>
      <c r="X16" s="33">
        <f t="shared" si="5"/>
        <v>1161.5765000000001</v>
      </c>
      <c r="Y16" s="33">
        <f t="shared" si="6"/>
        <v>331.879</v>
      </c>
      <c r="Z16" s="33">
        <v>771</v>
      </c>
      <c r="AA16" s="33">
        <v>0</v>
      </c>
      <c r="AB16" s="33">
        <f t="shared" si="7"/>
        <v>12777.341500000002</v>
      </c>
      <c r="AC16" s="19"/>
      <c r="AD16" s="33">
        <f t="shared" si="8"/>
        <v>21596.40725</v>
      </c>
      <c r="AE16" s="33">
        <f t="shared" si="9"/>
        <v>164460.67313157895</v>
      </c>
      <c r="AF16" s="33">
        <f t="shared" si="10"/>
        <v>164460.67313157895</v>
      </c>
      <c r="AG16" s="33">
        <f t="shared" si="11"/>
        <v>328921.3462631579</v>
      </c>
      <c r="AH16" s="20"/>
      <c r="AI16" s="20"/>
      <c r="AK16" s="14"/>
      <c r="AL16" s="14"/>
      <c r="AM16" s="14"/>
    </row>
    <row r="17" spans="1:39" s="21" customFormat="1" ht="24" customHeight="1">
      <c r="A17" s="11">
        <v>12</v>
      </c>
      <c r="B17" s="11">
        <v>9</v>
      </c>
      <c r="C17" s="11">
        <v>25</v>
      </c>
      <c r="D17" s="12">
        <v>7</v>
      </c>
      <c r="E17" s="12">
        <v>1</v>
      </c>
      <c r="F17" s="12">
        <v>648</v>
      </c>
      <c r="G17" s="70" t="s">
        <v>174</v>
      </c>
      <c r="H17" s="15">
        <v>20</v>
      </c>
      <c r="I17" s="11">
        <v>8</v>
      </c>
      <c r="J17" s="15"/>
      <c r="K17" s="60" t="s">
        <v>180</v>
      </c>
      <c r="L17" s="40" t="s">
        <v>52</v>
      </c>
      <c r="M17" s="19" t="s">
        <v>46</v>
      </c>
      <c r="N17" s="11" t="s">
        <v>155</v>
      </c>
      <c r="O17" s="35">
        <v>16593.95</v>
      </c>
      <c r="P17" s="13">
        <v>0</v>
      </c>
      <c r="Q17" s="35">
        <f t="shared" si="0"/>
        <v>16593.95</v>
      </c>
      <c r="R17" s="18"/>
      <c r="S17" s="35">
        <f t="shared" si="1"/>
        <v>13100.486842105265</v>
      </c>
      <c r="T17" s="35">
        <f t="shared" si="2"/>
        <v>27292.680921052637</v>
      </c>
      <c r="U17" s="13">
        <f t="shared" si="12"/>
        <v>16593.95</v>
      </c>
      <c r="V17" s="33">
        <f t="shared" si="3"/>
        <v>2240.18325</v>
      </c>
      <c r="W17" s="33">
        <f t="shared" si="4"/>
        <v>497.81850000000003</v>
      </c>
      <c r="X17" s="33">
        <f t="shared" si="5"/>
        <v>1161.5765000000001</v>
      </c>
      <c r="Y17" s="33">
        <f t="shared" si="6"/>
        <v>331.879</v>
      </c>
      <c r="Z17" s="33">
        <v>771</v>
      </c>
      <c r="AA17" s="33">
        <v>0</v>
      </c>
      <c r="AB17" s="33">
        <f t="shared" si="7"/>
        <v>12777.341500000002</v>
      </c>
      <c r="AC17" s="19"/>
      <c r="AD17" s="33">
        <f t="shared" si="8"/>
        <v>21596.40725</v>
      </c>
      <c r="AE17" s="33">
        <f t="shared" si="9"/>
        <v>164460.67313157895</v>
      </c>
      <c r="AF17" s="33">
        <f t="shared" si="10"/>
        <v>164460.67313157895</v>
      </c>
      <c r="AG17" s="33">
        <f t="shared" si="11"/>
        <v>328921.3462631579</v>
      </c>
      <c r="AH17" s="20"/>
      <c r="AI17" s="20"/>
      <c r="AK17" s="14"/>
      <c r="AL17" s="14"/>
      <c r="AM17" s="14"/>
    </row>
    <row r="18" spans="1:39" s="21" customFormat="1" ht="24" customHeight="1">
      <c r="A18" s="11">
        <v>13</v>
      </c>
      <c r="B18" s="11">
        <v>9</v>
      </c>
      <c r="C18" s="11">
        <v>25</v>
      </c>
      <c r="D18" s="12">
        <v>7</v>
      </c>
      <c r="E18" s="12">
        <v>1</v>
      </c>
      <c r="F18" s="12">
        <v>648</v>
      </c>
      <c r="G18" s="18" t="s">
        <v>134</v>
      </c>
      <c r="H18" s="15">
        <v>20</v>
      </c>
      <c r="I18" s="11">
        <v>8</v>
      </c>
      <c r="J18" s="15"/>
      <c r="K18" s="60" t="s">
        <v>180</v>
      </c>
      <c r="L18" s="40" t="s">
        <v>167</v>
      </c>
      <c r="M18" s="19" t="s">
        <v>46</v>
      </c>
      <c r="N18" s="11" t="s">
        <v>155</v>
      </c>
      <c r="O18" s="35">
        <v>16593.95</v>
      </c>
      <c r="P18" s="13">
        <v>0</v>
      </c>
      <c r="Q18" s="35">
        <f t="shared" si="0"/>
        <v>16593.95</v>
      </c>
      <c r="R18" s="18"/>
      <c r="S18" s="35">
        <f t="shared" si="1"/>
        <v>13100.486842105265</v>
      </c>
      <c r="T18" s="35">
        <f t="shared" si="2"/>
        <v>27292.680921052637</v>
      </c>
      <c r="U18" s="13">
        <f t="shared" si="12"/>
        <v>16593.95</v>
      </c>
      <c r="V18" s="33">
        <f t="shared" si="3"/>
        <v>2240.18325</v>
      </c>
      <c r="W18" s="33">
        <f t="shared" si="4"/>
        <v>497.81850000000003</v>
      </c>
      <c r="X18" s="33">
        <f t="shared" si="5"/>
        <v>1161.5765000000001</v>
      </c>
      <c r="Y18" s="33">
        <f t="shared" si="6"/>
        <v>331.879</v>
      </c>
      <c r="Z18" s="33">
        <v>771</v>
      </c>
      <c r="AA18" s="33">
        <v>0</v>
      </c>
      <c r="AB18" s="33">
        <f t="shared" si="7"/>
        <v>12777.341500000002</v>
      </c>
      <c r="AC18" s="19"/>
      <c r="AD18" s="33">
        <f t="shared" si="8"/>
        <v>21596.40725</v>
      </c>
      <c r="AE18" s="33">
        <f t="shared" si="9"/>
        <v>164460.67313157895</v>
      </c>
      <c r="AF18" s="33">
        <f t="shared" si="10"/>
        <v>164460.67313157895</v>
      </c>
      <c r="AG18" s="33">
        <f t="shared" si="11"/>
        <v>328921.3462631579</v>
      </c>
      <c r="AH18" s="20"/>
      <c r="AI18" s="20"/>
      <c r="AK18" s="14"/>
      <c r="AL18" s="14"/>
      <c r="AM18" s="14"/>
    </row>
    <row r="19" spans="1:39" s="21" customFormat="1" ht="24" customHeight="1">
      <c r="A19" s="11">
        <v>14</v>
      </c>
      <c r="B19" s="11">
        <v>9</v>
      </c>
      <c r="C19" s="11">
        <v>25</v>
      </c>
      <c r="D19" s="12">
        <v>7</v>
      </c>
      <c r="E19" s="12">
        <v>1</v>
      </c>
      <c r="F19" s="12">
        <v>648</v>
      </c>
      <c r="G19" s="18" t="s">
        <v>119</v>
      </c>
      <c r="H19" s="15">
        <v>16</v>
      </c>
      <c r="I19" s="11">
        <v>8</v>
      </c>
      <c r="J19" s="15"/>
      <c r="K19" s="60" t="s">
        <v>139</v>
      </c>
      <c r="L19" s="19" t="s">
        <v>53</v>
      </c>
      <c r="M19" s="19" t="s">
        <v>53</v>
      </c>
      <c r="N19" s="11" t="s">
        <v>155</v>
      </c>
      <c r="O19" s="35">
        <v>8293.55</v>
      </c>
      <c r="P19" s="13">
        <v>0</v>
      </c>
      <c r="Q19" s="35">
        <f t="shared" si="0"/>
        <v>8293.55</v>
      </c>
      <c r="R19" s="18"/>
      <c r="S19" s="35">
        <f t="shared" si="1"/>
        <v>6547.53947368421</v>
      </c>
      <c r="T19" s="35">
        <f t="shared" si="2"/>
        <v>13640.707236842103</v>
      </c>
      <c r="U19" s="13">
        <f t="shared" si="12"/>
        <v>8293.55</v>
      </c>
      <c r="V19" s="33">
        <f t="shared" si="3"/>
        <v>1119.62925</v>
      </c>
      <c r="W19" s="33">
        <f t="shared" si="4"/>
        <v>248.80649999999997</v>
      </c>
      <c r="X19" s="33">
        <f t="shared" si="5"/>
        <v>580.5485</v>
      </c>
      <c r="Y19" s="33">
        <f t="shared" si="6"/>
        <v>165.87099999999998</v>
      </c>
      <c r="Z19" s="33">
        <v>771</v>
      </c>
      <c r="AA19" s="33">
        <v>0</v>
      </c>
      <c r="AB19" s="33">
        <f t="shared" si="7"/>
        <v>6386.0335</v>
      </c>
      <c r="AC19" s="19"/>
      <c r="AD19" s="33">
        <f t="shared" si="8"/>
        <v>11179.40525</v>
      </c>
      <c r="AE19" s="33">
        <f t="shared" si="9"/>
        <v>84510.34660526316</v>
      </c>
      <c r="AF19" s="33">
        <f t="shared" si="10"/>
        <v>84510.34660526316</v>
      </c>
      <c r="AG19" s="33">
        <f t="shared" si="11"/>
        <v>169020.6932105263</v>
      </c>
      <c r="AH19" s="20"/>
      <c r="AI19" s="20"/>
      <c r="AK19" s="14"/>
      <c r="AL19" s="14"/>
      <c r="AM19" s="14"/>
    </row>
    <row r="20" spans="1:39" s="21" customFormat="1" ht="24" customHeight="1">
      <c r="A20" s="11">
        <v>15</v>
      </c>
      <c r="B20" s="11">
        <v>9</v>
      </c>
      <c r="C20" s="11">
        <v>25</v>
      </c>
      <c r="D20" s="12">
        <v>7</v>
      </c>
      <c r="E20" s="12">
        <v>1</v>
      </c>
      <c r="F20" s="12">
        <v>648</v>
      </c>
      <c r="G20" s="18" t="s">
        <v>67</v>
      </c>
      <c r="H20" s="15">
        <v>14</v>
      </c>
      <c r="I20" s="11">
        <v>8</v>
      </c>
      <c r="J20" s="15"/>
      <c r="K20" s="60" t="s">
        <v>114</v>
      </c>
      <c r="L20" s="40" t="s">
        <v>52</v>
      </c>
      <c r="M20" s="19" t="s">
        <v>46</v>
      </c>
      <c r="N20" s="11" t="s">
        <v>155</v>
      </c>
      <c r="O20" s="35">
        <v>7509.8</v>
      </c>
      <c r="P20" s="13">
        <v>0</v>
      </c>
      <c r="Q20" s="35">
        <f t="shared" si="0"/>
        <v>7509.8</v>
      </c>
      <c r="R20" s="18"/>
      <c r="S20" s="35">
        <f t="shared" si="1"/>
        <v>5928.789473684211</v>
      </c>
      <c r="T20" s="35">
        <f t="shared" si="2"/>
        <v>12351.644736842105</v>
      </c>
      <c r="U20" s="13">
        <f t="shared" si="12"/>
        <v>7509.8</v>
      </c>
      <c r="V20" s="33">
        <f t="shared" si="3"/>
        <v>1013.8230000000001</v>
      </c>
      <c r="W20" s="33">
        <f t="shared" si="4"/>
        <v>225.294</v>
      </c>
      <c r="X20" s="33">
        <f t="shared" si="5"/>
        <v>525.686</v>
      </c>
      <c r="Y20" s="33">
        <f t="shared" si="6"/>
        <v>150.196</v>
      </c>
      <c r="Z20" s="33">
        <v>771</v>
      </c>
      <c r="AA20" s="33">
        <v>0</v>
      </c>
      <c r="AB20" s="33">
        <f t="shared" si="7"/>
        <v>5782.546000000001</v>
      </c>
      <c r="AC20" s="19"/>
      <c r="AD20" s="33">
        <f t="shared" si="8"/>
        <v>10195.798999999999</v>
      </c>
      <c r="AE20" s="33">
        <f t="shared" si="9"/>
        <v>76961.18410526315</v>
      </c>
      <c r="AF20" s="33">
        <f t="shared" si="10"/>
        <v>76961.18410526315</v>
      </c>
      <c r="AG20" s="33">
        <f t="shared" si="11"/>
        <v>153922.3682105263</v>
      </c>
      <c r="AH20" s="20"/>
      <c r="AI20" s="20"/>
      <c r="AK20" s="14"/>
      <c r="AL20" s="14"/>
      <c r="AM20" s="14"/>
    </row>
    <row r="21" spans="1:39" s="21" customFormat="1" ht="24" customHeight="1">
      <c r="A21" s="11">
        <v>16</v>
      </c>
      <c r="B21" s="11">
        <v>9</v>
      </c>
      <c r="C21" s="11">
        <v>25</v>
      </c>
      <c r="D21" s="12">
        <v>7</v>
      </c>
      <c r="E21" s="12">
        <v>1</v>
      </c>
      <c r="F21" s="12">
        <v>648</v>
      </c>
      <c r="G21" s="18" t="s">
        <v>63</v>
      </c>
      <c r="H21" s="15">
        <v>14</v>
      </c>
      <c r="I21" s="11">
        <v>8</v>
      </c>
      <c r="J21" s="15"/>
      <c r="K21" s="60" t="s">
        <v>114</v>
      </c>
      <c r="L21" s="40" t="s">
        <v>47</v>
      </c>
      <c r="M21" s="19" t="s">
        <v>48</v>
      </c>
      <c r="N21" s="11" t="s">
        <v>155</v>
      </c>
      <c r="O21" s="35">
        <v>7509.8</v>
      </c>
      <c r="P21" s="13">
        <v>0</v>
      </c>
      <c r="Q21" s="35">
        <f t="shared" si="0"/>
        <v>7509.8</v>
      </c>
      <c r="R21" s="18">
        <f>O21*0.019</f>
        <v>142.6862</v>
      </c>
      <c r="S21" s="35">
        <f t="shared" si="1"/>
        <v>5928.789473684211</v>
      </c>
      <c r="T21" s="35">
        <f t="shared" si="2"/>
        <v>12351.644736842105</v>
      </c>
      <c r="U21" s="13">
        <f t="shared" si="12"/>
        <v>7509.8</v>
      </c>
      <c r="V21" s="33">
        <f t="shared" si="3"/>
        <v>1013.8230000000001</v>
      </c>
      <c r="W21" s="33">
        <f t="shared" si="4"/>
        <v>225.294</v>
      </c>
      <c r="X21" s="33">
        <f t="shared" si="5"/>
        <v>525.686</v>
      </c>
      <c r="Y21" s="33">
        <f t="shared" si="6"/>
        <v>150.196</v>
      </c>
      <c r="Z21" s="33">
        <v>771</v>
      </c>
      <c r="AA21" s="33">
        <v>0</v>
      </c>
      <c r="AB21" s="33">
        <f t="shared" si="7"/>
        <v>5782.546000000001</v>
      </c>
      <c r="AC21" s="19"/>
      <c r="AD21" s="33">
        <f t="shared" si="8"/>
        <v>10338.4852</v>
      </c>
      <c r="AE21" s="33">
        <f t="shared" si="9"/>
        <v>77817.30130526314</v>
      </c>
      <c r="AF21" s="33">
        <f t="shared" si="10"/>
        <v>77817.30130526314</v>
      </c>
      <c r="AG21" s="33">
        <f t="shared" si="11"/>
        <v>155634.6026105263</v>
      </c>
      <c r="AH21" s="20"/>
      <c r="AI21" s="20"/>
      <c r="AK21" s="14"/>
      <c r="AL21" s="14"/>
      <c r="AM21" s="14"/>
    </row>
    <row r="22" spans="1:39" s="21" customFormat="1" ht="24" customHeight="1">
      <c r="A22" s="11">
        <v>17</v>
      </c>
      <c r="B22" s="11">
        <v>9</v>
      </c>
      <c r="C22" s="11">
        <v>25</v>
      </c>
      <c r="D22" s="12">
        <v>7</v>
      </c>
      <c r="E22" s="12">
        <v>1</v>
      </c>
      <c r="F22" s="12">
        <v>648</v>
      </c>
      <c r="G22" s="18" t="s">
        <v>64</v>
      </c>
      <c r="H22" s="15">
        <v>13</v>
      </c>
      <c r="I22" s="11">
        <v>8</v>
      </c>
      <c r="J22" s="15"/>
      <c r="K22" s="60" t="s">
        <v>44</v>
      </c>
      <c r="L22" s="40" t="s">
        <v>54</v>
      </c>
      <c r="M22" s="19" t="s">
        <v>48</v>
      </c>
      <c r="N22" s="11" t="s">
        <v>155</v>
      </c>
      <c r="O22" s="35">
        <v>7145.45</v>
      </c>
      <c r="P22" s="13">
        <v>0</v>
      </c>
      <c r="Q22" s="35">
        <f t="shared" si="0"/>
        <v>7145.45</v>
      </c>
      <c r="R22" s="18">
        <f>O22*0.019</f>
        <v>135.76354999999998</v>
      </c>
      <c r="S22" s="35">
        <f t="shared" si="1"/>
        <v>5641.144736842106</v>
      </c>
      <c r="T22" s="35">
        <f t="shared" si="2"/>
        <v>11752.384868421053</v>
      </c>
      <c r="U22" s="13">
        <f t="shared" si="12"/>
        <v>7145.45</v>
      </c>
      <c r="V22" s="33">
        <f t="shared" si="3"/>
        <v>964.63575</v>
      </c>
      <c r="W22" s="33">
        <f t="shared" si="4"/>
        <v>214.3635</v>
      </c>
      <c r="X22" s="33">
        <f t="shared" si="5"/>
        <v>500.1815</v>
      </c>
      <c r="Y22" s="33">
        <f t="shared" si="6"/>
        <v>142.909</v>
      </c>
      <c r="Z22" s="33">
        <v>771</v>
      </c>
      <c r="AA22" s="33">
        <v>0</v>
      </c>
      <c r="AB22" s="33">
        <f t="shared" si="7"/>
        <v>5501.9965</v>
      </c>
      <c r="AC22" s="19"/>
      <c r="AD22" s="33">
        <f t="shared" si="8"/>
        <v>9874.3033</v>
      </c>
      <c r="AE22" s="33">
        <f t="shared" si="9"/>
        <v>74266.30785263158</v>
      </c>
      <c r="AF22" s="33">
        <f t="shared" si="10"/>
        <v>74266.30785263158</v>
      </c>
      <c r="AG22" s="33">
        <f t="shared" si="11"/>
        <v>148532.61570526316</v>
      </c>
      <c r="AH22" s="20"/>
      <c r="AI22" s="20"/>
      <c r="AK22" s="14"/>
      <c r="AL22" s="14"/>
      <c r="AM22" s="14"/>
    </row>
    <row r="23" spans="1:39" s="21" customFormat="1" ht="24" customHeight="1">
      <c r="A23" s="11">
        <v>18</v>
      </c>
      <c r="B23" s="11">
        <v>9</v>
      </c>
      <c r="C23" s="11">
        <v>25</v>
      </c>
      <c r="D23" s="12">
        <v>7</v>
      </c>
      <c r="E23" s="12">
        <v>1</v>
      </c>
      <c r="F23" s="12">
        <v>648</v>
      </c>
      <c r="G23" s="18" t="s">
        <v>69</v>
      </c>
      <c r="H23" s="15">
        <v>13</v>
      </c>
      <c r="I23" s="11">
        <v>8</v>
      </c>
      <c r="J23" s="15"/>
      <c r="K23" s="60" t="s">
        <v>44</v>
      </c>
      <c r="L23" s="19" t="s">
        <v>53</v>
      </c>
      <c r="M23" s="19" t="s">
        <v>48</v>
      </c>
      <c r="N23" s="11" t="s">
        <v>155</v>
      </c>
      <c r="O23" s="35">
        <v>7145.45</v>
      </c>
      <c r="P23" s="13">
        <v>0</v>
      </c>
      <c r="Q23" s="35">
        <f t="shared" si="0"/>
        <v>7145.45</v>
      </c>
      <c r="R23" s="18">
        <f>O23*0.019</f>
        <v>135.76354999999998</v>
      </c>
      <c r="S23" s="35">
        <f t="shared" si="1"/>
        <v>5641.144736842106</v>
      </c>
      <c r="T23" s="35">
        <f t="shared" si="2"/>
        <v>11752.384868421053</v>
      </c>
      <c r="U23" s="13">
        <f t="shared" si="12"/>
        <v>7145.45</v>
      </c>
      <c r="V23" s="33">
        <f t="shared" si="3"/>
        <v>964.63575</v>
      </c>
      <c r="W23" s="33">
        <f t="shared" si="4"/>
        <v>214.3635</v>
      </c>
      <c r="X23" s="33">
        <f t="shared" si="5"/>
        <v>500.1815</v>
      </c>
      <c r="Y23" s="33">
        <f t="shared" si="6"/>
        <v>142.909</v>
      </c>
      <c r="Z23" s="33">
        <v>771</v>
      </c>
      <c r="AA23" s="33">
        <v>0</v>
      </c>
      <c r="AB23" s="33">
        <f t="shared" si="7"/>
        <v>5501.9965</v>
      </c>
      <c r="AC23" s="19"/>
      <c r="AD23" s="33">
        <f t="shared" si="8"/>
        <v>9874.3033</v>
      </c>
      <c r="AE23" s="33">
        <f t="shared" si="9"/>
        <v>74266.30785263158</v>
      </c>
      <c r="AF23" s="33">
        <f t="shared" si="10"/>
        <v>74266.30785263158</v>
      </c>
      <c r="AG23" s="33">
        <f t="shared" si="11"/>
        <v>148532.61570526316</v>
      </c>
      <c r="AH23" s="20"/>
      <c r="AI23" s="20"/>
      <c r="AK23" s="14"/>
      <c r="AL23" s="14"/>
      <c r="AM23" s="14"/>
    </row>
    <row r="24" spans="1:39" s="21" customFormat="1" ht="24" customHeight="1">
      <c r="A24" s="11">
        <v>19</v>
      </c>
      <c r="B24" s="11">
        <v>9</v>
      </c>
      <c r="C24" s="11">
        <v>25</v>
      </c>
      <c r="D24" s="12">
        <v>7</v>
      </c>
      <c r="E24" s="12">
        <v>1</v>
      </c>
      <c r="F24" s="12">
        <v>648</v>
      </c>
      <c r="G24" s="18" t="s">
        <v>195</v>
      </c>
      <c r="H24" s="15">
        <v>13</v>
      </c>
      <c r="I24" s="11">
        <v>8</v>
      </c>
      <c r="J24" s="15"/>
      <c r="K24" s="60" t="s">
        <v>43</v>
      </c>
      <c r="L24" s="40" t="s">
        <v>185</v>
      </c>
      <c r="M24" s="19" t="s">
        <v>46</v>
      </c>
      <c r="N24" s="11" t="s">
        <v>155</v>
      </c>
      <c r="O24" s="35">
        <v>7145.45</v>
      </c>
      <c r="P24" s="13">
        <v>0</v>
      </c>
      <c r="Q24" s="35">
        <f t="shared" si="0"/>
        <v>7145.45</v>
      </c>
      <c r="R24" s="18"/>
      <c r="S24" s="35">
        <f t="shared" si="1"/>
        <v>5641.144736842106</v>
      </c>
      <c r="T24" s="35">
        <f t="shared" si="2"/>
        <v>11752.384868421053</v>
      </c>
      <c r="U24" s="13">
        <f t="shared" si="12"/>
        <v>7145.45</v>
      </c>
      <c r="V24" s="33">
        <f t="shared" si="3"/>
        <v>964.63575</v>
      </c>
      <c r="W24" s="33">
        <f t="shared" si="4"/>
        <v>214.3635</v>
      </c>
      <c r="X24" s="33">
        <f t="shared" si="5"/>
        <v>500.1815</v>
      </c>
      <c r="Y24" s="33">
        <f t="shared" si="6"/>
        <v>142.909</v>
      </c>
      <c r="Z24" s="33">
        <v>771</v>
      </c>
      <c r="AA24" s="33">
        <v>0</v>
      </c>
      <c r="AB24" s="33">
        <f t="shared" si="7"/>
        <v>5501.9965</v>
      </c>
      <c r="AC24" s="19"/>
      <c r="AD24" s="33">
        <f t="shared" si="8"/>
        <v>9738.53975</v>
      </c>
      <c r="AE24" s="33">
        <f t="shared" si="9"/>
        <v>73451.72655263159</v>
      </c>
      <c r="AF24" s="33">
        <f t="shared" si="10"/>
        <v>73451.72655263159</v>
      </c>
      <c r="AG24" s="33">
        <f t="shared" si="11"/>
        <v>146903.45310526318</v>
      </c>
      <c r="AH24" s="20"/>
      <c r="AI24" s="20"/>
      <c r="AK24" s="14"/>
      <c r="AL24" s="14"/>
      <c r="AM24" s="14"/>
    </row>
    <row r="25" spans="1:39" s="21" customFormat="1" ht="24" customHeight="1">
      <c r="A25" s="11">
        <v>20</v>
      </c>
      <c r="B25" s="11">
        <v>9</v>
      </c>
      <c r="C25" s="11">
        <v>25</v>
      </c>
      <c r="D25" s="12">
        <v>7</v>
      </c>
      <c r="E25" s="12">
        <v>1</v>
      </c>
      <c r="F25" s="12">
        <v>648</v>
      </c>
      <c r="G25" s="18" t="s">
        <v>219</v>
      </c>
      <c r="H25" s="15">
        <v>13</v>
      </c>
      <c r="I25" s="11">
        <v>6</v>
      </c>
      <c r="J25" s="15"/>
      <c r="K25" s="60" t="s">
        <v>94</v>
      </c>
      <c r="L25" s="40" t="s">
        <v>95</v>
      </c>
      <c r="M25" s="19" t="s">
        <v>48</v>
      </c>
      <c r="N25" s="11" t="s">
        <v>155</v>
      </c>
      <c r="O25" s="35">
        <v>7145.45</v>
      </c>
      <c r="P25" s="13">
        <v>0</v>
      </c>
      <c r="Q25" s="35">
        <f t="shared" si="0"/>
        <v>7145.45</v>
      </c>
      <c r="R25" s="18"/>
      <c r="S25" s="35">
        <f t="shared" si="1"/>
        <v>5641.144736842106</v>
      </c>
      <c r="T25" s="35">
        <f t="shared" si="2"/>
        <v>11752.384868421053</v>
      </c>
      <c r="U25" s="13">
        <f t="shared" si="12"/>
        <v>7145.45</v>
      </c>
      <c r="V25" s="33">
        <f t="shared" si="3"/>
        <v>964.63575</v>
      </c>
      <c r="W25" s="33">
        <f t="shared" si="4"/>
        <v>214.3635</v>
      </c>
      <c r="X25" s="33">
        <f t="shared" si="5"/>
        <v>500.1815</v>
      </c>
      <c r="Y25" s="33">
        <f t="shared" si="6"/>
        <v>142.909</v>
      </c>
      <c r="Z25" s="33">
        <v>771</v>
      </c>
      <c r="AA25" s="33">
        <v>0</v>
      </c>
      <c r="AB25" s="33">
        <f t="shared" si="7"/>
        <v>5501.9965</v>
      </c>
      <c r="AC25" s="19"/>
      <c r="AD25" s="33">
        <f t="shared" si="8"/>
        <v>9738.53975</v>
      </c>
      <c r="AE25" s="33">
        <f t="shared" si="9"/>
        <v>73451.72655263159</v>
      </c>
      <c r="AF25" s="33">
        <f t="shared" si="10"/>
        <v>73451.72655263159</v>
      </c>
      <c r="AG25" s="33">
        <f t="shared" si="11"/>
        <v>146903.45310526318</v>
      </c>
      <c r="AH25" s="20"/>
      <c r="AI25" s="20"/>
      <c r="AK25" s="14"/>
      <c r="AL25" s="14"/>
      <c r="AM25" s="14"/>
    </row>
    <row r="26" spans="1:39" s="21" customFormat="1" ht="24" customHeight="1">
      <c r="A26" s="11">
        <v>21</v>
      </c>
      <c r="B26" s="11">
        <v>9</v>
      </c>
      <c r="C26" s="11">
        <v>25</v>
      </c>
      <c r="D26" s="12">
        <v>7</v>
      </c>
      <c r="E26" s="12">
        <v>1</v>
      </c>
      <c r="F26" s="12">
        <v>648</v>
      </c>
      <c r="G26" s="18" t="s">
        <v>133</v>
      </c>
      <c r="H26" s="15">
        <v>12</v>
      </c>
      <c r="I26" s="11">
        <v>8</v>
      </c>
      <c r="J26" s="15"/>
      <c r="K26" s="60" t="s">
        <v>42</v>
      </c>
      <c r="L26" s="40" t="s">
        <v>186</v>
      </c>
      <c r="M26" s="19" t="s">
        <v>203</v>
      </c>
      <c r="N26" s="11" t="s">
        <v>155</v>
      </c>
      <c r="O26" s="35">
        <v>6800.5</v>
      </c>
      <c r="P26" s="13">
        <v>0</v>
      </c>
      <c r="Q26" s="35">
        <f t="shared" si="0"/>
        <v>6800.5</v>
      </c>
      <c r="R26" s="18"/>
      <c r="S26" s="35">
        <f t="shared" si="1"/>
        <v>5368.815789473684</v>
      </c>
      <c r="T26" s="35">
        <f t="shared" si="2"/>
        <v>11185.032894736842</v>
      </c>
      <c r="U26" s="13">
        <f t="shared" si="12"/>
        <v>6800.5</v>
      </c>
      <c r="V26" s="33">
        <f t="shared" si="3"/>
        <v>918.0675000000001</v>
      </c>
      <c r="W26" s="33">
        <f t="shared" si="4"/>
        <v>204.015</v>
      </c>
      <c r="X26" s="33">
        <f t="shared" si="5"/>
        <v>476.035</v>
      </c>
      <c r="Y26" s="33">
        <f t="shared" si="6"/>
        <v>136.01</v>
      </c>
      <c r="Z26" s="33">
        <v>771</v>
      </c>
      <c r="AA26" s="33">
        <v>0</v>
      </c>
      <c r="AB26" s="33">
        <f t="shared" si="7"/>
        <v>5236.385</v>
      </c>
      <c r="AC26" s="19"/>
      <c r="AD26" s="33">
        <f t="shared" si="8"/>
        <v>9305.6275</v>
      </c>
      <c r="AE26" s="33">
        <f t="shared" si="9"/>
        <v>70129.13184210527</v>
      </c>
      <c r="AF26" s="33">
        <f t="shared" si="10"/>
        <v>70129.13184210527</v>
      </c>
      <c r="AG26" s="33">
        <f t="shared" si="11"/>
        <v>140258.26368421054</v>
      </c>
      <c r="AH26" s="20"/>
      <c r="AI26" s="20"/>
      <c r="AK26" s="14"/>
      <c r="AL26" s="14"/>
      <c r="AM26" s="14"/>
    </row>
    <row r="27" spans="1:39" s="21" customFormat="1" ht="24" customHeight="1">
      <c r="A27" s="11">
        <v>22</v>
      </c>
      <c r="B27" s="11">
        <v>9</v>
      </c>
      <c r="C27" s="11">
        <v>25</v>
      </c>
      <c r="D27" s="12">
        <v>7</v>
      </c>
      <c r="E27" s="12">
        <v>1</v>
      </c>
      <c r="F27" s="12">
        <v>646</v>
      </c>
      <c r="G27" s="18" t="s">
        <v>219</v>
      </c>
      <c r="H27" s="15">
        <v>12</v>
      </c>
      <c r="I27" s="11">
        <v>8</v>
      </c>
      <c r="J27" s="15"/>
      <c r="K27" s="60" t="s">
        <v>42</v>
      </c>
      <c r="L27" s="19" t="s">
        <v>53</v>
      </c>
      <c r="M27" s="19" t="s">
        <v>48</v>
      </c>
      <c r="N27" s="11" t="s">
        <v>155</v>
      </c>
      <c r="O27" s="35">
        <v>6800.5</v>
      </c>
      <c r="P27" s="13">
        <v>0</v>
      </c>
      <c r="Q27" s="35">
        <f t="shared" si="0"/>
        <v>6800.5</v>
      </c>
      <c r="R27" s="18"/>
      <c r="S27" s="35">
        <f t="shared" si="1"/>
        <v>5368.815789473684</v>
      </c>
      <c r="T27" s="35">
        <f t="shared" si="2"/>
        <v>11185.032894736842</v>
      </c>
      <c r="U27" s="13">
        <f t="shared" si="12"/>
        <v>6800.5</v>
      </c>
      <c r="V27" s="33">
        <f t="shared" si="3"/>
        <v>918.0675000000001</v>
      </c>
      <c r="W27" s="33">
        <f t="shared" si="4"/>
        <v>204.015</v>
      </c>
      <c r="X27" s="33">
        <f t="shared" si="5"/>
        <v>476.035</v>
      </c>
      <c r="Y27" s="33">
        <f t="shared" si="6"/>
        <v>136.01</v>
      </c>
      <c r="Z27" s="33">
        <v>771</v>
      </c>
      <c r="AA27" s="33">
        <v>0</v>
      </c>
      <c r="AB27" s="33">
        <f t="shared" si="7"/>
        <v>5236.385</v>
      </c>
      <c r="AC27" s="19"/>
      <c r="AD27" s="33">
        <f t="shared" si="8"/>
        <v>9305.6275</v>
      </c>
      <c r="AE27" s="33">
        <f t="shared" si="9"/>
        <v>70129.13184210527</v>
      </c>
      <c r="AF27" s="33">
        <f t="shared" si="10"/>
        <v>70129.13184210527</v>
      </c>
      <c r="AG27" s="33">
        <f t="shared" si="11"/>
        <v>140258.26368421054</v>
      </c>
      <c r="AH27" s="20"/>
      <c r="AI27" s="20"/>
      <c r="AK27" s="14"/>
      <c r="AL27" s="14"/>
      <c r="AM27" s="14"/>
    </row>
    <row r="28" spans="1:39" s="21" customFormat="1" ht="24" customHeight="1">
      <c r="A28" s="11">
        <v>23</v>
      </c>
      <c r="B28" s="11">
        <v>9</v>
      </c>
      <c r="C28" s="11">
        <v>25</v>
      </c>
      <c r="D28" s="12">
        <v>7</v>
      </c>
      <c r="E28" s="12">
        <v>1</v>
      </c>
      <c r="F28" s="12">
        <v>648</v>
      </c>
      <c r="G28" s="18" t="s">
        <v>143</v>
      </c>
      <c r="H28" s="15">
        <v>12</v>
      </c>
      <c r="I28" s="11">
        <v>8</v>
      </c>
      <c r="J28" s="15"/>
      <c r="K28" s="60" t="s">
        <v>41</v>
      </c>
      <c r="L28" s="40" t="s">
        <v>148</v>
      </c>
      <c r="M28" s="19" t="s">
        <v>48</v>
      </c>
      <c r="N28" s="11" t="s">
        <v>155</v>
      </c>
      <c r="O28" s="35">
        <v>6800.5</v>
      </c>
      <c r="P28" s="13">
        <v>0</v>
      </c>
      <c r="Q28" s="35">
        <f t="shared" si="0"/>
        <v>6800.5</v>
      </c>
      <c r="R28" s="18"/>
      <c r="S28" s="35">
        <f t="shared" si="1"/>
        <v>5368.815789473684</v>
      </c>
      <c r="T28" s="35">
        <f t="shared" si="2"/>
        <v>11185.032894736842</v>
      </c>
      <c r="U28" s="13">
        <f t="shared" si="12"/>
        <v>6800.5</v>
      </c>
      <c r="V28" s="33">
        <f t="shared" si="3"/>
        <v>918.0675000000001</v>
      </c>
      <c r="W28" s="33">
        <f t="shared" si="4"/>
        <v>204.015</v>
      </c>
      <c r="X28" s="33">
        <f t="shared" si="5"/>
        <v>476.035</v>
      </c>
      <c r="Y28" s="33">
        <f t="shared" si="6"/>
        <v>136.01</v>
      </c>
      <c r="Z28" s="33">
        <v>771</v>
      </c>
      <c r="AA28" s="33">
        <v>0</v>
      </c>
      <c r="AB28" s="33">
        <f t="shared" si="7"/>
        <v>5236.385</v>
      </c>
      <c r="AC28" s="19"/>
      <c r="AD28" s="33">
        <f t="shared" si="8"/>
        <v>9305.6275</v>
      </c>
      <c r="AE28" s="33">
        <f t="shared" si="9"/>
        <v>70129.13184210527</v>
      </c>
      <c r="AF28" s="33">
        <f t="shared" si="10"/>
        <v>70129.13184210527</v>
      </c>
      <c r="AG28" s="33">
        <f t="shared" si="11"/>
        <v>140258.26368421054</v>
      </c>
      <c r="AH28" s="20"/>
      <c r="AI28" s="20"/>
      <c r="AK28" s="14"/>
      <c r="AL28" s="14"/>
      <c r="AM28" s="14"/>
    </row>
    <row r="29" spans="1:39" s="21" customFormat="1" ht="24" customHeight="1">
      <c r="A29" s="11">
        <v>24</v>
      </c>
      <c r="B29" s="11">
        <v>9</v>
      </c>
      <c r="C29" s="11">
        <v>25</v>
      </c>
      <c r="D29" s="12">
        <v>7</v>
      </c>
      <c r="E29" s="12">
        <v>1</v>
      </c>
      <c r="F29" s="12">
        <v>648</v>
      </c>
      <c r="G29" s="18" t="s">
        <v>130</v>
      </c>
      <c r="H29" s="15">
        <v>12</v>
      </c>
      <c r="I29" s="11">
        <v>8</v>
      </c>
      <c r="J29" s="15"/>
      <c r="K29" s="60" t="s">
        <v>202</v>
      </c>
      <c r="L29" s="40" t="s">
        <v>46</v>
      </c>
      <c r="M29" s="19" t="s">
        <v>124</v>
      </c>
      <c r="N29" s="11" t="s">
        <v>155</v>
      </c>
      <c r="O29" s="35">
        <v>6800.5</v>
      </c>
      <c r="P29" s="13">
        <v>0</v>
      </c>
      <c r="Q29" s="35">
        <f t="shared" si="0"/>
        <v>6800.5</v>
      </c>
      <c r="R29" s="18">
        <f>O29*0.019</f>
        <v>129.2095</v>
      </c>
      <c r="S29" s="35">
        <f t="shared" si="1"/>
        <v>5368.815789473684</v>
      </c>
      <c r="T29" s="35">
        <f t="shared" si="2"/>
        <v>11185.032894736842</v>
      </c>
      <c r="U29" s="13">
        <f t="shared" si="12"/>
        <v>6800.5</v>
      </c>
      <c r="V29" s="33">
        <f t="shared" si="3"/>
        <v>918.0675000000001</v>
      </c>
      <c r="W29" s="33">
        <f t="shared" si="4"/>
        <v>204.015</v>
      </c>
      <c r="X29" s="33">
        <f t="shared" si="5"/>
        <v>476.035</v>
      </c>
      <c r="Y29" s="33">
        <f t="shared" si="6"/>
        <v>136.01</v>
      </c>
      <c r="Z29" s="33">
        <v>771</v>
      </c>
      <c r="AA29" s="33">
        <v>0</v>
      </c>
      <c r="AB29" s="33">
        <f t="shared" si="7"/>
        <v>5236.385</v>
      </c>
      <c r="AC29" s="19"/>
      <c r="AD29" s="33">
        <f t="shared" si="8"/>
        <v>9434.837000000001</v>
      </c>
      <c r="AE29" s="33">
        <f t="shared" si="9"/>
        <v>70904.38884210528</v>
      </c>
      <c r="AF29" s="33">
        <f t="shared" si="10"/>
        <v>70904.38884210528</v>
      </c>
      <c r="AG29" s="33">
        <f t="shared" si="11"/>
        <v>141808.77768421057</v>
      </c>
      <c r="AH29" s="20"/>
      <c r="AI29" s="20"/>
      <c r="AK29" s="14"/>
      <c r="AL29" s="14"/>
      <c r="AM29" s="14"/>
    </row>
    <row r="30" spans="1:39" s="21" customFormat="1" ht="24" customHeight="1">
      <c r="A30" s="11">
        <v>25</v>
      </c>
      <c r="B30" s="11">
        <v>9</v>
      </c>
      <c r="C30" s="11">
        <v>25</v>
      </c>
      <c r="D30" s="12">
        <v>7</v>
      </c>
      <c r="E30" s="12">
        <v>1</v>
      </c>
      <c r="F30" s="12">
        <v>648</v>
      </c>
      <c r="G30" s="18" t="s">
        <v>160</v>
      </c>
      <c r="H30" s="15">
        <v>10</v>
      </c>
      <c r="I30" s="11">
        <v>8</v>
      </c>
      <c r="J30" s="15"/>
      <c r="K30" s="60" t="s">
        <v>40</v>
      </c>
      <c r="L30" s="40" t="s">
        <v>99</v>
      </c>
      <c r="M30" s="19" t="s">
        <v>49</v>
      </c>
      <c r="N30" s="11" t="s">
        <v>155</v>
      </c>
      <c r="O30" s="35">
        <v>6168.3</v>
      </c>
      <c r="P30" s="13">
        <v>0</v>
      </c>
      <c r="Q30" s="35">
        <f t="shared" si="0"/>
        <v>6168.3</v>
      </c>
      <c r="R30" s="18"/>
      <c r="S30" s="35">
        <f t="shared" si="1"/>
        <v>4869.71052631579</v>
      </c>
      <c r="T30" s="35">
        <f t="shared" si="2"/>
        <v>10145.230263157897</v>
      </c>
      <c r="U30" s="13">
        <f t="shared" si="12"/>
        <v>6168.3</v>
      </c>
      <c r="V30" s="33">
        <f t="shared" si="3"/>
        <v>832.7205000000001</v>
      </c>
      <c r="W30" s="33">
        <f t="shared" si="4"/>
        <v>185.049</v>
      </c>
      <c r="X30" s="33">
        <f t="shared" si="5"/>
        <v>431.78100000000006</v>
      </c>
      <c r="Y30" s="33">
        <f t="shared" si="6"/>
        <v>123.366</v>
      </c>
      <c r="Z30" s="33">
        <v>771</v>
      </c>
      <c r="AA30" s="33">
        <v>0</v>
      </c>
      <c r="AB30" s="33">
        <f t="shared" si="7"/>
        <v>4749.591</v>
      </c>
      <c r="AC30" s="19"/>
      <c r="AD30" s="33">
        <f t="shared" si="8"/>
        <v>8512.2165</v>
      </c>
      <c r="AE30" s="33">
        <f t="shared" si="9"/>
        <v>64039.71489473684</v>
      </c>
      <c r="AF30" s="33">
        <f t="shared" si="10"/>
        <v>64039.71489473684</v>
      </c>
      <c r="AG30" s="33">
        <f t="shared" si="11"/>
        <v>128079.42978947368</v>
      </c>
      <c r="AH30" s="20"/>
      <c r="AI30" s="20"/>
      <c r="AK30" s="14"/>
      <c r="AL30" s="14"/>
      <c r="AM30" s="14"/>
    </row>
    <row r="31" spans="1:39" s="21" customFormat="1" ht="24" customHeight="1">
      <c r="A31" s="11">
        <v>26</v>
      </c>
      <c r="B31" s="11">
        <v>9</v>
      </c>
      <c r="C31" s="11">
        <v>25</v>
      </c>
      <c r="D31" s="12">
        <v>7</v>
      </c>
      <c r="E31" s="12">
        <v>1</v>
      </c>
      <c r="F31" s="12">
        <v>648</v>
      </c>
      <c r="G31" s="18" t="s">
        <v>66</v>
      </c>
      <c r="H31" s="15">
        <v>10</v>
      </c>
      <c r="I31" s="11">
        <v>8</v>
      </c>
      <c r="J31" s="15"/>
      <c r="K31" s="60" t="s">
        <v>40</v>
      </c>
      <c r="L31" s="40" t="s">
        <v>128</v>
      </c>
      <c r="M31" s="19" t="s">
        <v>46</v>
      </c>
      <c r="N31" s="11" t="s">
        <v>155</v>
      </c>
      <c r="O31" s="35">
        <v>6168.3</v>
      </c>
      <c r="P31" s="13">
        <v>0</v>
      </c>
      <c r="Q31" s="35">
        <f t="shared" si="0"/>
        <v>6168.3</v>
      </c>
      <c r="R31" s="18">
        <f>O31*0.019</f>
        <v>117.1977</v>
      </c>
      <c r="S31" s="35">
        <f t="shared" si="1"/>
        <v>4869.71052631579</v>
      </c>
      <c r="T31" s="35">
        <f t="shared" si="2"/>
        <v>10145.230263157897</v>
      </c>
      <c r="U31" s="13">
        <f t="shared" si="12"/>
        <v>6168.3</v>
      </c>
      <c r="V31" s="33">
        <f t="shared" si="3"/>
        <v>832.7205000000001</v>
      </c>
      <c r="W31" s="33">
        <f t="shared" si="4"/>
        <v>185.049</v>
      </c>
      <c r="X31" s="33">
        <f t="shared" si="5"/>
        <v>431.78100000000006</v>
      </c>
      <c r="Y31" s="33">
        <f t="shared" si="6"/>
        <v>123.366</v>
      </c>
      <c r="Z31" s="33">
        <v>771</v>
      </c>
      <c r="AA31" s="33">
        <v>0</v>
      </c>
      <c r="AB31" s="33">
        <f t="shared" si="7"/>
        <v>4749.591</v>
      </c>
      <c r="AC31" s="19"/>
      <c r="AD31" s="33">
        <f t="shared" si="8"/>
        <v>8629.4142</v>
      </c>
      <c r="AE31" s="33">
        <f t="shared" si="9"/>
        <v>64742.90109473684</v>
      </c>
      <c r="AF31" s="33">
        <f t="shared" si="10"/>
        <v>64742.90109473684</v>
      </c>
      <c r="AG31" s="33">
        <f t="shared" si="11"/>
        <v>129485.80218947367</v>
      </c>
      <c r="AH31" s="20"/>
      <c r="AI31" s="20"/>
      <c r="AK31" s="14"/>
      <c r="AL31" s="14"/>
      <c r="AM31" s="14"/>
    </row>
    <row r="32" spans="1:39" s="21" customFormat="1" ht="24" customHeight="1">
      <c r="A32" s="11">
        <v>27</v>
      </c>
      <c r="B32" s="11">
        <v>9</v>
      </c>
      <c r="C32" s="11">
        <v>25</v>
      </c>
      <c r="D32" s="12">
        <v>7</v>
      </c>
      <c r="E32" s="12">
        <v>1</v>
      </c>
      <c r="F32" s="12">
        <v>648</v>
      </c>
      <c r="G32" s="18" t="s">
        <v>183</v>
      </c>
      <c r="H32" s="15">
        <v>10</v>
      </c>
      <c r="I32" s="11">
        <v>8</v>
      </c>
      <c r="J32" s="15"/>
      <c r="K32" s="60" t="s">
        <v>40</v>
      </c>
      <c r="L32" s="40" t="s">
        <v>187</v>
      </c>
      <c r="M32" s="19" t="s">
        <v>55</v>
      </c>
      <c r="N32" s="11" t="s">
        <v>155</v>
      </c>
      <c r="O32" s="35">
        <v>6168.3</v>
      </c>
      <c r="P32" s="13">
        <v>0</v>
      </c>
      <c r="Q32" s="35">
        <f t="shared" si="0"/>
        <v>6168.3</v>
      </c>
      <c r="R32" s="18"/>
      <c r="S32" s="35">
        <f t="shared" si="1"/>
        <v>4869.71052631579</v>
      </c>
      <c r="T32" s="35">
        <f t="shared" si="2"/>
        <v>10145.230263157897</v>
      </c>
      <c r="U32" s="13">
        <f t="shared" si="12"/>
        <v>6168.3</v>
      </c>
      <c r="V32" s="33">
        <f t="shared" si="3"/>
        <v>832.7205000000001</v>
      </c>
      <c r="W32" s="33">
        <f t="shared" si="4"/>
        <v>185.049</v>
      </c>
      <c r="X32" s="33">
        <f t="shared" si="5"/>
        <v>431.78100000000006</v>
      </c>
      <c r="Y32" s="33">
        <f t="shared" si="6"/>
        <v>123.366</v>
      </c>
      <c r="Z32" s="33">
        <v>771</v>
      </c>
      <c r="AA32" s="33">
        <v>0</v>
      </c>
      <c r="AB32" s="33">
        <f t="shared" si="7"/>
        <v>4749.591</v>
      </c>
      <c r="AC32" s="19"/>
      <c r="AD32" s="33">
        <f t="shared" si="8"/>
        <v>8512.2165</v>
      </c>
      <c r="AE32" s="33">
        <f t="shared" si="9"/>
        <v>64039.71489473684</v>
      </c>
      <c r="AF32" s="33">
        <f t="shared" si="10"/>
        <v>64039.71489473684</v>
      </c>
      <c r="AG32" s="33">
        <f t="shared" si="11"/>
        <v>128079.42978947368</v>
      </c>
      <c r="AH32" s="20"/>
      <c r="AI32" s="20"/>
      <c r="AK32" s="14"/>
      <c r="AL32" s="14"/>
      <c r="AM32" s="14"/>
    </row>
    <row r="33" spans="1:39" ht="24" customHeight="1">
      <c r="A33" s="11">
        <v>28</v>
      </c>
      <c r="B33" s="11">
        <v>9</v>
      </c>
      <c r="C33" s="11">
        <v>25</v>
      </c>
      <c r="D33" s="12">
        <v>7</v>
      </c>
      <c r="E33" s="12">
        <v>1</v>
      </c>
      <c r="F33" s="12">
        <v>648</v>
      </c>
      <c r="G33" s="18" t="s">
        <v>117</v>
      </c>
      <c r="H33" s="15">
        <v>10</v>
      </c>
      <c r="I33" s="11">
        <v>8</v>
      </c>
      <c r="J33" s="15"/>
      <c r="K33" s="60" t="s">
        <v>40</v>
      </c>
      <c r="L33" s="40" t="s">
        <v>120</v>
      </c>
      <c r="M33" s="17" t="s">
        <v>121</v>
      </c>
      <c r="N33" s="11" t="s">
        <v>155</v>
      </c>
      <c r="O33" s="35">
        <v>6168.3</v>
      </c>
      <c r="P33" s="13">
        <v>0</v>
      </c>
      <c r="Q33" s="35">
        <f t="shared" si="0"/>
        <v>6168.3</v>
      </c>
      <c r="R33" s="18"/>
      <c r="S33" s="35">
        <f t="shared" si="1"/>
        <v>4869.71052631579</v>
      </c>
      <c r="T33" s="35">
        <f t="shared" si="2"/>
        <v>10145.230263157897</v>
      </c>
      <c r="U33" s="13">
        <f t="shared" si="12"/>
        <v>6168.3</v>
      </c>
      <c r="V33" s="33">
        <f t="shared" si="3"/>
        <v>832.7205000000001</v>
      </c>
      <c r="W33" s="33">
        <f t="shared" si="4"/>
        <v>185.049</v>
      </c>
      <c r="X33" s="33">
        <f t="shared" si="5"/>
        <v>431.78100000000006</v>
      </c>
      <c r="Y33" s="33">
        <f t="shared" si="6"/>
        <v>123.366</v>
      </c>
      <c r="Z33" s="33">
        <v>771</v>
      </c>
      <c r="AA33" s="33">
        <v>0</v>
      </c>
      <c r="AB33" s="33">
        <f t="shared" si="7"/>
        <v>4749.591</v>
      </c>
      <c r="AC33" s="17"/>
      <c r="AD33" s="33">
        <f t="shared" si="8"/>
        <v>8512.2165</v>
      </c>
      <c r="AE33" s="33">
        <f t="shared" si="9"/>
        <v>64039.71489473684</v>
      </c>
      <c r="AF33" s="33">
        <f t="shared" si="10"/>
        <v>64039.71489473684</v>
      </c>
      <c r="AG33" s="33">
        <f t="shared" si="11"/>
        <v>128079.42978947368</v>
      </c>
      <c r="AH33" s="22"/>
      <c r="AI33" s="22"/>
      <c r="AK33" s="14"/>
      <c r="AL33" s="14"/>
      <c r="AM33" s="14"/>
    </row>
    <row r="34" spans="1:39" ht="24" customHeight="1">
      <c r="A34" s="11">
        <v>29</v>
      </c>
      <c r="B34" s="11">
        <v>9</v>
      </c>
      <c r="C34" s="11">
        <v>25</v>
      </c>
      <c r="D34" s="12">
        <v>7</v>
      </c>
      <c r="E34" s="12">
        <v>1</v>
      </c>
      <c r="F34" s="12">
        <v>648</v>
      </c>
      <c r="G34" s="18" t="s">
        <v>131</v>
      </c>
      <c r="H34" s="15">
        <v>8</v>
      </c>
      <c r="I34" s="11">
        <v>8</v>
      </c>
      <c r="J34" s="15"/>
      <c r="K34" s="60" t="s">
        <v>176</v>
      </c>
      <c r="L34" s="19" t="s">
        <v>53</v>
      </c>
      <c r="M34" s="19" t="s">
        <v>53</v>
      </c>
      <c r="N34" s="11" t="s">
        <v>155</v>
      </c>
      <c r="O34" s="35">
        <v>5587.3</v>
      </c>
      <c r="P34" s="13">
        <v>0</v>
      </c>
      <c r="Q34" s="35">
        <f t="shared" si="0"/>
        <v>5587.3</v>
      </c>
      <c r="R34" s="18"/>
      <c r="S34" s="35">
        <f t="shared" si="1"/>
        <v>4411.026315789473</v>
      </c>
      <c r="T34" s="35">
        <f t="shared" si="2"/>
        <v>9189.638157894737</v>
      </c>
      <c r="U34" s="13">
        <f t="shared" si="12"/>
        <v>5587.3</v>
      </c>
      <c r="V34" s="33">
        <f t="shared" si="3"/>
        <v>754.2855000000001</v>
      </c>
      <c r="W34" s="33">
        <f t="shared" si="4"/>
        <v>167.619</v>
      </c>
      <c r="X34" s="33">
        <f t="shared" si="5"/>
        <v>391.11100000000005</v>
      </c>
      <c r="Y34" s="33">
        <f t="shared" si="6"/>
        <v>111.74600000000001</v>
      </c>
      <c r="Z34" s="33">
        <v>771</v>
      </c>
      <c r="AA34" s="33">
        <v>0</v>
      </c>
      <c r="AB34" s="33">
        <f t="shared" si="7"/>
        <v>4302.2210000000005</v>
      </c>
      <c r="AC34" s="17"/>
      <c r="AD34" s="33">
        <f t="shared" si="8"/>
        <v>7783.0615</v>
      </c>
      <c r="AE34" s="33">
        <f t="shared" si="9"/>
        <v>58443.46173684211</v>
      </c>
      <c r="AF34" s="33">
        <f t="shared" si="10"/>
        <v>58443.46173684211</v>
      </c>
      <c r="AG34" s="33">
        <f t="shared" si="11"/>
        <v>116886.92347368422</v>
      </c>
      <c r="AH34" s="22"/>
      <c r="AI34" s="22"/>
      <c r="AK34" s="14"/>
      <c r="AL34" s="14"/>
      <c r="AM34" s="14"/>
    </row>
    <row r="35" spans="1:39" ht="24" customHeight="1">
      <c r="A35" s="11">
        <v>30</v>
      </c>
      <c r="B35" s="11">
        <v>9</v>
      </c>
      <c r="C35" s="11">
        <v>25</v>
      </c>
      <c r="D35" s="12">
        <v>7</v>
      </c>
      <c r="E35" s="12">
        <v>1</v>
      </c>
      <c r="F35" s="12">
        <v>648</v>
      </c>
      <c r="G35" s="18" t="s">
        <v>70</v>
      </c>
      <c r="H35" s="15">
        <v>8</v>
      </c>
      <c r="I35" s="11">
        <v>8</v>
      </c>
      <c r="J35" s="15"/>
      <c r="K35" s="60" t="s">
        <v>39</v>
      </c>
      <c r="L35" s="40" t="s">
        <v>99</v>
      </c>
      <c r="M35" s="17" t="s">
        <v>49</v>
      </c>
      <c r="N35" s="11" t="s">
        <v>155</v>
      </c>
      <c r="O35" s="35">
        <v>5587.3</v>
      </c>
      <c r="P35" s="13">
        <v>0</v>
      </c>
      <c r="Q35" s="35">
        <f t="shared" si="0"/>
        <v>5587.3</v>
      </c>
      <c r="R35" s="18">
        <f>O35*0.019</f>
        <v>106.1587</v>
      </c>
      <c r="S35" s="35">
        <f t="shared" si="1"/>
        <v>4411.026315789473</v>
      </c>
      <c r="T35" s="35">
        <f t="shared" si="2"/>
        <v>9189.638157894737</v>
      </c>
      <c r="U35" s="13">
        <f t="shared" si="12"/>
        <v>5587.3</v>
      </c>
      <c r="V35" s="33">
        <f t="shared" si="3"/>
        <v>754.2855000000001</v>
      </c>
      <c r="W35" s="33">
        <f t="shared" si="4"/>
        <v>167.619</v>
      </c>
      <c r="X35" s="33">
        <f t="shared" si="5"/>
        <v>391.11100000000005</v>
      </c>
      <c r="Y35" s="33">
        <f t="shared" si="6"/>
        <v>111.74600000000001</v>
      </c>
      <c r="Z35" s="33">
        <v>771</v>
      </c>
      <c r="AA35" s="33">
        <v>0</v>
      </c>
      <c r="AB35" s="33">
        <f t="shared" si="7"/>
        <v>4302.2210000000005</v>
      </c>
      <c r="AC35" s="17"/>
      <c r="AD35" s="33">
        <f t="shared" si="8"/>
        <v>7889.2202</v>
      </c>
      <c r="AE35" s="33">
        <f t="shared" si="9"/>
        <v>59080.41393684211</v>
      </c>
      <c r="AF35" s="33">
        <f t="shared" si="10"/>
        <v>59080.41393684211</v>
      </c>
      <c r="AG35" s="33">
        <f t="shared" si="11"/>
        <v>118160.82787368422</v>
      </c>
      <c r="AH35" s="22"/>
      <c r="AI35" s="22"/>
      <c r="AK35" s="14"/>
      <c r="AL35" s="14"/>
      <c r="AM35" s="14"/>
    </row>
    <row r="36" spans="1:39" ht="24" customHeight="1">
      <c r="A36" s="11">
        <v>31</v>
      </c>
      <c r="B36" s="11">
        <v>9</v>
      </c>
      <c r="C36" s="11">
        <v>25</v>
      </c>
      <c r="D36" s="12">
        <v>7</v>
      </c>
      <c r="E36" s="12">
        <v>1</v>
      </c>
      <c r="F36" s="12">
        <v>648</v>
      </c>
      <c r="G36" s="18" t="s">
        <v>118</v>
      </c>
      <c r="H36" s="15">
        <v>7</v>
      </c>
      <c r="I36" s="11">
        <v>8</v>
      </c>
      <c r="J36" s="15"/>
      <c r="K36" s="60" t="s">
        <v>38</v>
      </c>
      <c r="L36" s="40" t="s">
        <v>177</v>
      </c>
      <c r="M36" s="17" t="s">
        <v>53</v>
      </c>
      <c r="N36" s="11" t="s">
        <v>155</v>
      </c>
      <c r="O36" s="35">
        <v>5314.95</v>
      </c>
      <c r="P36" s="13">
        <v>0</v>
      </c>
      <c r="Q36" s="35">
        <f t="shared" si="0"/>
        <v>5314.95</v>
      </c>
      <c r="R36" s="18"/>
      <c r="S36" s="35">
        <f t="shared" si="1"/>
        <v>4196.013157894737</v>
      </c>
      <c r="T36" s="35">
        <f t="shared" si="2"/>
        <v>8741.694078947368</v>
      </c>
      <c r="U36" s="13">
        <f t="shared" si="12"/>
        <v>5314.95</v>
      </c>
      <c r="V36" s="33">
        <f t="shared" si="3"/>
        <v>717.51825</v>
      </c>
      <c r="W36" s="33">
        <f t="shared" si="4"/>
        <v>159.4485</v>
      </c>
      <c r="X36" s="33">
        <f t="shared" si="5"/>
        <v>372.04650000000004</v>
      </c>
      <c r="Y36" s="33">
        <f t="shared" si="6"/>
        <v>106.29899999999999</v>
      </c>
      <c r="Z36" s="33">
        <v>771</v>
      </c>
      <c r="AA36" s="33">
        <v>0</v>
      </c>
      <c r="AB36" s="33">
        <f t="shared" si="7"/>
        <v>4092.5115</v>
      </c>
      <c r="AC36" s="17"/>
      <c r="AD36" s="33">
        <f t="shared" si="8"/>
        <v>7441.262250000001</v>
      </c>
      <c r="AE36" s="33">
        <f t="shared" si="9"/>
        <v>55820.157868421054</v>
      </c>
      <c r="AF36" s="33">
        <f t="shared" si="10"/>
        <v>55820.157868421054</v>
      </c>
      <c r="AG36" s="33">
        <f t="shared" si="11"/>
        <v>111640.31573684211</v>
      </c>
      <c r="AH36" s="22"/>
      <c r="AI36" s="22"/>
      <c r="AK36" s="14"/>
      <c r="AL36" s="14"/>
      <c r="AM36" s="14"/>
    </row>
    <row r="37" spans="1:39" ht="24" customHeight="1">
      <c r="A37" s="11">
        <v>32</v>
      </c>
      <c r="B37" s="11">
        <v>9</v>
      </c>
      <c r="C37" s="11">
        <v>25</v>
      </c>
      <c r="D37" s="12">
        <v>7</v>
      </c>
      <c r="E37" s="12">
        <v>1</v>
      </c>
      <c r="F37" s="12">
        <v>648</v>
      </c>
      <c r="G37" s="4" t="s">
        <v>135</v>
      </c>
      <c r="H37" s="15">
        <v>7</v>
      </c>
      <c r="I37" s="11">
        <v>8</v>
      </c>
      <c r="J37" s="15"/>
      <c r="K37" s="60" t="s">
        <v>38</v>
      </c>
      <c r="L37" s="40" t="s">
        <v>99</v>
      </c>
      <c r="M37" s="17" t="s">
        <v>121</v>
      </c>
      <c r="N37" s="11" t="s">
        <v>155</v>
      </c>
      <c r="O37" s="35">
        <v>5314.95</v>
      </c>
      <c r="P37" s="13">
        <v>0</v>
      </c>
      <c r="Q37" s="35">
        <f t="shared" si="0"/>
        <v>5314.95</v>
      </c>
      <c r="R37" s="18"/>
      <c r="S37" s="35">
        <f t="shared" si="1"/>
        <v>4196.013157894737</v>
      </c>
      <c r="T37" s="35">
        <f t="shared" si="2"/>
        <v>8741.694078947368</v>
      </c>
      <c r="U37" s="13">
        <f t="shared" si="12"/>
        <v>5314.95</v>
      </c>
      <c r="V37" s="33">
        <f t="shared" si="3"/>
        <v>717.51825</v>
      </c>
      <c r="W37" s="33">
        <f t="shared" si="4"/>
        <v>159.4485</v>
      </c>
      <c r="X37" s="33">
        <f t="shared" si="5"/>
        <v>372.04650000000004</v>
      </c>
      <c r="Y37" s="33">
        <f t="shared" si="6"/>
        <v>106.29899999999999</v>
      </c>
      <c r="Z37" s="33">
        <v>771</v>
      </c>
      <c r="AA37" s="33">
        <v>0</v>
      </c>
      <c r="AB37" s="33">
        <f t="shared" si="7"/>
        <v>4092.5115</v>
      </c>
      <c r="AC37" s="17"/>
      <c r="AD37" s="33">
        <f t="shared" si="8"/>
        <v>7441.262250000001</v>
      </c>
      <c r="AE37" s="33">
        <f t="shared" si="9"/>
        <v>55820.157868421054</v>
      </c>
      <c r="AF37" s="33">
        <f t="shared" si="10"/>
        <v>55820.157868421054</v>
      </c>
      <c r="AG37" s="33">
        <f t="shared" si="11"/>
        <v>111640.31573684211</v>
      </c>
      <c r="AH37" s="22"/>
      <c r="AI37" s="22"/>
      <c r="AK37" s="14"/>
      <c r="AL37" s="14"/>
      <c r="AM37" s="14"/>
    </row>
    <row r="38" spans="1:39" ht="24" customHeight="1">
      <c r="A38" s="11">
        <v>33</v>
      </c>
      <c r="B38" s="11">
        <v>9</v>
      </c>
      <c r="C38" s="11">
        <v>25</v>
      </c>
      <c r="D38" s="12">
        <v>7</v>
      </c>
      <c r="E38" s="12">
        <v>1</v>
      </c>
      <c r="F38" s="12">
        <v>648</v>
      </c>
      <c r="G38" s="18" t="s">
        <v>151</v>
      </c>
      <c r="H38" s="15">
        <v>7</v>
      </c>
      <c r="I38" s="11">
        <v>8</v>
      </c>
      <c r="J38" s="15"/>
      <c r="K38" s="60" t="s">
        <v>38</v>
      </c>
      <c r="L38" s="40" t="s">
        <v>147</v>
      </c>
      <c r="M38" s="17" t="s">
        <v>147</v>
      </c>
      <c r="N38" s="11" t="s">
        <v>155</v>
      </c>
      <c r="O38" s="35">
        <v>5314.95</v>
      </c>
      <c r="P38" s="13">
        <v>0</v>
      </c>
      <c r="Q38" s="35">
        <f t="shared" si="0"/>
        <v>5314.95</v>
      </c>
      <c r="R38" s="18"/>
      <c r="S38" s="35">
        <f t="shared" si="1"/>
        <v>4196.013157894737</v>
      </c>
      <c r="T38" s="35">
        <f t="shared" si="2"/>
        <v>8741.694078947368</v>
      </c>
      <c r="U38" s="13">
        <f t="shared" si="12"/>
        <v>5314.95</v>
      </c>
      <c r="V38" s="33">
        <f t="shared" si="3"/>
        <v>717.51825</v>
      </c>
      <c r="W38" s="33">
        <f t="shared" si="4"/>
        <v>159.4485</v>
      </c>
      <c r="X38" s="33">
        <f t="shared" si="5"/>
        <v>372.04650000000004</v>
      </c>
      <c r="Y38" s="33">
        <f t="shared" si="6"/>
        <v>106.29899999999999</v>
      </c>
      <c r="Z38" s="33">
        <v>771</v>
      </c>
      <c r="AA38" s="33">
        <v>0</v>
      </c>
      <c r="AB38" s="33">
        <f t="shared" si="7"/>
        <v>4092.5115</v>
      </c>
      <c r="AC38" s="17"/>
      <c r="AD38" s="33">
        <f t="shared" si="8"/>
        <v>7441.262250000001</v>
      </c>
      <c r="AE38" s="33">
        <f t="shared" si="9"/>
        <v>55820.157868421054</v>
      </c>
      <c r="AF38" s="33">
        <f t="shared" si="10"/>
        <v>55820.157868421054</v>
      </c>
      <c r="AG38" s="33">
        <f t="shared" si="11"/>
        <v>111640.31573684211</v>
      </c>
      <c r="AH38" s="22"/>
      <c r="AI38" s="22"/>
      <c r="AK38" s="14"/>
      <c r="AL38" s="14"/>
      <c r="AM38" s="14"/>
    </row>
    <row r="39" spans="1:39" ht="24" customHeight="1">
      <c r="A39" s="11">
        <v>34</v>
      </c>
      <c r="B39" s="11">
        <v>9</v>
      </c>
      <c r="C39" s="11">
        <v>25</v>
      </c>
      <c r="D39" s="12">
        <v>7</v>
      </c>
      <c r="E39" s="12">
        <v>1</v>
      </c>
      <c r="F39" s="12">
        <v>648</v>
      </c>
      <c r="G39" s="18" t="s">
        <v>71</v>
      </c>
      <c r="H39" s="15">
        <v>7</v>
      </c>
      <c r="I39" s="11">
        <v>8</v>
      </c>
      <c r="J39" s="15"/>
      <c r="K39" s="60" t="s">
        <v>38</v>
      </c>
      <c r="L39" s="40" t="s">
        <v>147</v>
      </c>
      <c r="M39" s="17" t="s">
        <v>132</v>
      </c>
      <c r="N39" s="11" t="s">
        <v>155</v>
      </c>
      <c r="O39" s="35">
        <v>5314.95</v>
      </c>
      <c r="P39" s="13">
        <v>0</v>
      </c>
      <c r="Q39" s="35">
        <f t="shared" si="0"/>
        <v>5314.95</v>
      </c>
      <c r="R39" s="18">
        <f>O39*0.019</f>
        <v>100.98405</v>
      </c>
      <c r="S39" s="35">
        <f t="shared" si="1"/>
        <v>4196.013157894737</v>
      </c>
      <c r="T39" s="35">
        <f t="shared" si="2"/>
        <v>8741.694078947368</v>
      </c>
      <c r="U39" s="13">
        <f t="shared" si="12"/>
        <v>5314.95</v>
      </c>
      <c r="V39" s="33">
        <f t="shared" si="3"/>
        <v>717.51825</v>
      </c>
      <c r="W39" s="33">
        <f t="shared" si="4"/>
        <v>159.4485</v>
      </c>
      <c r="X39" s="33">
        <f t="shared" si="5"/>
        <v>372.04650000000004</v>
      </c>
      <c r="Y39" s="33">
        <f t="shared" si="6"/>
        <v>106.29899999999999</v>
      </c>
      <c r="Z39" s="33">
        <v>771</v>
      </c>
      <c r="AA39" s="33">
        <v>0</v>
      </c>
      <c r="AB39" s="33">
        <f t="shared" si="7"/>
        <v>4092.5115</v>
      </c>
      <c r="AC39" s="17"/>
      <c r="AD39" s="33">
        <f t="shared" si="8"/>
        <v>7542.246300000001</v>
      </c>
      <c r="AE39" s="33">
        <f t="shared" si="9"/>
        <v>56426.06216842106</v>
      </c>
      <c r="AF39" s="33">
        <f t="shared" si="10"/>
        <v>56426.06216842106</v>
      </c>
      <c r="AG39" s="33">
        <f t="shared" si="11"/>
        <v>112852.12433684211</v>
      </c>
      <c r="AH39" s="22"/>
      <c r="AI39" s="22"/>
      <c r="AK39" s="14"/>
      <c r="AL39" s="14"/>
      <c r="AM39" s="14"/>
    </row>
    <row r="40" spans="1:39" ht="24" customHeight="1">
      <c r="A40" s="11">
        <v>35</v>
      </c>
      <c r="B40" s="11">
        <v>9</v>
      </c>
      <c r="C40" s="11">
        <v>25</v>
      </c>
      <c r="D40" s="12">
        <v>7</v>
      </c>
      <c r="E40" s="12">
        <v>1</v>
      </c>
      <c r="F40" s="12">
        <v>648</v>
      </c>
      <c r="G40" s="18" t="s">
        <v>112</v>
      </c>
      <c r="H40" s="15">
        <v>7</v>
      </c>
      <c r="I40" s="11">
        <v>8</v>
      </c>
      <c r="J40" s="15"/>
      <c r="K40" s="60" t="s">
        <v>110</v>
      </c>
      <c r="L40" s="40" t="s">
        <v>46</v>
      </c>
      <c r="M40" s="17" t="s">
        <v>46</v>
      </c>
      <c r="N40" s="11" t="s">
        <v>155</v>
      </c>
      <c r="O40" s="35">
        <v>5314.95</v>
      </c>
      <c r="P40" s="13">
        <v>0</v>
      </c>
      <c r="Q40" s="35">
        <f t="shared" si="0"/>
        <v>5314.95</v>
      </c>
      <c r="R40" s="18"/>
      <c r="S40" s="35">
        <f t="shared" si="1"/>
        <v>4196.013157894737</v>
      </c>
      <c r="T40" s="35">
        <f t="shared" si="2"/>
        <v>8741.694078947368</v>
      </c>
      <c r="U40" s="13">
        <f t="shared" si="12"/>
        <v>5314.95</v>
      </c>
      <c r="V40" s="33">
        <f t="shared" si="3"/>
        <v>717.51825</v>
      </c>
      <c r="W40" s="33">
        <f t="shared" si="4"/>
        <v>159.4485</v>
      </c>
      <c r="X40" s="33">
        <f t="shared" si="5"/>
        <v>372.04650000000004</v>
      </c>
      <c r="Y40" s="33">
        <f t="shared" si="6"/>
        <v>106.29899999999999</v>
      </c>
      <c r="Z40" s="33">
        <v>771</v>
      </c>
      <c r="AA40" s="33">
        <v>0</v>
      </c>
      <c r="AB40" s="33">
        <f t="shared" si="7"/>
        <v>4092.5115</v>
      </c>
      <c r="AC40" s="17"/>
      <c r="AD40" s="33">
        <f t="shared" si="8"/>
        <v>7441.262250000001</v>
      </c>
      <c r="AE40" s="33">
        <f t="shared" si="9"/>
        <v>55820.157868421054</v>
      </c>
      <c r="AF40" s="33">
        <f t="shared" si="10"/>
        <v>55820.157868421054</v>
      </c>
      <c r="AG40" s="33">
        <f t="shared" si="11"/>
        <v>111640.31573684211</v>
      </c>
      <c r="AH40" s="22"/>
      <c r="AI40" s="22"/>
      <c r="AK40" s="14"/>
      <c r="AL40" s="14"/>
      <c r="AM40" s="14"/>
    </row>
    <row r="41" spans="1:39" ht="24" customHeight="1">
      <c r="A41" s="11">
        <v>36</v>
      </c>
      <c r="B41" s="11">
        <v>9</v>
      </c>
      <c r="C41" s="11">
        <v>25</v>
      </c>
      <c r="D41" s="12">
        <v>7</v>
      </c>
      <c r="E41" s="12">
        <v>1</v>
      </c>
      <c r="F41" s="12">
        <v>648</v>
      </c>
      <c r="G41" s="18" t="s">
        <v>105</v>
      </c>
      <c r="H41" s="15">
        <v>6</v>
      </c>
      <c r="I41" s="11">
        <v>8</v>
      </c>
      <c r="J41" s="15"/>
      <c r="K41" s="60" t="s">
        <v>37</v>
      </c>
      <c r="L41" s="40" t="s">
        <v>56</v>
      </c>
      <c r="M41" s="17" t="s">
        <v>53</v>
      </c>
      <c r="N41" s="11" t="s">
        <v>155</v>
      </c>
      <c r="O41" s="35">
        <v>5059.6</v>
      </c>
      <c r="P41" s="13">
        <v>0</v>
      </c>
      <c r="Q41" s="35">
        <f t="shared" si="0"/>
        <v>5059.6</v>
      </c>
      <c r="R41" s="18"/>
      <c r="S41" s="35">
        <f t="shared" si="1"/>
        <v>3994.421052631579</v>
      </c>
      <c r="T41" s="35">
        <f t="shared" si="2"/>
        <v>8321.71052631579</v>
      </c>
      <c r="U41" s="13">
        <f t="shared" si="12"/>
        <v>5059.6</v>
      </c>
      <c r="V41" s="33">
        <f t="shared" si="3"/>
        <v>683.046</v>
      </c>
      <c r="W41" s="33">
        <f t="shared" si="4"/>
        <v>151.788</v>
      </c>
      <c r="X41" s="33">
        <f t="shared" si="5"/>
        <v>354.1720000000001</v>
      </c>
      <c r="Y41" s="33">
        <f t="shared" si="6"/>
        <v>101.19200000000001</v>
      </c>
      <c r="Z41" s="33">
        <v>771</v>
      </c>
      <c r="AA41" s="33">
        <v>0</v>
      </c>
      <c r="AB41" s="33">
        <f t="shared" si="7"/>
        <v>3895.8920000000007</v>
      </c>
      <c r="AC41" s="17"/>
      <c r="AD41" s="33">
        <f t="shared" si="8"/>
        <v>7120.798000000002</v>
      </c>
      <c r="AE41" s="33">
        <f t="shared" si="9"/>
        <v>53360.599789473694</v>
      </c>
      <c r="AF41" s="33">
        <f t="shared" si="10"/>
        <v>53360.599789473694</v>
      </c>
      <c r="AG41" s="33">
        <f t="shared" si="11"/>
        <v>106721.19957894739</v>
      </c>
      <c r="AH41" s="22"/>
      <c r="AI41" s="22"/>
      <c r="AK41" s="14"/>
      <c r="AL41" s="14"/>
      <c r="AM41" s="14"/>
    </row>
    <row r="42" spans="1:39" ht="24" customHeight="1">
      <c r="A42" s="11">
        <v>37</v>
      </c>
      <c r="B42" s="11">
        <v>9</v>
      </c>
      <c r="C42" s="11">
        <v>25</v>
      </c>
      <c r="D42" s="12">
        <v>7</v>
      </c>
      <c r="E42" s="12">
        <v>1</v>
      </c>
      <c r="F42" s="12">
        <v>648</v>
      </c>
      <c r="G42" s="18" t="s">
        <v>73</v>
      </c>
      <c r="H42" s="15">
        <v>6</v>
      </c>
      <c r="I42" s="11">
        <v>8</v>
      </c>
      <c r="J42" s="15"/>
      <c r="K42" s="60" t="s">
        <v>37</v>
      </c>
      <c r="L42" s="40" t="s">
        <v>56</v>
      </c>
      <c r="M42" s="17" t="s">
        <v>53</v>
      </c>
      <c r="N42" s="11" t="s">
        <v>155</v>
      </c>
      <c r="O42" s="35">
        <v>5059.6</v>
      </c>
      <c r="P42" s="13">
        <v>0</v>
      </c>
      <c r="Q42" s="35">
        <f t="shared" si="0"/>
        <v>5059.6</v>
      </c>
      <c r="R42" s="18">
        <f>O42*0.019</f>
        <v>96.1324</v>
      </c>
      <c r="S42" s="35">
        <f t="shared" si="1"/>
        <v>3994.421052631579</v>
      </c>
      <c r="T42" s="35">
        <f t="shared" si="2"/>
        <v>8321.71052631579</v>
      </c>
      <c r="U42" s="13">
        <f t="shared" si="12"/>
        <v>5059.6</v>
      </c>
      <c r="V42" s="33">
        <f t="shared" si="3"/>
        <v>683.046</v>
      </c>
      <c r="W42" s="33">
        <f t="shared" si="4"/>
        <v>151.788</v>
      </c>
      <c r="X42" s="33">
        <f t="shared" si="5"/>
        <v>354.1720000000001</v>
      </c>
      <c r="Y42" s="33">
        <f t="shared" si="6"/>
        <v>101.19200000000001</v>
      </c>
      <c r="Z42" s="33">
        <v>771</v>
      </c>
      <c r="AA42" s="33">
        <v>0</v>
      </c>
      <c r="AB42" s="33">
        <f t="shared" si="7"/>
        <v>3895.8920000000007</v>
      </c>
      <c r="AC42" s="17"/>
      <c r="AD42" s="33">
        <f t="shared" si="8"/>
        <v>7216.930400000002</v>
      </c>
      <c r="AE42" s="33">
        <f t="shared" si="9"/>
        <v>53937.3941894737</v>
      </c>
      <c r="AF42" s="33">
        <f t="shared" si="10"/>
        <v>53937.3941894737</v>
      </c>
      <c r="AG42" s="33">
        <f t="shared" si="11"/>
        <v>107874.7883789474</v>
      </c>
      <c r="AH42" s="22"/>
      <c r="AI42" s="22"/>
      <c r="AK42" s="14"/>
      <c r="AL42" s="14"/>
      <c r="AM42" s="14"/>
    </row>
    <row r="43" spans="1:39" ht="24" customHeight="1">
      <c r="A43" s="11">
        <v>38</v>
      </c>
      <c r="B43" s="11">
        <v>9</v>
      </c>
      <c r="C43" s="11">
        <v>25</v>
      </c>
      <c r="D43" s="12">
        <v>7</v>
      </c>
      <c r="E43" s="12">
        <v>1</v>
      </c>
      <c r="F43" s="12">
        <v>648</v>
      </c>
      <c r="G43" s="18" t="s">
        <v>165</v>
      </c>
      <c r="H43" s="15">
        <v>5</v>
      </c>
      <c r="I43" s="11">
        <v>8</v>
      </c>
      <c r="J43" s="15"/>
      <c r="K43" s="60" t="s">
        <v>156</v>
      </c>
      <c r="L43" s="40" t="s">
        <v>167</v>
      </c>
      <c r="M43" s="17" t="s">
        <v>53</v>
      </c>
      <c r="N43" s="11" t="s">
        <v>155</v>
      </c>
      <c r="O43" s="35">
        <v>4821.1</v>
      </c>
      <c r="P43" s="13">
        <v>0</v>
      </c>
      <c r="Q43" s="35">
        <f t="shared" si="0"/>
        <v>4821.1</v>
      </c>
      <c r="R43" s="18"/>
      <c r="S43" s="35">
        <f t="shared" si="1"/>
        <v>3806.131578947369</v>
      </c>
      <c r="T43" s="35">
        <f t="shared" si="2"/>
        <v>7929.440789473685</v>
      </c>
      <c r="U43" s="13">
        <f t="shared" si="12"/>
        <v>4821.1</v>
      </c>
      <c r="V43" s="33">
        <f t="shared" si="3"/>
        <v>650.8485000000001</v>
      </c>
      <c r="W43" s="33">
        <f t="shared" si="4"/>
        <v>144.633</v>
      </c>
      <c r="X43" s="33">
        <f t="shared" si="5"/>
        <v>337.47700000000003</v>
      </c>
      <c r="Y43" s="33">
        <f t="shared" si="6"/>
        <v>96.42200000000001</v>
      </c>
      <c r="Z43" s="33">
        <v>771</v>
      </c>
      <c r="AA43" s="33">
        <v>0</v>
      </c>
      <c r="AB43" s="33">
        <f t="shared" si="7"/>
        <v>3712.2470000000008</v>
      </c>
      <c r="AC43" s="17"/>
      <c r="AD43" s="33">
        <f t="shared" si="8"/>
        <v>6821.4805</v>
      </c>
      <c r="AE43" s="33">
        <f t="shared" si="9"/>
        <v>51063.34268421053</v>
      </c>
      <c r="AF43" s="33">
        <f t="shared" si="10"/>
        <v>51063.34268421053</v>
      </c>
      <c r="AG43" s="33">
        <f t="shared" si="11"/>
        <v>102126.68536842107</v>
      </c>
      <c r="AH43" s="22"/>
      <c r="AI43" s="22"/>
      <c r="AK43" s="14"/>
      <c r="AL43" s="14"/>
      <c r="AM43" s="14"/>
    </row>
    <row r="44" spans="1:39" ht="24" customHeight="1">
      <c r="A44" s="11">
        <v>39</v>
      </c>
      <c r="B44" s="11">
        <v>9</v>
      </c>
      <c r="C44" s="11">
        <v>25</v>
      </c>
      <c r="D44" s="12">
        <v>7</v>
      </c>
      <c r="E44" s="12">
        <v>1</v>
      </c>
      <c r="F44" s="12">
        <v>648</v>
      </c>
      <c r="G44" s="18" t="s">
        <v>193</v>
      </c>
      <c r="H44" s="15">
        <v>5</v>
      </c>
      <c r="I44" s="11">
        <v>8</v>
      </c>
      <c r="J44" s="15"/>
      <c r="K44" s="60" t="s">
        <v>156</v>
      </c>
      <c r="L44" s="40" t="s">
        <v>141</v>
      </c>
      <c r="M44" s="17" t="s">
        <v>53</v>
      </c>
      <c r="N44" s="11" t="s">
        <v>155</v>
      </c>
      <c r="O44" s="35">
        <v>4821.1</v>
      </c>
      <c r="P44" s="13">
        <v>0</v>
      </c>
      <c r="Q44" s="35">
        <f t="shared" si="0"/>
        <v>4821.1</v>
      </c>
      <c r="R44" s="18"/>
      <c r="S44" s="35">
        <f t="shared" si="1"/>
        <v>3806.131578947369</v>
      </c>
      <c r="T44" s="35">
        <f t="shared" si="2"/>
        <v>7929.440789473685</v>
      </c>
      <c r="U44" s="13">
        <f t="shared" si="12"/>
        <v>4821.1</v>
      </c>
      <c r="V44" s="33">
        <f t="shared" si="3"/>
        <v>650.8485000000001</v>
      </c>
      <c r="W44" s="33">
        <f t="shared" si="4"/>
        <v>144.633</v>
      </c>
      <c r="X44" s="33">
        <f t="shared" si="5"/>
        <v>337.47700000000003</v>
      </c>
      <c r="Y44" s="33">
        <f t="shared" si="6"/>
        <v>96.42200000000001</v>
      </c>
      <c r="Z44" s="33">
        <v>771</v>
      </c>
      <c r="AA44" s="33">
        <v>0</v>
      </c>
      <c r="AB44" s="33">
        <f t="shared" si="7"/>
        <v>3712.2470000000008</v>
      </c>
      <c r="AC44" s="17"/>
      <c r="AD44" s="33">
        <f t="shared" si="8"/>
        <v>6821.4805</v>
      </c>
      <c r="AE44" s="33">
        <f t="shared" si="9"/>
        <v>51063.34268421053</v>
      </c>
      <c r="AF44" s="33">
        <f t="shared" si="10"/>
        <v>51063.34268421053</v>
      </c>
      <c r="AG44" s="33">
        <f t="shared" si="11"/>
        <v>102126.68536842107</v>
      </c>
      <c r="AH44" s="22"/>
      <c r="AI44" s="22"/>
      <c r="AK44" s="14"/>
      <c r="AL44" s="14"/>
      <c r="AM44" s="14"/>
    </row>
    <row r="45" spans="1:39" ht="25.5" customHeight="1">
      <c r="A45" s="11">
        <v>40</v>
      </c>
      <c r="B45" s="11">
        <v>9</v>
      </c>
      <c r="C45" s="11">
        <v>25</v>
      </c>
      <c r="D45" s="12">
        <v>7</v>
      </c>
      <c r="E45" s="12">
        <v>1</v>
      </c>
      <c r="F45" s="12">
        <v>648</v>
      </c>
      <c r="G45" s="18" t="s">
        <v>194</v>
      </c>
      <c r="H45" s="15">
        <v>5</v>
      </c>
      <c r="I45" s="11">
        <v>8</v>
      </c>
      <c r="J45" s="15"/>
      <c r="K45" s="60" t="s">
        <v>156</v>
      </c>
      <c r="L45" s="40" t="s">
        <v>141</v>
      </c>
      <c r="M45" s="17" t="s">
        <v>53</v>
      </c>
      <c r="N45" s="11" t="s">
        <v>155</v>
      </c>
      <c r="O45" s="35">
        <v>4821.1</v>
      </c>
      <c r="P45" s="13">
        <v>0</v>
      </c>
      <c r="Q45" s="35">
        <f t="shared" si="0"/>
        <v>4821.1</v>
      </c>
      <c r="R45" s="18"/>
      <c r="S45" s="35">
        <f t="shared" si="1"/>
        <v>3806.131578947369</v>
      </c>
      <c r="T45" s="35">
        <f t="shared" si="2"/>
        <v>7929.440789473685</v>
      </c>
      <c r="U45" s="13">
        <f t="shared" si="12"/>
        <v>4821.1</v>
      </c>
      <c r="V45" s="33">
        <f t="shared" si="3"/>
        <v>650.8485000000001</v>
      </c>
      <c r="W45" s="33">
        <f t="shared" si="4"/>
        <v>144.633</v>
      </c>
      <c r="X45" s="33">
        <f t="shared" si="5"/>
        <v>337.47700000000003</v>
      </c>
      <c r="Y45" s="33">
        <f t="shared" si="6"/>
        <v>96.42200000000001</v>
      </c>
      <c r="Z45" s="33">
        <v>771</v>
      </c>
      <c r="AA45" s="33">
        <v>0</v>
      </c>
      <c r="AB45" s="33">
        <f t="shared" si="7"/>
        <v>3712.2470000000008</v>
      </c>
      <c r="AC45" s="17"/>
      <c r="AD45" s="33">
        <f t="shared" si="8"/>
        <v>6821.4805</v>
      </c>
      <c r="AE45" s="33">
        <f t="shared" si="9"/>
        <v>51063.34268421053</v>
      </c>
      <c r="AF45" s="33">
        <f t="shared" si="10"/>
        <v>51063.34268421053</v>
      </c>
      <c r="AG45" s="33">
        <f t="shared" si="11"/>
        <v>102126.68536842107</v>
      </c>
      <c r="AH45" s="22"/>
      <c r="AI45" s="22"/>
      <c r="AK45" s="14"/>
      <c r="AL45" s="14"/>
      <c r="AM45" s="14"/>
    </row>
    <row r="46" spans="1:39" ht="25.5" customHeight="1">
      <c r="A46" s="11">
        <v>41</v>
      </c>
      <c r="B46" s="11">
        <v>9</v>
      </c>
      <c r="C46" s="11">
        <v>25</v>
      </c>
      <c r="D46" s="12">
        <v>7</v>
      </c>
      <c r="E46" s="12">
        <v>1</v>
      </c>
      <c r="F46" s="12">
        <v>648</v>
      </c>
      <c r="G46" s="18" t="s">
        <v>166</v>
      </c>
      <c r="H46" s="15">
        <v>5</v>
      </c>
      <c r="I46" s="11">
        <v>8</v>
      </c>
      <c r="J46" s="15"/>
      <c r="K46" s="60" t="s">
        <v>156</v>
      </c>
      <c r="L46" s="40" t="s">
        <v>52</v>
      </c>
      <c r="M46" s="19" t="s">
        <v>46</v>
      </c>
      <c r="N46" s="11" t="s">
        <v>155</v>
      </c>
      <c r="O46" s="35">
        <v>4821.1</v>
      </c>
      <c r="P46" s="13">
        <v>0</v>
      </c>
      <c r="Q46" s="35">
        <f t="shared" si="0"/>
        <v>4821.1</v>
      </c>
      <c r="R46" s="18"/>
      <c r="S46" s="35">
        <f t="shared" si="1"/>
        <v>3806.131578947369</v>
      </c>
      <c r="T46" s="35">
        <f t="shared" si="2"/>
        <v>7929.440789473685</v>
      </c>
      <c r="U46" s="13">
        <f t="shared" si="12"/>
        <v>4821.1</v>
      </c>
      <c r="V46" s="33">
        <f t="shared" si="3"/>
        <v>650.8485000000001</v>
      </c>
      <c r="W46" s="33">
        <f t="shared" si="4"/>
        <v>144.633</v>
      </c>
      <c r="X46" s="33">
        <f t="shared" si="5"/>
        <v>337.47700000000003</v>
      </c>
      <c r="Y46" s="33">
        <f t="shared" si="6"/>
        <v>96.42200000000001</v>
      </c>
      <c r="Z46" s="33">
        <v>771</v>
      </c>
      <c r="AA46" s="33">
        <v>0</v>
      </c>
      <c r="AB46" s="33">
        <f t="shared" si="7"/>
        <v>3712.2470000000008</v>
      </c>
      <c r="AC46" s="17"/>
      <c r="AD46" s="33">
        <f t="shared" si="8"/>
        <v>6821.4805</v>
      </c>
      <c r="AE46" s="33">
        <f t="shared" si="9"/>
        <v>51063.34268421053</v>
      </c>
      <c r="AF46" s="33">
        <f t="shared" si="10"/>
        <v>51063.34268421053</v>
      </c>
      <c r="AG46" s="33">
        <f t="shared" si="11"/>
        <v>102126.68536842107</v>
      </c>
      <c r="AH46" s="22"/>
      <c r="AI46" s="22"/>
      <c r="AK46" s="14"/>
      <c r="AL46" s="14"/>
      <c r="AM46" s="14"/>
    </row>
    <row r="47" spans="1:39" ht="25.5" customHeight="1">
      <c r="A47" s="11">
        <v>42</v>
      </c>
      <c r="B47" s="11">
        <v>9</v>
      </c>
      <c r="C47" s="11">
        <v>25</v>
      </c>
      <c r="D47" s="12">
        <v>7</v>
      </c>
      <c r="E47" s="12">
        <v>1</v>
      </c>
      <c r="F47" s="12">
        <v>648</v>
      </c>
      <c r="G47" s="18" t="s">
        <v>146</v>
      </c>
      <c r="H47" s="15">
        <v>5</v>
      </c>
      <c r="I47" s="11">
        <v>8</v>
      </c>
      <c r="J47" s="15"/>
      <c r="K47" s="60" t="s">
        <v>156</v>
      </c>
      <c r="L47" s="40" t="s">
        <v>142</v>
      </c>
      <c r="M47" s="17" t="s">
        <v>53</v>
      </c>
      <c r="N47" s="11" t="s">
        <v>155</v>
      </c>
      <c r="O47" s="35">
        <v>4821.1</v>
      </c>
      <c r="P47" s="13">
        <v>0</v>
      </c>
      <c r="Q47" s="35">
        <f t="shared" si="0"/>
        <v>4821.1</v>
      </c>
      <c r="R47" s="18"/>
      <c r="S47" s="35">
        <f t="shared" si="1"/>
        <v>3806.131578947369</v>
      </c>
      <c r="T47" s="35">
        <f t="shared" si="2"/>
        <v>7929.440789473685</v>
      </c>
      <c r="U47" s="13">
        <f t="shared" si="12"/>
        <v>4821.1</v>
      </c>
      <c r="V47" s="33">
        <f t="shared" si="3"/>
        <v>650.8485000000001</v>
      </c>
      <c r="W47" s="33">
        <f t="shared" si="4"/>
        <v>144.633</v>
      </c>
      <c r="X47" s="33">
        <f t="shared" si="5"/>
        <v>337.47700000000003</v>
      </c>
      <c r="Y47" s="33">
        <f t="shared" si="6"/>
        <v>96.42200000000001</v>
      </c>
      <c r="Z47" s="33">
        <v>771</v>
      </c>
      <c r="AA47" s="33">
        <v>0</v>
      </c>
      <c r="AB47" s="33">
        <f t="shared" si="7"/>
        <v>3712.2470000000008</v>
      </c>
      <c r="AC47" s="17"/>
      <c r="AD47" s="33">
        <f t="shared" si="8"/>
        <v>6821.4805</v>
      </c>
      <c r="AE47" s="33">
        <f t="shared" si="9"/>
        <v>51063.34268421053</v>
      </c>
      <c r="AF47" s="33">
        <f t="shared" si="10"/>
        <v>51063.34268421053</v>
      </c>
      <c r="AG47" s="33">
        <f t="shared" si="11"/>
        <v>102126.68536842107</v>
      </c>
      <c r="AH47" s="22"/>
      <c r="AI47" s="22"/>
      <c r="AK47" s="14"/>
      <c r="AL47" s="14"/>
      <c r="AM47" s="14"/>
    </row>
    <row r="48" spans="1:39" ht="25.5" customHeight="1">
      <c r="A48" s="11">
        <v>43</v>
      </c>
      <c r="B48" s="11">
        <v>9</v>
      </c>
      <c r="C48" s="11">
        <v>25</v>
      </c>
      <c r="D48" s="12">
        <v>7</v>
      </c>
      <c r="E48" s="12">
        <v>1</v>
      </c>
      <c r="F48" s="12">
        <v>648</v>
      </c>
      <c r="G48" s="18" t="s">
        <v>125</v>
      </c>
      <c r="H48" s="15">
        <v>4</v>
      </c>
      <c r="I48" s="11">
        <v>8</v>
      </c>
      <c r="J48" s="15"/>
      <c r="K48" s="60" t="s">
        <v>36</v>
      </c>
      <c r="L48" s="40" t="s">
        <v>128</v>
      </c>
      <c r="M48" s="19" t="s">
        <v>46</v>
      </c>
      <c r="N48" s="11" t="s">
        <v>155</v>
      </c>
      <c r="O48" s="35">
        <v>4594.85</v>
      </c>
      <c r="P48" s="13">
        <v>0</v>
      </c>
      <c r="Q48" s="35">
        <f t="shared" si="0"/>
        <v>4594.85</v>
      </c>
      <c r="R48" s="18"/>
      <c r="S48" s="35">
        <f t="shared" si="1"/>
        <v>3627.5131578947376</v>
      </c>
      <c r="T48" s="35">
        <f t="shared" si="2"/>
        <v>7557.31907894737</v>
      </c>
      <c r="U48" s="13">
        <f t="shared" si="12"/>
        <v>4594.85</v>
      </c>
      <c r="V48" s="33">
        <f t="shared" si="3"/>
        <v>620.3047500000001</v>
      </c>
      <c r="W48" s="33">
        <f t="shared" si="4"/>
        <v>137.84550000000002</v>
      </c>
      <c r="X48" s="33">
        <f t="shared" si="5"/>
        <v>321.63950000000006</v>
      </c>
      <c r="Y48" s="33">
        <f t="shared" si="6"/>
        <v>91.897</v>
      </c>
      <c r="Z48" s="33">
        <v>771</v>
      </c>
      <c r="AA48" s="33">
        <v>0</v>
      </c>
      <c r="AB48" s="33">
        <f t="shared" si="7"/>
        <v>3538.0345000000007</v>
      </c>
      <c r="AC48" s="17"/>
      <c r="AD48" s="33">
        <f t="shared" si="8"/>
        <v>6537.536750000001</v>
      </c>
      <c r="AE48" s="33">
        <f t="shared" si="9"/>
        <v>48884.078868421064</v>
      </c>
      <c r="AF48" s="33">
        <f t="shared" si="10"/>
        <v>48884.078868421064</v>
      </c>
      <c r="AG48" s="33">
        <f t="shared" si="11"/>
        <v>97768.15773684213</v>
      </c>
      <c r="AH48" s="22"/>
      <c r="AI48" s="22"/>
      <c r="AK48" s="14"/>
      <c r="AL48" s="14"/>
      <c r="AM48" s="14"/>
    </row>
    <row r="49" spans="1:39" ht="25.5" customHeight="1">
      <c r="A49" s="11">
        <v>44</v>
      </c>
      <c r="B49" s="11">
        <v>9</v>
      </c>
      <c r="C49" s="11">
        <v>25</v>
      </c>
      <c r="D49" s="12">
        <v>7</v>
      </c>
      <c r="E49" s="12">
        <v>1</v>
      </c>
      <c r="F49" s="12">
        <v>648</v>
      </c>
      <c r="G49" s="18" t="s">
        <v>74</v>
      </c>
      <c r="H49" s="15">
        <v>4</v>
      </c>
      <c r="I49" s="11">
        <v>8</v>
      </c>
      <c r="J49" s="15"/>
      <c r="K49" s="60" t="s">
        <v>35</v>
      </c>
      <c r="L49" s="40" t="s">
        <v>56</v>
      </c>
      <c r="M49" s="17" t="s">
        <v>48</v>
      </c>
      <c r="N49" s="11" t="s">
        <v>155</v>
      </c>
      <c r="O49" s="35">
        <v>4594.85</v>
      </c>
      <c r="P49" s="13">
        <v>0</v>
      </c>
      <c r="Q49" s="35">
        <f t="shared" si="0"/>
        <v>4594.85</v>
      </c>
      <c r="R49" s="18">
        <f>O49*0.019</f>
        <v>87.30215000000001</v>
      </c>
      <c r="S49" s="35">
        <f t="shared" si="1"/>
        <v>3627.5131578947376</v>
      </c>
      <c r="T49" s="35">
        <f t="shared" si="2"/>
        <v>7557.31907894737</v>
      </c>
      <c r="U49" s="13">
        <f t="shared" si="12"/>
        <v>4594.85</v>
      </c>
      <c r="V49" s="33">
        <f t="shared" si="3"/>
        <v>620.3047500000001</v>
      </c>
      <c r="W49" s="33">
        <f t="shared" si="4"/>
        <v>137.84550000000002</v>
      </c>
      <c r="X49" s="33">
        <f t="shared" si="5"/>
        <v>321.63950000000006</v>
      </c>
      <c r="Y49" s="33">
        <f t="shared" si="6"/>
        <v>91.897</v>
      </c>
      <c r="Z49" s="33">
        <v>771</v>
      </c>
      <c r="AA49" s="33">
        <v>0</v>
      </c>
      <c r="AB49" s="33">
        <f t="shared" si="7"/>
        <v>3538.0345000000007</v>
      </c>
      <c r="AC49" s="17"/>
      <c r="AD49" s="33">
        <f t="shared" si="8"/>
        <v>6624.838900000002</v>
      </c>
      <c r="AE49" s="33">
        <f t="shared" si="9"/>
        <v>49407.89176842106</v>
      </c>
      <c r="AF49" s="33">
        <f t="shared" si="10"/>
        <v>49407.89176842106</v>
      </c>
      <c r="AG49" s="33">
        <f t="shared" si="11"/>
        <v>98815.78353684212</v>
      </c>
      <c r="AH49" s="22"/>
      <c r="AI49" s="22"/>
      <c r="AK49" s="14"/>
      <c r="AL49" s="14"/>
      <c r="AM49" s="14"/>
    </row>
    <row r="50" spans="1:39" ht="25.5" customHeight="1">
      <c r="A50" s="11">
        <v>45</v>
      </c>
      <c r="B50" s="11">
        <v>9</v>
      </c>
      <c r="C50" s="11">
        <v>25</v>
      </c>
      <c r="D50" s="12">
        <v>7</v>
      </c>
      <c r="E50" s="12">
        <v>1</v>
      </c>
      <c r="F50" s="12">
        <v>648</v>
      </c>
      <c r="G50" s="18" t="s">
        <v>72</v>
      </c>
      <c r="H50" s="15">
        <v>4</v>
      </c>
      <c r="I50" s="11">
        <v>8</v>
      </c>
      <c r="J50" s="15"/>
      <c r="K50" s="60" t="s">
        <v>35</v>
      </c>
      <c r="L50" s="40" t="s">
        <v>56</v>
      </c>
      <c r="M50" s="17" t="s">
        <v>48</v>
      </c>
      <c r="N50" s="11" t="s">
        <v>155</v>
      </c>
      <c r="O50" s="35">
        <v>4594.85</v>
      </c>
      <c r="P50" s="13">
        <v>0</v>
      </c>
      <c r="Q50" s="35">
        <f t="shared" si="0"/>
        <v>4594.85</v>
      </c>
      <c r="R50" s="18">
        <f>O50*0.019</f>
        <v>87.30215000000001</v>
      </c>
      <c r="S50" s="35">
        <f t="shared" si="1"/>
        <v>3627.5131578947376</v>
      </c>
      <c r="T50" s="35">
        <f t="shared" si="2"/>
        <v>7557.31907894737</v>
      </c>
      <c r="U50" s="13">
        <f t="shared" si="12"/>
        <v>4594.85</v>
      </c>
      <c r="V50" s="33">
        <f t="shared" si="3"/>
        <v>620.3047500000001</v>
      </c>
      <c r="W50" s="33">
        <f t="shared" si="4"/>
        <v>137.84550000000002</v>
      </c>
      <c r="X50" s="33">
        <f t="shared" si="5"/>
        <v>321.63950000000006</v>
      </c>
      <c r="Y50" s="33">
        <f t="shared" si="6"/>
        <v>91.897</v>
      </c>
      <c r="Z50" s="33">
        <v>771</v>
      </c>
      <c r="AA50" s="33">
        <v>0</v>
      </c>
      <c r="AB50" s="33">
        <f t="shared" si="7"/>
        <v>3538.0345000000007</v>
      </c>
      <c r="AC50" s="17"/>
      <c r="AD50" s="33">
        <f t="shared" si="8"/>
        <v>6624.838900000002</v>
      </c>
      <c r="AE50" s="33">
        <f t="shared" si="9"/>
        <v>49407.89176842106</v>
      </c>
      <c r="AF50" s="33">
        <f t="shared" si="10"/>
        <v>49407.89176842106</v>
      </c>
      <c r="AG50" s="33">
        <f t="shared" si="11"/>
        <v>98815.78353684212</v>
      </c>
      <c r="AH50" s="22"/>
      <c r="AI50" s="22"/>
      <c r="AK50" s="14"/>
      <c r="AL50" s="14"/>
      <c r="AM50" s="14"/>
    </row>
    <row r="51" spans="1:39" ht="25.5" customHeight="1">
      <c r="A51" s="11">
        <v>46</v>
      </c>
      <c r="B51" s="11">
        <v>9</v>
      </c>
      <c r="C51" s="11">
        <v>25</v>
      </c>
      <c r="D51" s="12">
        <v>7</v>
      </c>
      <c r="E51" s="12">
        <v>1</v>
      </c>
      <c r="F51" s="12">
        <v>648</v>
      </c>
      <c r="G51" s="18" t="s">
        <v>73</v>
      </c>
      <c r="H51" s="15">
        <v>4</v>
      </c>
      <c r="I51" s="11">
        <v>8</v>
      </c>
      <c r="J51" s="15"/>
      <c r="K51" s="60" t="s">
        <v>35</v>
      </c>
      <c r="L51" s="40" t="s">
        <v>56</v>
      </c>
      <c r="M51" s="17" t="s">
        <v>48</v>
      </c>
      <c r="N51" s="11" t="s">
        <v>155</v>
      </c>
      <c r="O51" s="35">
        <v>4594.85</v>
      </c>
      <c r="P51" s="13">
        <v>0</v>
      </c>
      <c r="Q51" s="35">
        <f t="shared" si="0"/>
        <v>4594.85</v>
      </c>
      <c r="R51" s="18"/>
      <c r="S51" s="35">
        <f t="shared" si="1"/>
        <v>3627.5131578947376</v>
      </c>
      <c r="T51" s="35">
        <f t="shared" si="2"/>
        <v>7557.31907894737</v>
      </c>
      <c r="U51" s="13">
        <f t="shared" si="12"/>
        <v>4594.85</v>
      </c>
      <c r="V51" s="33">
        <f t="shared" si="3"/>
        <v>620.3047500000001</v>
      </c>
      <c r="W51" s="33">
        <f t="shared" si="4"/>
        <v>137.84550000000002</v>
      </c>
      <c r="X51" s="33">
        <f t="shared" si="5"/>
        <v>321.63950000000006</v>
      </c>
      <c r="Y51" s="33">
        <f t="shared" si="6"/>
        <v>91.897</v>
      </c>
      <c r="Z51" s="33">
        <v>771</v>
      </c>
      <c r="AA51" s="33">
        <v>0</v>
      </c>
      <c r="AB51" s="33">
        <f t="shared" si="7"/>
        <v>3538.0345000000007</v>
      </c>
      <c r="AC51" s="17"/>
      <c r="AD51" s="33">
        <f t="shared" si="8"/>
        <v>6537.536750000001</v>
      </c>
      <c r="AE51" s="33">
        <f t="shared" si="9"/>
        <v>48884.078868421064</v>
      </c>
      <c r="AF51" s="33">
        <f t="shared" si="10"/>
        <v>48884.078868421064</v>
      </c>
      <c r="AG51" s="33">
        <f t="shared" si="11"/>
        <v>97768.15773684213</v>
      </c>
      <c r="AH51" s="22"/>
      <c r="AI51" s="22"/>
      <c r="AK51" s="14"/>
      <c r="AL51" s="14"/>
      <c r="AM51" s="14"/>
    </row>
    <row r="52" spans="1:39" ht="25.5" customHeight="1">
      <c r="A52" s="11">
        <v>47</v>
      </c>
      <c r="B52" s="11">
        <v>9</v>
      </c>
      <c r="C52" s="11">
        <v>25</v>
      </c>
      <c r="D52" s="12">
        <v>7</v>
      </c>
      <c r="E52" s="12">
        <v>1</v>
      </c>
      <c r="F52" s="12">
        <v>648</v>
      </c>
      <c r="G52" s="18" t="s">
        <v>204</v>
      </c>
      <c r="H52" s="15">
        <v>3</v>
      </c>
      <c r="I52" s="11">
        <v>8</v>
      </c>
      <c r="J52" s="15"/>
      <c r="K52" s="60" t="s">
        <v>34</v>
      </c>
      <c r="L52" s="40" t="s">
        <v>142</v>
      </c>
      <c r="M52" s="17" t="s">
        <v>48</v>
      </c>
      <c r="N52" s="11" t="s">
        <v>155</v>
      </c>
      <c r="O52" s="35">
        <v>4391.85</v>
      </c>
      <c r="P52" s="13">
        <v>0</v>
      </c>
      <c r="Q52" s="35">
        <f t="shared" si="0"/>
        <v>4391.85</v>
      </c>
      <c r="R52" s="18"/>
      <c r="S52" s="35">
        <f t="shared" si="1"/>
        <v>3467.250000000001</v>
      </c>
      <c r="T52" s="35">
        <f t="shared" si="2"/>
        <v>7223.437500000002</v>
      </c>
      <c r="U52" s="13">
        <f t="shared" si="12"/>
        <v>4391.85</v>
      </c>
      <c r="V52" s="33">
        <f t="shared" si="3"/>
        <v>592.89975</v>
      </c>
      <c r="W52" s="33">
        <f t="shared" si="4"/>
        <v>131.7555</v>
      </c>
      <c r="X52" s="33">
        <f t="shared" si="5"/>
        <v>307.4295000000001</v>
      </c>
      <c r="Y52" s="33">
        <f t="shared" si="6"/>
        <v>87.837</v>
      </c>
      <c r="Z52" s="33">
        <v>771</v>
      </c>
      <c r="AA52" s="33">
        <v>0</v>
      </c>
      <c r="AB52" s="33">
        <f t="shared" si="7"/>
        <v>3381.7245000000007</v>
      </c>
      <c r="AC52" s="17"/>
      <c r="AD52" s="33">
        <f t="shared" si="8"/>
        <v>6282.771750000002</v>
      </c>
      <c r="AE52" s="33">
        <f t="shared" si="9"/>
        <v>46928.761500000015</v>
      </c>
      <c r="AF52" s="33">
        <f t="shared" si="10"/>
        <v>46928.761500000015</v>
      </c>
      <c r="AG52" s="33">
        <f t="shared" si="11"/>
        <v>93857.52300000003</v>
      </c>
      <c r="AH52" s="22"/>
      <c r="AI52" s="22"/>
      <c r="AK52" s="14"/>
      <c r="AL52" s="14"/>
      <c r="AM52" s="14"/>
    </row>
    <row r="53" spans="1:39" ht="25.5" customHeight="1">
      <c r="A53" s="11">
        <v>48</v>
      </c>
      <c r="B53" s="11">
        <v>9</v>
      </c>
      <c r="C53" s="11">
        <v>25</v>
      </c>
      <c r="D53" s="12">
        <v>7</v>
      </c>
      <c r="E53" s="12">
        <v>1</v>
      </c>
      <c r="F53" s="12">
        <v>648</v>
      </c>
      <c r="G53" s="18" t="s">
        <v>163</v>
      </c>
      <c r="H53" s="15">
        <v>3</v>
      </c>
      <c r="I53" s="11">
        <v>8</v>
      </c>
      <c r="J53" s="15"/>
      <c r="K53" s="60" t="s">
        <v>33</v>
      </c>
      <c r="L53" s="40" t="s">
        <v>56</v>
      </c>
      <c r="M53" s="17" t="s">
        <v>48</v>
      </c>
      <c r="N53" s="11" t="s">
        <v>155</v>
      </c>
      <c r="O53" s="35">
        <v>4391.85</v>
      </c>
      <c r="P53" s="13">
        <v>0</v>
      </c>
      <c r="Q53" s="35">
        <f t="shared" si="0"/>
        <v>4391.85</v>
      </c>
      <c r="R53" s="18"/>
      <c r="S53" s="35">
        <f t="shared" si="1"/>
        <v>3467.250000000001</v>
      </c>
      <c r="T53" s="35">
        <f t="shared" si="2"/>
        <v>7223.437500000002</v>
      </c>
      <c r="U53" s="13">
        <f t="shared" si="12"/>
        <v>4391.85</v>
      </c>
      <c r="V53" s="33">
        <f t="shared" si="3"/>
        <v>592.89975</v>
      </c>
      <c r="W53" s="33">
        <f t="shared" si="4"/>
        <v>131.7555</v>
      </c>
      <c r="X53" s="33">
        <f t="shared" si="5"/>
        <v>307.4295000000001</v>
      </c>
      <c r="Y53" s="33">
        <f t="shared" si="6"/>
        <v>87.837</v>
      </c>
      <c r="Z53" s="33">
        <v>771</v>
      </c>
      <c r="AA53" s="33">
        <v>0</v>
      </c>
      <c r="AB53" s="33">
        <f t="shared" si="7"/>
        <v>3381.7245000000007</v>
      </c>
      <c r="AC53" s="17"/>
      <c r="AD53" s="33">
        <f t="shared" si="8"/>
        <v>6282.771750000002</v>
      </c>
      <c r="AE53" s="33">
        <f t="shared" si="9"/>
        <v>46928.761500000015</v>
      </c>
      <c r="AF53" s="33">
        <f t="shared" si="10"/>
        <v>46928.761500000015</v>
      </c>
      <c r="AG53" s="33">
        <f t="shared" si="11"/>
        <v>93857.52300000003</v>
      </c>
      <c r="AH53" s="22"/>
      <c r="AI53" s="22"/>
      <c r="AK53" s="14"/>
      <c r="AL53" s="14"/>
      <c r="AM53" s="14"/>
    </row>
    <row r="54" spans="1:39" ht="25.5" customHeight="1">
      <c r="A54" s="11">
        <v>49</v>
      </c>
      <c r="B54" s="11">
        <v>9</v>
      </c>
      <c r="C54" s="11">
        <v>25</v>
      </c>
      <c r="D54" s="12">
        <v>7</v>
      </c>
      <c r="E54" s="12">
        <v>1</v>
      </c>
      <c r="F54" s="12">
        <v>648</v>
      </c>
      <c r="G54" s="18" t="s">
        <v>168</v>
      </c>
      <c r="H54" s="15">
        <v>3</v>
      </c>
      <c r="I54" s="11">
        <v>8</v>
      </c>
      <c r="J54" s="15"/>
      <c r="K54" s="60" t="s">
        <v>33</v>
      </c>
      <c r="L54" s="40" t="s">
        <v>56</v>
      </c>
      <c r="M54" s="17" t="s">
        <v>48</v>
      </c>
      <c r="N54" s="11" t="s">
        <v>155</v>
      </c>
      <c r="O54" s="35">
        <v>4391.85</v>
      </c>
      <c r="P54" s="13">
        <v>0</v>
      </c>
      <c r="Q54" s="35">
        <f t="shared" si="0"/>
        <v>4391.85</v>
      </c>
      <c r="R54" s="18"/>
      <c r="S54" s="35">
        <f t="shared" si="1"/>
        <v>3467.250000000001</v>
      </c>
      <c r="T54" s="35">
        <f t="shared" si="2"/>
        <v>7223.437500000002</v>
      </c>
      <c r="U54" s="13">
        <f t="shared" si="12"/>
        <v>4391.85</v>
      </c>
      <c r="V54" s="33">
        <f t="shared" si="3"/>
        <v>592.89975</v>
      </c>
      <c r="W54" s="33">
        <f t="shared" si="4"/>
        <v>131.7555</v>
      </c>
      <c r="X54" s="33">
        <f t="shared" si="5"/>
        <v>307.4295000000001</v>
      </c>
      <c r="Y54" s="33">
        <f t="shared" si="6"/>
        <v>87.837</v>
      </c>
      <c r="Z54" s="33">
        <v>771</v>
      </c>
      <c r="AA54" s="33">
        <v>0</v>
      </c>
      <c r="AB54" s="33">
        <f t="shared" si="7"/>
        <v>3381.7245000000007</v>
      </c>
      <c r="AC54" s="17"/>
      <c r="AD54" s="33">
        <f t="shared" si="8"/>
        <v>6282.771750000002</v>
      </c>
      <c r="AE54" s="33">
        <f t="shared" si="9"/>
        <v>46928.761500000015</v>
      </c>
      <c r="AF54" s="33">
        <f t="shared" si="10"/>
        <v>46928.761500000015</v>
      </c>
      <c r="AG54" s="33">
        <f t="shared" si="11"/>
        <v>93857.52300000003</v>
      </c>
      <c r="AH54" s="22"/>
      <c r="AI54" s="22"/>
      <c r="AK54" s="14"/>
      <c r="AL54" s="14"/>
      <c r="AM54" s="14"/>
    </row>
    <row r="55" spans="1:39" ht="25.5" customHeight="1">
      <c r="A55" s="11">
        <v>50</v>
      </c>
      <c r="B55" s="11">
        <v>9</v>
      </c>
      <c r="C55" s="11">
        <v>25</v>
      </c>
      <c r="D55" s="12">
        <v>7</v>
      </c>
      <c r="E55" s="12">
        <v>1</v>
      </c>
      <c r="F55" s="12">
        <v>648</v>
      </c>
      <c r="G55" s="18" t="s">
        <v>144</v>
      </c>
      <c r="H55" s="15">
        <v>3</v>
      </c>
      <c r="I55" s="11">
        <v>8</v>
      </c>
      <c r="J55" s="15"/>
      <c r="K55" s="60" t="s">
        <v>33</v>
      </c>
      <c r="L55" s="40" t="s">
        <v>56</v>
      </c>
      <c r="M55" s="17" t="s">
        <v>48</v>
      </c>
      <c r="N55" s="11" t="s">
        <v>155</v>
      </c>
      <c r="O55" s="35">
        <v>4391.85</v>
      </c>
      <c r="P55" s="13">
        <v>0</v>
      </c>
      <c r="Q55" s="35">
        <f t="shared" si="0"/>
        <v>4391.85</v>
      </c>
      <c r="R55" s="18"/>
      <c r="S55" s="35">
        <f t="shared" si="1"/>
        <v>3467.250000000001</v>
      </c>
      <c r="T55" s="35">
        <f t="shared" si="2"/>
        <v>7223.437500000002</v>
      </c>
      <c r="U55" s="13">
        <f t="shared" si="12"/>
        <v>4391.85</v>
      </c>
      <c r="V55" s="33">
        <f t="shared" si="3"/>
        <v>592.89975</v>
      </c>
      <c r="W55" s="33">
        <f t="shared" si="4"/>
        <v>131.7555</v>
      </c>
      <c r="X55" s="33">
        <f t="shared" si="5"/>
        <v>307.4295000000001</v>
      </c>
      <c r="Y55" s="33">
        <f t="shared" si="6"/>
        <v>87.837</v>
      </c>
      <c r="Z55" s="33">
        <v>771</v>
      </c>
      <c r="AA55" s="33">
        <v>0</v>
      </c>
      <c r="AB55" s="33">
        <f t="shared" si="7"/>
        <v>3381.7245000000007</v>
      </c>
      <c r="AC55" s="17"/>
      <c r="AD55" s="33">
        <f t="shared" si="8"/>
        <v>6282.771750000002</v>
      </c>
      <c r="AE55" s="33">
        <f t="shared" si="9"/>
        <v>46928.761500000015</v>
      </c>
      <c r="AF55" s="33">
        <f t="shared" si="10"/>
        <v>46928.761500000015</v>
      </c>
      <c r="AG55" s="33">
        <f t="shared" si="11"/>
        <v>93857.52300000003</v>
      </c>
      <c r="AH55" s="22"/>
      <c r="AI55" s="22"/>
      <c r="AK55" s="14"/>
      <c r="AL55" s="14"/>
      <c r="AM55" s="14"/>
    </row>
    <row r="56" spans="1:39" ht="25.5" customHeight="1">
      <c r="A56" s="11">
        <v>51</v>
      </c>
      <c r="B56" s="11">
        <v>9</v>
      </c>
      <c r="C56" s="11">
        <v>25</v>
      </c>
      <c r="D56" s="12">
        <v>7</v>
      </c>
      <c r="E56" s="12">
        <v>1</v>
      </c>
      <c r="F56" s="12">
        <v>648</v>
      </c>
      <c r="G56" s="18" t="s">
        <v>104</v>
      </c>
      <c r="H56" s="15">
        <v>3</v>
      </c>
      <c r="I56" s="11">
        <v>8</v>
      </c>
      <c r="J56" s="15"/>
      <c r="K56" s="60" t="s">
        <v>33</v>
      </c>
      <c r="L56" s="40" t="s">
        <v>56</v>
      </c>
      <c r="M56" s="17" t="s">
        <v>48</v>
      </c>
      <c r="N56" s="11" t="s">
        <v>155</v>
      </c>
      <c r="O56" s="35">
        <v>4391.85</v>
      </c>
      <c r="P56" s="13">
        <v>0</v>
      </c>
      <c r="Q56" s="35">
        <f t="shared" si="0"/>
        <v>4391.85</v>
      </c>
      <c r="R56" s="18"/>
      <c r="S56" s="35">
        <f t="shared" si="1"/>
        <v>3467.250000000001</v>
      </c>
      <c r="T56" s="35">
        <f t="shared" si="2"/>
        <v>7223.437500000002</v>
      </c>
      <c r="U56" s="13">
        <f t="shared" si="12"/>
        <v>4391.85</v>
      </c>
      <c r="V56" s="33">
        <f t="shared" si="3"/>
        <v>592.89975</v>
      </c>
      <c r="W56" s="33">
        <f t="shared" si="4"/>
        <v>131.7555</v>
      </c>
      <c r="X56" s="33">
        <f t="shared" si="5"/>
        <v>307.4295000000001</v>
      </c>
      <c r="Y56" s="33">
        <f t="shared" si="6"/>
        <v>87.837</v>
      </c>
      <c r="Z56" s="33">
        <v>771</v>
      </c>
      <c r="AA56" s="33">
        <v>0</v>
      </c>
      <c r="AB56" s="33">
        <f t="shared" si="7"/>
        <v>3381.7245000000007</v>
      </c>
      <c r="AC56" s="17"/>
      <c r="AD56" s="33">
        <f t="shared" si="8"/>
        <v>6282.771750000002</v>
      </c>
      <c r="AE56" s="33">
        <f t="shared" si="9"/>
        <v>46928.761500000015</v>
      </c>
      <c r="AF56" s="33">
        <f t="shared" si="10"/>
        <v>46928.761500000015</v>
      </c>
      <c r="AG56" s="33">
        <f t="shared" si="11"/>
        <v>93857.52300000003</v>
      </c>
      <c r="AH56" s="22"/>
      <c r="AI56" s="22"/>
      <c r="AK56" s="14"/>
      <c r="AL56" s="14"/>
      <c r="AM56" s="14"/>
    </row>
    <row r="57" spans="1:39" ht="25.5" customHeight="1">
      <c r="A57" s="11">
        <v>52</v>
      </c>
      <c r="B57" s="11">
        <v>9</v>
      </c>
      <c r="C57" s="11">
        <v>25</v>
      </c>
      <c r="D57" s="12">
        <v>7</v>
      </c>
      <c r="E57" s="12">
        <v>1</v>
      </c>
      <c r="F57" s="12">
        <v>648</v>
      </c>
      <c r="G57" s="18" t="s">
        <v>103</v>
      </c>
      <c r="H57" s="15">
        <v>3</v>
      </c>
      <c r="I57" s="11">
        <v>8</v>
      </c>
      <c r="J57" s="15"/>
      <c r="K57" s="60" t="s">
        <v>33</v>
      </c>
      <c r="L57" s="40" t="s">
        <v>56</v>
      </c>
      <c r="M57" s="17" t="s">
        <v>48</v>
      </c>
      <c r="N57" s="11" t="s">
        <v>155</v>
      </c>
      <c r="O57" s="35">
        <v>4391.85</v>
      </c>
      <c r="P57" s="13">
        <v>0</v>
      </c>
      <c r="Q57" s="35">
        <f t="shared" si="0"/>
        <v>4391.85</v>
      </c>
      <c r="R57" s="18"/>
      <c r="S57" s="35">
        <f t="shared" si="1"/>
        <v>3467.250000000001</v>
      </c>
      <c r="T57" s="35">
        <f t="shared" si="2"/>
        <v>7223.437500000002</v>
      </c>
      <c r="U57" s="13">
        <f t="shared" si="12"/>
        <v>4391.85</v>
      </c>
      <c r="V57" s="33">
        <f t="shared" si="3"/>
        <v>592.89975</v>
      </c>
      <c r="W57" s="33">
        <f t="shared" si="4"/>
        <v>131.7555</v>
      </c>
      <c r="X57" s="33">
        <f t="shared" si="5"/>
        <v>307.4295000000001</v>
      </c>
      <c r="Y57" s="33">
        <f t="shared" si="6"/>
        <v>87.837</v>
      </c>
      <c r="Z57" s="33">
        <v>771</v>
      </c>
      <c r="AA57" s="33">
        <v>0</v>
      </c>
      <c r="AB57" s="33">
        <f t="shared" si="7"/>
        <v>3381.7245000000007</v>
      </c>
      <c r="AC57" s="17"/>
      <c r="AD57" s="33">
        <f t="shared" si="8"/>
        <v>6282.771750000002</v>
      </c>
      <c r="AE57" s="33">
        <f t="shared" si="9"/>
        <v>46928.761500000015</v>
      </c>
      <c r="AF57" s="33">
        <f t="shared" si="10"/>
        <v>46928.761500000015</v>
      </c>
      <c r="AG57" s="33">
        <f t="shared" si="11"/>
        <v>93857.52300000003</v>
      </c>
      <c r="AH57" s="22"/>
      <c r="AI57" s="22"/>
      <c r="AK57" s="14"/>
      <c r="AL57" s="14"/>
      <c r="AM57" s="14"/>
    </row>
    <row r="58" spans="1:39" ht="25.5" customHeight="1">
      <c r="A58" s="11">
        <v>53</v>
      </c>
      <c r="B58" s="11">
        <v>9</v>
      </c>
      <c r="C58" s="11">
        <v>25</v>
      </c>
      <c r="D58" s="12">
        <v>7</v>
      </c>
      <c r="E58" s="12">
        <v>1</v>
      </c>
      <c r="F58" s="12">
        <v>648</v>
      </c>
      <c r="G58" s="18" t="s">
        <v>123</v>
      </c>
      <c r="H58" s="15">
        <v>3</v>
      </c>
      <c r="I58" s="11">
        <v>8</v>
      </c>
      <c r="J58" s="15"/>
      <c r="K58" s="60" t="s">
        <v>33</v>
      </c>
      <c r="L58" s="40" t="s">
        <v>56</v>
      </c>
      <c r="M58" s="17" t="s">
        <v>48</v>
      </c>
      <c r="N58" s="11" t="s">
        <v>155</v>
      </c>
      <c r="O58" s="35">
        <v>4391.85</v>
      </c>
      <c r="P58" s="13">
        <v>0</v>
      </c>
      <c r="Q58" s="35">
        <f t="shared" si="0"/>
        <v>4391.85</v>
      </c>
      <c r="R58" s="18"/>
      <c r="S58" s="35">
        <f t="shared" si="1"/>
        <v>3467.250000000001</v>
      </c>
      <c r="T58" s="35">
        <f t="shared" si="2"/>
        <v>7223.437500000002</v>
      </c>
      <c r="U58" s="13">
        <f t="shared" si="12"/>
        <v>4391.85</v>
      </c>
      <c r="V58" s="33">
        <f t="shared" si="3"/>
        <v>592.89975</v>
      </c>
      <c r="W58" s="33">
        <f t="shared" si="4"/>
        <v>131.7555</v>
      </c>
      <c r="X58" s="33">
        <f t="shared" si="5"/>
        <v>307.4295000000001</v>
      </c>
      <c r="Y58" s="33">
        <f t="shared" si="6"/>
        <v>87.837</v>
      </c>
      <c r="Z58" s="33">
        <v>771</v>
      </c>
      <c r="AA58" s="33">
        <v>0</v>
      </c>
      <c r="AB58" s="33">
        <f t="shared" si="7"/>
        <v>3381.7245000000007</v>
      </c>
      <c r="AC58" s="17"/>
      <c r="AD58" s="33">
        <f t="shared" si="8"/>
        <v>6282.771750000002</v>
      </c>
      <c r="AE58" s="33">
        <f t="shared" si="9"/>
        <v>46928.761500000015</v>
      </c>
      <c r="AF58" s="33">
        <f t="shared" si="10"/>
        <v>46928.761500000015</v>
      </c>
      <c r="AG58" s="33">
        <f t="shared" si="11"/>
        <v>93857.52300000003</v>
      </c>
      <c r="AH58" s="22"/>
      <c r="AI58" s="22"/>
      <c r="AK58" s="14"/>
      <c r="AL58" s="14"/>
      <c r="AM58" s="14"/>
    </row>
    <row r="59" spans="1:39" ht="25.5" customHeight="1">
      <c r="A59" s="11">
        <v>54</v>
      </c>
      <c r="B59" s="11">
        <v>9</v>
      </c>
      <c r="C59" s="11">
        <v>25</v>
      </c>
      <c r="D59" s="12">
        <v>7</v>
      </c>
      <c r="E59" s="12">
        <v>1</v>
      </c>
      <c r="F59" s="12">
        <v>648</v>
      </c>
      <c r="G59" s="18" t="s">
        <v>182</v>
      </c>
      <c r="H59" s="15">
        <v>1</v>
      </c>
      <c r="I59" s="15">
        <v>8</v>
      </c>
      <c r="J59" s="15"/>
      <c r="K59" s="62" t="s">
        <v>32</v>
      </c>
      <c r="L59" s="40" t="s">
        <v>56</v>
      </c>
      <c r="M59" s="17" t="s">
        <v>48</v>
      </c>
      <c r="N59" s="11" t="s">
        <v>155</v>
      </c>
      <c r="O59" s="35">
        <v>4075.05</v>
      </c>
      <c r="P59" s="13">
        <v>0</v>
      </c>
      <c r="Q59" s="35">
        <f t="shared" si="0"/>
        <v>4075.05</v>
      </c>
      <c r="R59" s="18"/>
      <c r="S59" s="35">
        <f t="shared" si="1"/>
        <v>3217.144736842106</v>
      </c>
      <c r="T59" s="35">
        <f t="shared" si="2"/>
        <v>6702.384868421053</v>
      </c>
      <c r="U59" s="13">
        <f t="shared" si="12"/>
        <v>4075.05</v>
      </c>
      <c r="V59" s="33">
        <f t="shared" si="3"/>
        <v>550.13175</v>
      </c>
      <c r="W59" s="33">
        <f t="shared" si="4"/>
        <v>122.25150000000001</v>
      </c>
      <c r="X59" s="33">
        <f t="shared" si="5"/>
        <v>285.25350000000003</v>
      </c>
      <c r="Y59" s="33">
        <f t="shared" si="6"/>
        <v>81.501</v>
      </c>
      <c r="Z59" s="33">
        <v>771</v>
      </c>
      <c r="AA59" s="33">
        <v>0</v>
      </c>
      <c r="AB59" s="33">
        <f t="shared" si="7"/>
        <v>3137.7885000000006</v>
      </c>
      <c r="AC59" s="17"/>
      <c r="AD59" s="33">
        <f t="shared" si="8"/>
        <v>5885.18775</v>
      </c>
      <c r="AE59" s="33">
        <f t="shared" si="9"/>
        <v>43877.31055263158</v>
      </c>
      <c r="AF59" s="33">
        <f t="shared" si="10"/>
        <v>43877.31055263158</v>
      </c>
      <c r="AG59" s="33">
        <f t="shared" si="11"/>
        <v>87754.62110526316</v>
      </c>
      <c r="AH59" s="22"/>
      <c r="AI59" s="22"/>
      <c r="AK59" s="14"/>
      <c r="AL59" s="14"/>
      <c r="AM59" s="14"/>
    </row>
    <row r="60" spans="1:39" ht="25.5" customHeight="1">
      <c r="A60" s="11">
        <v>55</v>
      </c>
      <c r="B60" s="11">
        <v>9</v>
      </c>
      <c r="C60" s="11">
        <v>25</v>
      </c>
      <c r="D60" s="12">
        <v>7</v>
      </c>
      <c r="E60" s="12">
        <v>1</v>
      </c>
      <c r="F60" s="12">
        <v>648</v>
      </c>
      <c r="G60" s="18" t="s">
        <v>195</v>
      </c>
      <c r="H60" s="15">
        <v>1</v>
      </c>
      <c r="I60" s="15">
        <v>8</v>
      </c>
      <c r="J60" s="15"/>
      <c r="K60" s="62" t="s">
        <v>32</v>
      </c>
      <c r="L60" s="40" t="s">
        <v>56</v>
      </c>
      <c r="M60" s="17" t="s">
        <v>48</v>
      </c>
      <c r="N60" s="11" t="s">
        <v>155</v>
      </c>
      <c r="O60" s="35">
        <v>4075.05</v>
      </c>
      <c r="P60" s="13">
        <v>0</v>
      </c>
      <c r="Q60" s="35">
        <f t="shared" si="0"/>
        <v>4075.05</v>
      </c>
      <c r="R60" s="18"/>
      <c r="S60" s="35">
        <f t="shared" si="1"/>
        <v>3217.144736842106</v>
      </c>
      <c r="T60" s="35">
        <f t="shared" si="2"/>
        <v>6702.384868421053</v>
      </c>
      <c r="U60" s="13">
        <f t="shared" si="12"/>
        <v>4075.05</v>
      </c>
      <c r="V60" s="33">
        <f t="shared" si="3"/>
        <v>550.13175</v>
      </c>
      <c r="W60" s="33">
        <f t="shared" si="4"/>
        <v>122.25150000000001</v>
      </c>
      <c r="X60" s="33">
        <f t="shared" si="5"/>
        <v>285.25350000000003</v>
      </c>
      <c r="Y60" s="33">
        <f t="shared" si="6"/>
        <v>81.501</v>
      </c>
      <c r="Z60" s="33">
        <v>771</v>
      </c>
      <c r="AA60" s="33">
        <v>0</v>
      </c>
      <c r="AB60" s="33">
        <f t="shared" si="7"/>
        <v>3137.7885000000006</v>
      </c>
      <c r="AC60" s="17"/>
      <c r="AD60" s="33">
        <f t="shared" si="8"/>
        <v>5885.18775</v>
      </c>
      <c r="AE60" s="33">
        <f t="shared" si="9"/>
        <v>43877.31055263158</v>
      </c>
      <c r="AF60" s="33">
        <f t="shared" si="10"/>
        <v>43877.31055263158</v>
      </c>
      <c r="AG60" s="33">
        <f t="shared" si="11"/>
        <v>87754.62110526316</v>
      </c>
      <c r="AH60" s="22"/>
      <c r="AI60" s="22"/>
      <c r="AK60" s="14"/>
      <c r="AL60" s="14"/>
      <c r="AM60" s="14"/>
    </row>
    <row r="61" spans="1:39" ht="25.5" customHeight="1">
      <c r="A61" s="11">
        <v>56</v>
      </c>
      <c r="B61" s="11">
        <v>9</v>
      </c>
      <c r="C61" s="11">
        <v>25</v>
      </c>
      <c r="D61" s="12">
        <v>7</v>
      </c>
      <c r="E61" s="12">
        <v>1</v>
      </c>
      <c r="F61" s="12">
        <v>648</v>
      </c>
      <c r="G61" s="18" t="s">
        <v>145</v>
      </c>
      <c r="H61" s="15">
        <v>1</v>
      </c>
      <c r="I61" s="15">
        <v>8</v>
      </c>
      <c r="J61" s="15"/>
      <c r="K61" s="62" t="s">
        <v>32</v>
      </c>
      <c r="L61" s="40" t="s">
        <v>56</v>
      </c>
      <c r="M61" s="17" t="s">
        <v>48</v>
      </c>
      <c r="N61" s="11" t="s">
        <v>155</v>
      </c>
      <c r="O61" s="35">
        <v>4075.05</v>
      </c>
      <c r="P61" s="13">
        <v>0</v>
      </c>
      <c r="Q61" s="35">
        <f t="shared" si="0"/>
        <v>4075.05</v>
      </c>
      <c r="R61" s="18"/>
      <c r="S61" s="35">
        <f t="shared" si="1"/>
        <v>3217.144736842106</v>
      </c>
      <c r="T61" s="35">
        <f t="shared" si="2"/>
        <v>6702.384868421053</v>
      </c>
      <c r="U61" s="13">
        <f t="shared" si="12"/>
        <v>4075.05</v>
      </c>
      <c r="V61" s="33">
        <f t="shared" si="3"/>
        <v>550.13175</v>
      </c>
      <c r="W61" s="33">
        <f t="shared" si="4"/>
        <v>122.25150000000001</v>
      </c>
      <c r="X61" s="33">
        <f t="shared" si="5"/>
        <v>285.25350000000003</v>
      </c>
      <c r="Y61" s="33">
        <f t="shared" si="6"/>
        <v>81.501</v>
      </c>
      <c r="Z61" s="33">
        <v>771</v>
      </c>
      <c r="AA61" s="33">
        <v>0</v>
      </c>
      <c r="AB61" s="33">
        <f t="shared" si="7"/>
        <v>3137.7885000000006</v>
      </c>
      <c r="AC61" s="17"/>
      <c r="AD61" s="33">
        <f t="shared" si="8"/>
        <v>5885.18775</v>
      </c>
      <c r="AE61" s="33">
        <f t="shared" si="9"/>
        <v>43877.31055263158</v>
      </c>
      <c r="AF61" s="33">
        <f t="shared" si="10"/>
        <v>43877.31055263158</v>
      </c>
      <c r="AG61" s="33">
        <f t="shared" si="11"/>
        <v>87754.62110526316</v>
      </c>
      <c r="AH61" s="22"/>
      <c r="AI61" s="22"/>
      <c r="AK61" s="14"/>
      <c r="AL61" s="14"/>
      <c r="AM61" s="14"/>
    </row>
    <row r="62" spans="1:39" ht="25.5" customHeight="1">
      <c r="A62" s="11">
        <v>57</v>
      </c>
      <c r="B62" s="11">
        <v>9</v>
      </c>
      <c r="C62" s="11">
        <v>25</v>
      </c>
      <c r="D62" s="12">
        <v>7</v>
      </c>
      <c r="E62" s="12">
        <v>1</v>
      </c>
      <c r="F62" s="12">
        <v>648</v>
      </c>
      <c r="G62" s="18" t="s">
        <v>184</v>
      </c>
      <c r="H62" s="15">
        <v>1</v>
      </c>
      <c r="I62" s="15">
        <v>8</v>
      </c>
      <c r="J62" s="15"/>
      <c r="K62" s="62" t="s">
        <v>32</v>
      </c>
      <c r="L62" s="40" t="s">
        <v>56</v>
      </c>
      <c r="M62" s="17" t="s">
        <v>48</v>
      </c>
      <c r="N62" s="11" t="s">
        <v>155</v>
      </c>
      <c r="O62" s="35">
        <v>4075.05</v>
      </c>
      <c r="P62" s="13">
        <v>0</v>
      </c>
      <c r="Q62" s="35">
        <f t="shared" si="0"/>
        <v>4075.05</v>
      </c>
      <c r="R62" s="18"/>
      <c r="S62" s="35">
        <f t="shared" si="1"/>
        <v>3217.144736842106</v>
      </c>
      <c r="T62" s="35">
        <f t="shared" si="2"/>
        <v>6702.384868421053</v>
      </c>
      <c r="U62" s="13">
        <f t="shared" si="12"/>
        <v>4075.05</v>
      </c>
      <c r="V62" s="33">
        <f t="shared" si="3"/>
        <v>550.13175</v>
      </c>
      <c r="W62" s="33">
        <f t="shared" si="4"/>
        <v>122.25150000000001</v>
      </c>
      <c r="X62" s="33">
        <f t="shared" si="5"/>
        <v>285.25350000000003</v>
      </c>
      <c r="Y62" s="33">
        <f t="shared" si="6"/>
        <v>81.501</v>
      </c>
      <c r="Z62" s="33">
        <v>771</v>
      </c>
      <c r="AA62" s="33">
        <v>0</v>
      </c>
      <c r="AB62" s="33">
        <f t="shared" si="7"/>
        <v>3137.7885000000006</v>
      </c>
      <c r="AC62" s="17"/>
      <c r="AD62" s="33">
        <f t="shared" si="8"/>
        <v>5885.18775</v>
      </c>
      <c r="AE62" s="33">
        <f t="shared" si="9"/>
        <v>43877.31055263158</v>
      </c>
      <c r="AF62" s="33">
        <f t="shared" si="10"/>
        <v>43877.31055263158</v>
      </c>
      <c r="AG62" s="33">
        <f t="shared" si="11"/>
        <v>87754.62110526316</v>
      </c>
      <c r="AH62" s="22"/>
      <c r="AI62" s="22"/>
      <c r="AK62" s="14"/>
      <c r="AL62" s="14"/>
      <c r="AM62" s="14"/>
    </row>
    <row r="63" spans="1:39" ht="25.5" customHeight="1">
      <c r="A63" s="11">
        <v>59</v>
      </c>
      <c r="B63" s="11">
        <v>9</v>
      </c>
      <c r="C63" s="11">
        <v>25</v>
      </c>
      <c r="D63" s="12">
        <v>7</v>
      </c>
      <c r="E63" s="12">
        <v>1</v>
      </c>
      <c r="F63" s="12">
        <v>648</v>
      </c>
      <c r="G63" s="18" t="s">
        <v>76</v>
      </c>
      <c r="H63" s="15" t="s">
        <v>218</v>
      </c>
      <c r="I63" s="15">
        <v>2</v>
      </c>
      <c r="J63" s="15"/>
      <c r="K63" s="59" t="s">
        <v>31</v>
      </c>
      <c r="L63" s="40" t="s">
        <v>57</v>
      </c>
      <c r="M63" s="17" t="s">
        <v>136</v>
      </c>
      <c r="N63" s="11" t="s">
        <v>155</v>
      </c>
      <c r="O63" s="35">
        <f>I63*315.9</f>
        <v>631.8</v>
      </c>
      <c r="P63" s="13">
        <v>0</v>
      </c>
      <c r="Q63" s="35">
        <f t="shared" si="0"/>
        <v>631.8</v>
      </c>
      <c r="R63" s="18">
        <f>O63*0.02</f>
        <v>12.636</v>
      </c>
      <c r="S63" s="35">
        <f t="shared" si="1"/>
        <v>498.7894736842105</v>
      </c>
      <c r="T63" s="35">
        <f t="shared" si="2"/>
        <v>1039.1447368421052</v>
      </c>
      <c r="U63" s="13">
        <f t="shared" si="12"/>
        <v>631.8</v>
      </c>
      <c r="V63" s="33">
        <f t="shared" si="3"/>
        <v>85.293</v>
      </c>
      <c r="W63" s="33">
        <f t="shared" si="4"/>
        <v>18.953999999999997</v>
      </c>
      <c r="X63" s="33">
        <f t="shared" si="5"/>
        <v>44.226</v>
      </c>
      <c r="Y63" s="33">
        <f t="shared" si="6"/>
        <v>12.636</v>
      </c>
      <c r="Z63" s="33">
        <f>771/40*I63</f>
        <v>38.55</v>
      </c>
      <c r="AA63" s="33">
        <f>I63*10.95</f>
        <v>21.9</v>
      </c>
      <c r="AB63" s="33">
        <f t="shared" si="7"/>
        <v>486.486</v>
      </c>
      <c r="AC63" s="17"/>
      <c r="AD63" s="33">
        <f t="shared" si="8"/>
        <v>865.9949999999998</v>
      </c>
      <c r="AE63" s="33">
        <f t="shared" si="9"/>
        <v>6524.080105263156</v>
      </c>
      <c r="AF63" s="33">
        <f t="shared" si="10"/>
        <v>6524.080105263156</v>
      </c>
      <c r="AG63" s="33">
        <f t="shared" si="11"/>
        <v>13048.160210526312</v>
      </c>
      <c r="AH63" s="22"/>
      <c r="AI63" s="22"/>
      <c r="AK63" s="14"/>
      <c r="AL63" s="14"/>
      <c r="AM63" s="14"/>
    </row>
    <row r="64" spans="1:39" ht="25.5" customHeight="1">
      <c r="A64" s="11">
        <v>60</v>
      </c>
      <c r="B64" s="11">
        <v>9</v>
      </c>
      <c r="C64" s="11">
        <v>25</v>
      </c>
      <c r="D64" s="12">
        <v>7</v>
      </c>
      <c r="E64" s="12">
        <v>1</v>
      </c>
      <c r="F64" s="12">
        <v>648</v>
      </c>
      <c r="G64" s="18" t="s">
        <v>77</v>
      </c>
      <c r="H64" s="15" t="s">
        <v>218</v>
      </c>
      <c r="I64" s="15">
        <v>2</v>
      </c>
      <c r="J64" s="15"/>
      <c r="K64" s="59" t="s">
        <v>31</v>
      </c>
      <c r="L64" s="40" t="s">
        <v>57</v>
      </c>
      <c r="M64" s="17" t="s">
        <v>136</v>
      </c>
      <c r="N64" s="11" t="s">
        <v>155</v>
      </c>
      <c r="O64" s="35">
        <f aca="true" t="shared" si="13" ref="O64:O90">I64*315.9</f>
        <v>631.8</v>
      </c>
      <c r="P64" s="13">
        <v>0</v>
      </c>
      <c r="Q64" s="35">
        <f t="shared" si="0"/>
        <v>631.8</v>
      </c>
      <c r="R64" s="18">
        <f>O64*0.02</f>
        <v>12.636</v>
      </c>
      <c r="S64" s="35">
        <f t="shared" si="1"/>
        <v>498.7894736842105</v>
      </c>
      <c r="T64" s="35">
        <f t="shared" si="2"/>
        <v>1039.1447368421052</v>
      </c>
      <c r="U64" s="13">
        <f t="shared" si="12"/>
        <v>631.8</v>
      </c>
      <c r="V64" s="33">
        <f t="shared" si="3"/>
        <v>85.293</v>
      </c>
      <c r="W64" s="33">
        <f t="shared" si="4"/>
        <v>18.953999999999997</v>
      </c>
      <c r="X64" s="33">
        <f t="shared" si="5"/>
        <v>44.226</v>
      </c>
      <c r="Y64" s="33">
        <f t="shared" si="6"/>
        <v>12.636</v>
      </c>
      <c r="Z64" s="33">
        <f aca="true" t="shared" si="14" ref="Z64:Z121">771/40*I64</f>
        <v>38.55</v>
      </c>
      <c r="AA64" s="33">
        <f aca="true" t="shared" si="15" ref="AA64:AA90">I64*10.95</f>
        <v>21.9</v>
      </c>
      <c r="AB64" s="33">
        <f t="shared" si="7"/>
        <v>486.486</v>
      </c>
      <c r="AC64" s="17"/>
      <c r="AD64" s="33">
        <f t="shared" si="8"/>
        <v>865.9949999999998</v>
      </c>
      <c r="AE64" s="33">
        <f t="shared" si="9"/>
        <v>6524.080105263156</v>
      </c>
      <c r="AF64" s="33">
        <f t="shared" si="10"/>
        <v>6524.080105263156</v>
      </c>
      <c r="AG64" s="33">
        <f t="shared" si="11"/>
        <v>13048.160210526312</v>
      </c>
      <c r="AH64" s="22"/>
      <c r="AI64" s="22"/>
      <c r="AK64" s="14"/>
      <c r="AL64" s="14"/>
      <c r="AM64" s="14"/>
    </row>
    <row r="65" spans="1:39" ht="25.5" customHeight="1">
      <c r="A65" s="11">
        <v>62</v>
      </c>
      <c r="B65" s="11">
        <v>9</v>
      </c>
      <c r="C65" s="11">
        <v>25</v>
      </c>
      <c r="D65" s="12">
        <v>7</v>
      </c>
      <c r="E65" s="12">
        <v>1</v>
      </c>
      <c r="F65" s="12">
        <v>648</v>
      </c>
      <c r="G65" s="18" t="s">
        <v>79</v>
      </c>
      <c r="H65" s="15" t="s">
        <v>218</v>
      </c>
      <c r="I65" s="15">
        <v>4</v>
      </c>
      <c r="J65" s="15"/>
      <c r="K65" s="59" t="s">
        <v>31</v>
      </c>
      <c r="L65" s="40" t="s">
        <v>57</v>
      </c>
      <c r="M65" s="17" t="s">
        <v>136</v>
      </c>
      <c r="N65" s="11" t="s">
        <v>155</v>
      </c>
      <c r="O65" s="35">
        <f t="shared" si="13"/>
        <v>1263.6</v>
      </c>
      <c r="P65" s="13">
        <v>0</v>
      </c>
      <c r="Q65" s="35">
        <f t="shared" si="0"/>
        <v>1263.6</v>
      </c>
      <c r="R65" s="18">
        <f>O65*0.02</f>
        <v>25.272</v>
      </c>
      <c r="S65" s="35">
        <f t="shared" si="1"/>
        <v>997.578947368421</v>
      </c>
      <c r="T65" s="35">
        <f t="shared" si="2"/>
        <v>2078.2894736842104</v>
      </c>
      <c r="U65" s="13">
        <f t="shared" si="12"/>
        <v>1263.6</v>
      </c>
      <c r="V65" s="33">
        <f t="shared" si="3"/>
        <v>170.586</v>
      </c>
      <c r="W65" s="33">
        <f t="shared" si="4"/>
        <v>37.907999999999994</v>
      </c>
      <c r="X65" s="33">
        <f t="shared" si="5"/>
        <v>88.452</v>
      </c>
      <c r="Y65" s="33">
        <f t="shared" si="6"/>
        <v>25.272</v>
      </c>
      <c r="Z65" s="33">
        <f t="shared" si="14"/>
        <v>77.1</v>
      </c>
      <c r="AA65" s="33">
        <f t="shared" si="15"/>
        <v>43.8</v>
      </c>
      <c r="AB65" s="33">
        <f t="shared" si="7"/>
        <v>972.972</v>
      </c>
      <c r="AC65" s="17"/>
      <c r="AD65" s="33">
        <f t="shared" si="8"/>
        <v>1731.9899999999996</v>
      </c>
      <c r="AE65" s="33">
        <f t="shared" si="9"/>
        <v>13048.160210526312</v>
      </c>
      <c r="AF65" s="33">
        <f t="shared" si="10"/>
        <v>13048.160210526312</v>
      </c>
      <c r="AG65" s="33">
        <f t="shared" si="11"/>
        <v>26096.320421052624</v>
      </c>
      <c r="AH65" s="22"/>
      <c r="AI65" s="22"/>
      <c r="AK65" s="14"/>
      <c r="AL65" s="14"/>
      <c r="AM65" s="14"/>
    </row>
    <row r="66" spans="1:39" ht="25.5" customHeight="1">
      <c r="A66" s="11">
        <v>63</v>
      </c>
      <c r="B66" s="11">
        <v>9</v>
      </c>
      <c r="C66" s="11">
        <v>25</v>
      </c>
      <c r="D66" s="12">
        <v>7</v>
      </c>
      <c r="E66" s="12">
        <v>1</v>
      </c>
      <c r="F66" s="12">
        <v>648</v>
      </c>
      <c r="G66" s="65" t="s">
        <v>157</v>
      </c>
      <c r="H66" s="15" t="s">
        <v>218</v>
      </c>
      <c r="I66" s="15">
        <v>39</v>
      </c>
      <c r="J66" s="15"/>
      <c r="K66" s="59" t="s">
        <v>31</v>
      </c>
      <c r="L66" s="40" t="s">
        <v>57</v>
      </c>
      <c r="M66" s="17" t="s">
        <v>136</v>
      </c>
      <c r="N66" s="11" t="s">
        <v>155</v>
      </c>
      <c r="O66" s="35">
        <f t="shared" si="13"/>
        <v>12320.099999999999</v>
      </c>
      <c r="P66" s="13">
        <v>0</v>
      </c>
      <c r="Q66" s="35">
        <f t="shared" si="0"/>
        <v>12320.099999999999</v>
      </c>
      <c r="R66" s="18"/>
      <c r="S66" s="35">
        <f t="shared" si="1"/>
        <v>9726.394736842105</v>
      </c>
      <c r="T66" s="35">
        <f t="shared" si="2"/>
        <v>20263.322368421053</v>
      </c>
      <c r="U66" s="13">
        <f t="shared" si="12"/>
        <v>12320.099999999999</v>
      </c>
      <c r="V66" s="33">
        <f t="shared" si="3"/>
        <v>1663.2134999999998</v>
      </c>
      <c r="W66" s="33">
        <f t="shared" si="4"/>
        <v>369.60299999999995</v>
      </c>
      <c r="X66" s="33">
        <f t="shared" si="5"/>
        <v>862.4069999999999</v>
      </c>
      <c r="Y66" s="33">
        <f t="shared" si="6"/>
        <v>246.402</v>
      </c>
      <c r="Z66" s="33">
        <f t="shared" si="14"/>
        <v>751.7249999999999</v>
      </c>
      <c r="AA66" s="33">
        <f t="shared" si="15"/>
        <v>427.04999999999995</v>
      </c>
      <c r="AB66" s="33">
        <f t="shared" si="7"/>
        <v>9486.476999999999</v>
      </c>
      <c r="AC66" s="17"/>
      <c r="AD66" s="33">
        <f t="shared" si="8"/>
        <v>16640.5005</v>
      </c>
      <c r="AE66" s="33">
        <f t="shared" si="9"/>
        <v>125741.15005263156</v>
      </c>
      <c r="AF66" s="33">
        <f t="shared" si="10"/>
        <v>125741.15005263156</v>
      </c>
      <c r="AG66" s="33">
        <f t="shared" si="11"/>
        <v>251482.30010526313</v>
      </c>
      <c r="AH66" s="22"/>
      <c r="AI66" s="22"/>
      <c r="AK66" s="14"/>
      <c r="AL66" s="14"/>
      <c r="AM66" s="14"/>
    </row>
    <row r="67" spans="1:39" ht="25.5" customHeight="1">
      <c r="A67" s="11">
        <v>66</v>
      </c>
      <c r="B67" s="11">
        <v>9</v>
      </c>
      <c r="C67" s="11">
        <v>25</v>
      </c>
      <c r="D67" s="12">
        <v>7</v>
      </c>
      <c r="E67" s="12">
        <v>1</v>
      </c>
      <c r="F67" s="12">
        <v>648</v>
      </c>
      <c r="G67" s="18" t="s">
        <v>126</v>
      </c>
      <c r="H67" s="15" t="s">
        <v>218</v>
      </c>
      <c r="I67" s="15">
        <v>22</v>
      </c>
      <c r="J67" s="15"/>
      <c r="K67" s="59" t="s">
        <v>31</v>
      </c>
      <c r="L67" s="40" t="s">
        <v>57</v>
      </c>
      <c r="M67" s="17" t="s">
        <v>136</v>
      </c>
      <c r="N67" s="11" t="s">
        <v>155</v>
      </c>
      <c r="O67" s="35">
        <f t="shared" si="13"/>
        <v>6949.799999999999</v>
      </c>
      <c r="P67" s="13">
        <v>0</v>
      </c>
      <c r="Q67" s="35">
        <f aca="true" t="shared" si="16" ref="Q67:Q80">SUM(O67:P67)</f>
        <v>6949.799999999999</v>
      </c>
      <c r="R67" s="18"/>
      <c r="S67" s="35">
        <f aca="true" t="shared" si="17" ref="S67:S123">O67/30.4*24</f>
        <v>5486.684210526316</v>
      </c>
      <c r="T67" s="35">
        <f aca="true" t="shared" si="18" ref="T67:T123">O67/30.4*50</f>
        <v>11430.592105263158</v>
      </c>
      <c r="U67" s="13">
        <f t="shared" si="12"/>
        <v>6949.799999999999</v>
      </c>
      <c r="V67" s="33">
        <f aca="true" t="shared" si="19" ref="V67:V123">O67*0.135</f>
        <v>938.223</v>
      </c>
      <c r="W67" s="33">
        <f aca="true" t="shared" si="20" ref="W67:W123">O67*0.03</f>
        <v>208.49399999999997</v>
      </c>
      <c r="X67" s="33">
        <f aca="true" t="shared" si="21" ref="X67:X123">O67*7%</f>
        <v>486.486</v>
      </c>
      <c r="Y67" s="33">
        <f aca="true" t="shared" si="22" ref="Y67:Y123">O67*0.02</f>
        <v>138.99599999999998</v>
      </c>
      <c r="Z67" s="33">
        <f t="shared" si="14"/>
        <v>424.04999999999995</v>
      </c>
      <c r="AA67" s="33">
        <f t="shared" si="15"/>
        <v>240.89999999999998</v>
      </c>
      <c r="AB67" s="33">
        <f aca="true" t="shared" si="23" ref="AB67:AB123">O67*11*7%</f>
        <v>5351.346</v>
      </c>
      <c r="AC67" s="17"/>
      <c r="AD67" s="33">
        <f aca="true" t="shared" si="24" ref="AD67:AD123">O67+R67+V67+W67+X67+Y67+Z67+AA67</f>
        <v>9386.948999999997</v>
      </c>
      <c r="AE67" s="33">
        <f aca="true" t="shared" si="25" ref="AE67:AE123">AG67/2</f>
        <v>70930.90515789471</v>
      </c>
      <c r="AF67" s="33">
        <f aca="true" t="shared" si="26" ref="AF67:AF123">AG67/2</f>
        <v>70930.90515789471</v>
      </c>
      <c r="AG67" s="33">
        <f aca="true" t="shared" si="27" ref="AG67:AG123">AD67*12+S67+T67+U67+AB67</f>
        <v>141861.81031578942</v>
      </c>
      <c r="AH67" s="22"/>
      <c r="AI67" s="22"/>
      <c r="AK67" s="14"/>
      <c r="AL67" s="14"/>
      <c r="AM67" s="14"/>
    </row>
    <row r="68" spans="1:39" ht="25.5" customHeight="1">
      <c r="A68" s="11">
        <v>68</v>
      </c>
      <c r="B68" s="11">
        <v>9</v>
      </c>
      <c r="C68" s="11">
        <v>25</v>
      </c>
      <c r="D68" s="12">
        <v>7</v>
      </c>
      <c r="E68" s="12">
        <v>1</v>
      </c>
      <c r="F68" s="12">
        <v>648</v>
      </c>
      <c r="G68" s="65" t="s">
        <v>81</v>
      </c>
      <c r="H68" s="15" t="s">
        <v>218</v>
      </c>
      <c r="I68" s="15">
        <v>2</v>
      </c>
      <c r="J68" s="15"/>
      <c r="K68" s="59" t="s">
        <v>31</v>
      </c>
      <c r="L68" s="40" t="s">
        <v>57</v>
      </c>
      <c r="M68" s="17" t="s">
        <v>136</v>
      </c>
      <c r="N68" s="11" t="s">
        <v>155</v>
      </c>
      <c r="O68" s="35">
        <f t="shared" si="13"/>
        <v>631.8</v>
      </c>
      <c r="P68" s="13">
        <v>0</v>
      </c>
      <c r="Q68" s="35">
        <f t="shared" si="16"/>
        <v>631.8</v>
      </c>
      <c r="R68" s="18">
        <f>O68*0.02</f>
        <v>12.636</v>
      </c>
      <c r="S68" s="35">
        <f t="shared" si="17"/>
        <v>498.7894736842105</v>
      </c>
      <c r="T68" s="35">
        <f t="shared" si="18"/>
        <v>1039.1447368421052</v>
      </c>
      <c r="U68" s="13">
        <f aca="true" t="shared" si="28" ref="U68:U80">O68/1</f>
        <v>631.8</v>
      </c>
      <c r="V68" s="33">
        <f t="shared" si="19"/>
        <v>85.293</v>
      </c>
      <c r="W68" s="33">
        <f t="shared" si="20"/>
        <v>18.953999999999997</v>
      </c>
      <c r="X68" s="33">
        <f t="shared" si="21"/>
        <v>44.226</v>
      </c>
      <c r="Y68" s="33">
        <f t="shared" si="22"/>
        <v>12.636</v>
      </c>
      <c r="Z68" s="33">
        <f t="shared" si="14"/>
        <v>38.55</v>
      </c>
      <c r="AA68" s="33">
        <f t="shared" si="15"/>
        <v>21.9</v>
      </c>
      <c r="AB68" s="33">
        <f t="shared" si="23"/>
        <v>486.486</v>
      </c>
      <c r="AC68" s="17"/>
      <c r="AD68" s="33">
        <f t="shared" si="24"/>
        <v>865.9949999999998</v>
      </c>
      <c r="AE68" s="33">
        <f t="shared" si="25"/>
        <v>6524.080105263156</v>
      </c>
      <c r="AF68" s="33">
        <f t="shared" si="26"/>
        <v>6524.080105263156</v>
      </c>
      <c r="AG68" s="33">
        <f t="shared" si="27"/>
        <v>13048.160210526312</v>
      </c>
      <c r="AH68" s="22"/>
      <c r="AI68" s="22"/>
      <c r="AK68" s="14"/>
      <c r="AL68" s="14"/>
      <c r="AM68" s="14"/>
    </row>
    <row r="69" spans="1:39" ht="25.5" customHeight="1">
      <c r="A69" s="11">
        <v>70</v>
      </c>
      <c r="B69" s="11">
        <v>9</v>
      </c>
      <c r="C69" s="11">
        <v>25</v>
      </c>
      <c r="D69" s="12">
        <v>7</v>
      </c>
      <c r="E69" s="12">
        <v>1</v>
      </c>
      <c r="F69" s="12">
        <v>648</v>
      </c>
      <c r="G69" s="18" t="s">
        <v>87</v>
      </c>
      <c r="H69" s="15" t="s">
        <v>218</v>
      </c>
      <c r="I69" s="15">
        <v>2</v>
      </c>
      <c r="J69" s="15"/>
      <c r="K69" s="59" t="s">
        <v>31</v>
      </c>
      <c r="L69" s="40" t="s">
        <v>57</v>
      </c>
      <c r="M69" s="17" t="s">
        <v>136</v>
      </c>
      <c r="N69" s="11" t="s">
        <v>155</v>
      </c>
      <c r="O69" s="35">
        <f t="shared" si="13"/>
        <v>631.8</v>
      </c>
      <c r="P69" s="13">
        <v>0</v>
      </c>
      <c r="Q69" s="35">
        <f t="shared" si="16"/>
        <v>631.8</v>
      </c>
      <c r="R69" s="18">
        <f>O69*0.02</f>
        <v>12.636</v>
      </c>
      <c r="S69" s="35">
        <f t="shared" si="17"/>
        <v>498.7894736842105</v>
      </c>
      <c r="T69" s="35">
        <f t="shared" si="18"/>
        <v>1039.1447368421052</v>
      </c>
      <c r="U69" s="13">
        <f t="shared" si="28"/>
        <v>631.8</v>
      </c>
      <c r="V69" s="33">
        <f t="shared" si="19"/>
        <v>85.293</v>
      </c>
      <c r="W69" s="33">
        <f t="shared" si="20"/>
        <v>18.953999999999997</v>
      </c>
      <c r="X69" s="33">
        <f t="shared" si="21"/>
        <v>44.226</v>
      </c>
      <c r="Y69" s="33">
        <f t="shared" si="22"/>
        <v>12.636</v>
      </c>
      <c r="Z69" s="33">
        <f t="shared" si="14"/>
        <v>38.55</v>
      </c>
      <c r="AA69" s="33">
        <f t="shared" si="15"/>
        <v>21.9</v>
      </c>
      <c r="AB69" s="33">
        <f t="shared" si="23"/>
        <v>486.486</v>
      </c>
      <c r="AC69" s="17"/>
      <c r="AD69" s="33">
        <f t="shared" si="24"/>
        <v>865.9949999999998</v>
      </c>
      <c r="AE69" s="33">
        <f t="shared" si="25"/>
        <v>6524.080105263156</v>
      </c>
      <c r="AF69" s="33">
        <f t="shared" si="26"/>
        <v>6524.080105263156</v>
      </c>
      <c r="AG69" s="33">
        <f t="shared" si="27"/>
        <v>13048.160210526312</v>
      </c>
      <c r="AH69" s="22"/>
      <c r="AI69" s="22"/>
      <c r="AK69" s="14"/>
      <c r="AL69" s="14"/>
      <c r="AM69" s="14"/>
    </row>
    <row r="70" spans="1:39" ht="25.5" customHeight="1">
      <c r="A70" s="11">
        <v>71</v>
      </c>
      <c r="B70" s="11">
        <v>9</v>
      </c>
      <c r="C70" s="11">
        <v>25</v>
      </c>
      <c r="D70" s="12">
        <v>7</v>
      </c>
      <c r="E70" s="12">
        <v>1</v>
      </c>
      <c r="F70" s="12">
        <v>648</v>
      </c>
      <c r="G70" s="18" t="s">
        <v>85</v>
      </c>
      <c r="H70" s="15" t="s">
        <v>218</v>
      </c>
      <c r="I70" s="15">
        <v>4</v>
      </c>
      <c r="J70" s="15"/>
      <c r="K70" s="59" t="s">
        <v>31</v>
      </c>
      <c r="L70" s="40" t="s">
        <v>57</v>
      </c>
      <c r="M70" s="17" t="s">
        <v>136</v>
      </c>
      <c r="N70" s="11" t="s">
        <v>155</v>
      </c>
      <c r="O70" s="35">
        <f t="shared" si="13"/>
        <v>1263.6</v>
      </c>
      <c r="P70" s="13">
        <v>0</v>
      </c>
      <c r="Q70" s="35">
        <f t="shared" si="16"/>
        <v>1263.6</v>
      </c>
      <c r="R70" s="18"/>
      <c r="S70" s="35">
        <f t="shared" si="17"/>
        <v>997.578947368421</v>
      </c>
      <c r="T70" s="35">
        <f t="shared" si="18"/>
        <v>2078.2894736842104</v>
      </c>
      <c r="U70" s="13">
        <f t="shared" si="28"/>
        <v>1263.6</v>
      </c>
      <c r="V70" s="33">
        <f t="shared" si="19"/>
        <v>170.586</v>
      </c>
      <c r="W70" s="33">
        <f t="shared" si="20"/>
        <v>37.907999999999994</v>
      </c>
      <c r="X70" s="33">
        <f t="shared" si="21"/>
        <v>88.452</v>
      </c>
      <c r="Y70" s="33">
        <f t="shared" si="22"/>
        <v>25.272</v>
      </c>
      <c r="Z70" s="33">
        <f t="shared" si="14"/>
        <v>77.1</v>
      </c>
      <c r="AA70" s="33">
        <f t="shared" si="15"/>
        <v>43.8</v>
      </c>
      <c r="AB70" s="33">
        <f t="shared" si="23"/>
        <v>972.972</v>
      </c>
      <c r="AC70" s="17"/>
      <c r="AD70" s="33">
        <f t="shared" si="24"/>
        <v>1706.7179999999996</v>
      </c>
      <c r="AE70" s="33">
        <f t="shared" si="25"/>
        <v>12896.528210526312</v>
      </c>
      <c r="AF70" s="33">
        <f t="shared" si="26"/>
        <v>12896.528210526312</v>
      </c>
      <c r="AG70" s="33">
        <f t="shared" si="27"/>
        <v>25793.056421052625</v>
      </c>
      <c r="AH70" s="22"/>
      <c r="AI70" s="22"/>
      <c r="AK70" s="14"/>
      <c r="AL70" s="14"/>
      <c r="AM70" s="14"/>
    </row>
    <row r="71" spans="1:39" ht="25.5" customHeight="1">
      <c r="A71" s="11">
        <v>72</v>
      </c>
      <c r="B71" s="11">
        <v>9</v>
      </c>
      <c r="C71" s="11">
        <v>25</v>
      </c>
      <c r="D71" s="12">
        <v>7</v>
      </c>
      <c r="E71" s="12">
        <v>1</v>
      </c>
      <c r="F71" s="12">
        <v>648</v>
      </c>
      <c r="G71" s="18" t="s">
        <v>86</v>
      </c>
      <c r="H71" s="15" t="s">
        <v>218</v>
      </c>
      <c r="I71" s="15">
        <v>4</v>
      </c>
      <c r="J71" s="15"/>
      <c r="K71" s="59" t="s">
        <v>31</v>
      </c>
      <c r="L71" s="40" t="s">
        <v>57</v>
      </c>
      <c r="M71" s="17" t="s">
        <v>136</v>
      </c>
      <c r="N71" s="11" t="s">
        <v>155</v>
      </c>
      <c r="O71" s="35">
        <f t="shared" si="13"/>
        <v>1263.6</v>
      </c>
      <c r="P71" s="13">
        <v>0</v>
      </c>
      <c r="Q71" s="35">
        <f t="shared" si="16"/>
        <v>1263.6</v>
      </c>
      <c r="R71" s="18">
        <f>O71*0.02</f>
        <v>25.272</v>
      </c>
      <c r="S71" s="35">
        <f t="shared" si="17"/>
        <v>997.578947368421</v>
      </c>
      <c r="T71" s="35">
        <f t="shared" si="18"/>
        <v>2078.2894736842104</v>
      </c>
      <c r="U71" s="13">
        <f t="shared" si="28"/>
        <v>1263.6</v>
      </c>
      <c r="V71" s="33">
        <f t="shared" si="19"/>
        <v>170.586</v>
      </c>
      <c r="W71" s="33">
        <f t="shared" si="20"/>
        <v>37.907999999999994</v>
      </c>
      <c r="X71" s="33">
        <f t="shared" si="21"/>
        <v>88.452</v>
      </c>
      <c r="Y71" s="33">
        <f t="shared" si="22"/>
        <v>25.272</v>
      </c>
      <c r="Z71" s="33">
        <f t="shared" si="14"/>
        <v>77.1</v>
      </c>
      <c r="AA71" s="33">
        <f t="shared" si="15"/>
        <v>43.8</v>
      </c>
      <c r="AB71" s="33">
        <f t="shared" si="23"/>
        <v>972.972</v>
      </c>
      <c r="AC71" s="17"/>
      <c r="AD71" s="33">
        <f t="shared" si="24"/>
        <v>1731.9899999999996</v>
      </c>
      <c r="AE71" s="33">
        <f t="shared" si="25"/>
        <v>13048.160210526312</v>
      </c>
      <c r="AF71" s="33">
        <f t="shared" si="26"/>
        <v>13048.160210526312</v>
      </c>
      <c r="AG71" s="33">
        <f t="shared" si="27"/>
        <v>26096.320421052624</v>
      </c>
      <c r="AH71" s="22"/>
      <c r="AI71" s="22"/>
      <c r="AK71" s="14"/>
      <c r="AL71" s="14"/>
      <c r="AM71" s="14"/>
    </row>
    <row r="72" spans="1:39" ht="25.5" customHeight="1">
      <c r="A72" s="11">
        <v>74</v>
      </c>
      <c r="B72" s="11">
        <v>9</v>
      </c>
      <c r="C72" s="11">
        <v>25</v>
      </c>
      <c r="D72" s="12">
        <v>7</v>
      </c>
      <c r="E72" s="12">
        <v>1</v>
      </c>
      <c r="F72" s="12">
        <v>648</v>
      </c>
      <c r="G72" s="18" t="s">
        <v>181</v>
      </c>
      <c r="H72" s="15" t="s">
        <v>218</v>
      </c>
      <c r="I72" s="15">
        <v>40</v>
      </c>
      <c r="J72" s="15"/>
      <c r="K72" s="59" t="s">
        <v>31</v>
      </c>
      <c r="L72" s="40" t="s">
        <v>57</v>
      </c>
      <c r="M72" s="17" t="s">
        <v>136</v>
      </c>
      <c r="N72" s="11" t="s">
        <v>155</v>
      </c>
      <c r="O72" s="35">
        <f t="shared" si="13"/>
        <v>12636</v>
      </c>
      <c r="P72" s="13">
        <v>0</v>
      </c>
      <c r="Q72" s="35">
        <f t="shared" si="16"/>
        <v>12636</v>
      </c>
      <c r="R72" s="18"/>
      <c r="S72" s="35">
        <f t="shared" si="17"/>
        <v>9975.789473684212</v>
      </c>
      <c r="T72" s="35">
        <f t="shared" si="18"/>
        <v>20782.894736842107</v>
      </c>
      <c r="U72" s="13">
        <f t="shared" si="28"/>
        <v>12636</v>
      </c>
      <c r="V72" s="33">
        <f t="shared" si="19"/>
        <v>1705.8600000000001</v>
      </c>
      <c r="W72" s="33">
        <f t="shared" si="20"/>
        <v>379.08</v>
      </c>
      <c r="X72" s="33">
        <f t="shared" si="21"/>
        <v>884.5200000000001</v>
      </c>
      <c r="Y72" s="33">
        <f t="shared" si="22"/>
        <v>252.72</v>
      </c>
      <c r="Z72" s="33">
        <f t="shared" si="14"/>
        <v>771</v>
      </c>
      <c r="AA72" s="33">
        <f t="shared" si="15"/>
        <v>438</v>
      </c>
      <c r="AB72" s="33">
        <f t="shared" si="23"/>
        <v>9729.720000000001</v>
      </c>
      <c r="AC72" s="17"/>
      <c r="AD72" s="33">
        <f t="shared" si="24"/>
        <v>17067.18</v>
      </c>
      <c r="AE72" s="33">
        <f t="shared" si="25"/>
        <v>128965.28210526316</v>
      </c>
      <c r="AF72" s="33">
        <f t="shared" si="26"/>
        <v>128965.28210526316</v>
      </c>
      <c r="AG72" s="33">
        <f t="shared" si="27"/>
        <v>257930.56421052633</v>
      </c>
      <c r="AH72" s="22"/>
      <c r="AI72" s="22"/>
      <c r="AK72" s="14"/>
      <c r="AL72" s="14"/>
      <c r="AM72" s="14"/>
    </row>
    <row r="73" spans="1:39" ht="25.5" customHeight="1">
      <c r="A73" s="11">
        <v>76</v>
      </c>
      <c r="B73" s="11">
        <v>9</v>
      </c>
      <c r="C73" s="11">
        <v>25</v>
      </c>
      <c r="D73" s="12">
        <v>7</v>
      </c>
      <c r="E73" s="12">
        <v>1</v>
      </c>
      <c r="F73" s="12">
        <v>648</v>
      </c>
      <c r="G73" s="18" t="s">
        <v>127</v>
      </c>
      <c r="H73" s="15" t="s">
        <v>218</v>
      </c>
      <c r="I73" s="15">
        <v>30</v>
      </c>
      <c r="J73" s="15"/>
      <c r="K73" s="59" t="s">
        <v>31</v>
      </c>
      <c r="L73" s="40" t="s">
        <v>57</v>
      </c>
      <c r="M73" s="17" t="s">
        <v>136</v>
      </c>
      <c r="N73" s="11" t="s">
        <v>155</v>
      </c>
      <c r="O73" s="35">
        <f t="shared" si="13"/>
        <v>9477</v>
      </c>
      <c r="P73" s="13">
        <v>0</v>
      </c>
      <c r="Q73" s="35">
        <f t="shared" si="16"/>
        <v>9477</v>
      </c>
      <c r="R73" s="18"/>
      <c r="S73" s="35">
        <f t="shared" si="17"/>
        <v>7481.842105263158</v>
      </c>
      <c r="T73" s="35">
        <f t="shared" si="18"/>
        <v>15587.17105263158</v>
      </c>
      <c r="U73" s="13">
        <f t="shared" si="28"/>
        <v>9477</v>
      </c>
      <c r="V73" s="33">
        <f t="shared" si="19"/>
        <v>1279.395</v>
      </c>
      <c r="W73" s="33">
        <f t="shared" si="20"/>
        <v>284.31</v>
      </c>
      <c r="X73" s="33">
        <f t="shared" si="21"/>
        <v>663.3900000000001</v>
      </c>
      <c r="Y73" s="33">
        <f t="shared" si="22"/>
        <v>189.54</v>
      </c>
      <c r="Z73" s="33">
        <f t="shared" si="14"/>
        <v>578.25</v>
      </c>
      <c r="AA73" s="33">
        <f t="shared" si="15"/>
        <v>328.5</v>
      </c>
      <c r="AB73" s="33">
        <f t="shared" si="23"/>
        <v>7297.290000000001</v>
      </c>
      <c r="AC73" s="17"/>
      <c r="AD73" s="33">
        <f t="shared" si="24"/>
        <v>12800.385</v>
      </c>
      <c r="AE73" s="33">
        <f t="shared" si="25"/>
        <v>96723.96157894736</v>
      </c>
      <c r="AF73" s="33">
        <f t="shared" si="26"/>
        <v>96723.96157894736</v>
      </c>
      <c r="AG73" s="33">
        <f t="shared" si="27"/>
        <v>193447.92315789472</v>
      </c>
      <c r="AH73" s="22"/>
      <c r="AI73" s="22"/>
      <c r="AK73" s="14"/>
      <c r="AL73" s="14"/>
      <c r="AM73" s="14"/>
    </row>
    <row r="74" spans="1:39" ht="25.5" customHeight="1">
      <c r="A74" s="11">
        <v>77</v>
      </c>
      <c r="B74" s="11">
        <v>9</v>
      </c>
      <c r="C74" s="11">
        <v>25</v>
      </c>
      <c r="D74" s="12">
        <v>7</v>
      </c>
      <c r="E74" s="12">
        <v>1</v>
      </c>
      <c r="F74" s="12">
        <v>648</v>
      </c>
      <c r="G74" s="18" t="s">
        <v>62</v>
      </c>
      <c r="H74" s="15" t="s">
        <v>218</v>
      </c>
      <c r="I74" s="15">
        <v>25</v>
      </c>
      <c r="J74" s="15"/>
      <c r="K74" s="59" t="s">
        <v>31</v>
      </c>
      <c r="L74" s="40" t="s">
        <v>57</v>
      </c>
      <c r="M74" s="17" t="s">
        <v>136</v>
      </c>
      <c r="N74" s="11" t="s">
        <v>155</v>
      </c>
      <c r="O74" s="35">
        <f t="shared" si="13"/>
        <v>7897.499999999999</v>
      </c>
      <c r="P74" s="13">
        <v>0</v>
      </c>
      <c r="Q74" s="35">
        <f t="shared" si="16"/>
        <v>7897.499999999999</v>
      </c>
      <c r="S74" s="35">
        <f t="shared" si="17"/>
        <v>6234.868421052632</v>
      </c>
      <c r="T74" s="35">
        <f t="shared" si="18"/>
        <v>12989.309210526315</v>
      </c>
      <c r="U74" s="13">
        <f t="shared" si="28"/>
        <v>7897.499999999999</v>
      </c>
      <c r="V74" s="33">
        <f t="shared" si="19"/>
        <v>1066.1625</v>
      </c>
      <c r="W74" s="33">
        <f t="shared" si="20"/>
        <v>236.92499999999995</v>
      </c>
      <c r="X74" s="33">
        <f t="shared" si="21"/>
        <v>552.825</v>
      </c>
      <c r="Y74" s="33">
        <f t="shared" si="22"/>
        <v>157.95</v>
      </c>
      <c r="Z74" s="33">
        <f t="shared" si="14"/>
        <v>481.87499999999994</v>
      </c>
      <c r="AA74" s="33">
        <f t="shared" si="15"/>
        <v>273.75</v>
      </c>
      <c r="AB74" s="33">
        <f t="shared" si="23"/>
        <v>6081.075</v>
      </c>
      <c r="AC74" s="17"/>
      <c r="AD74" s="33">
        <f>O74+R75+V74+W74+X74+Y74+Z74+AA74</f>
        <v>10666.9875</v>
      </c>
      <c r="AE74" s="33">
        <f t="shared" si="25"/>
        <v>80603.30131578947</v>
      </c>
      <c r="AF74" s="33">
        <f t="shared" si="26"/>
        <v>80603.30131578947</v>
      </c>
      <c r="AG74" s="33">
        <f t="shared" si="27"/>
        <v>161206.60263157895</v>
      </c>
      <c r="AH74" s="22"/>
      <c r="AI74" s="22"/>
      <c r="AK74" s="14"/>
      <c r="AL74" s="14"/>
      <c r="AM74" s="14"/>
    </row>
    <row r="75" spans="1:39" ht="25.5" customHeight="1">
      <c r="A75" s="11">
        <v>78</v>
      </c>
      <c r="B75" s="11">
        <v>9</v>
      </c>
      <c r="C75" s="11">
        <v>25</v>
      </c>
      <c r="D75" s="12">
        <v>7</v>
      </c>
      <c r="E75" s="12">
        <v>1</v>
      </c>
      <c r="F75" s="12">
        <v>648</v>
      </c>
      <c r="G75" s="18" t="s">
        <v>158</v>
      </c>
      <c r="H75" s="15" t="s">
        <v>218</v>
      </c>
      <c r="I75" s="15">
        <v>21</v>
      </c>
      <c r="J75" s="15"/>
      <c r="K75" s="59" t="s">
        <v>31</v>
      </c>
      <c r="L75" s="40" t="s">
        <v>57</v>
      </c>
      <c r="M75" s="17" t="s">
        <v>136</v>
      </c>
      <c r="N75" s="11" t="s">
        <v>155</v>
      </c>
      <c r="O75" s="35">
        <f t="shared" si="13"/>
        <v>6633.9</v>
      </c>
      <c r="P75" s="13">
        <v>0</v>
      </c>
      <c r="Q75" s="35">
        <f t="shared" si="16"/>
        <v>6633.9</v>
      </c>
      <c r="R75" s="18"/>
      <c r="S75" s="35">
        <f t="shared" si="17"/>
        <v>5237.289473684211</v>
      </c>
      <c r="T75" s="35">
        <f t="shared" si="18"/>
        <v>10911.019736842105</v>
      </c>
      <c r="U75" s="13">
        <f t="shared" si="28"/>
        <v>6633.9</v>
      </c>
      <c r="V75" s="33">
        <f t="shared" si="19"/>
        <v>895.5765</v>
      </c>
      <c r="W75" s="33">
        <f t="shared" si="20"/>
        <v>199.017</v>
      </c>
      <c r="X75" s="33">
        <f t="shared" si="21"/>
        <v>464.373</v>
      </c>
      <c r="Y75" s="33">
        <f t="shared" si="22"/>
        <v>132.678</v>
      </c>
      <c r="Z75" s="33">
        <f t="shared" si="14"/>
        <v>404.775</v>
      </c>
      <c r="AA75" s="33">
        <f t="shared" si="15"/>
        <v>229.95</v>
      </c>
      <c r="AB75" s="33">
        <f t="shared" si="23"/>
        <v>5108.103</v>
      </c>
      <c r="AC75" s="17"/>
      <c r="AD75" s="33">
        <f>O75+R76+V75+W75+X75+Y75+Z75+AA75</f>
        <v>8960.2695</v>
      </c>
      <c r="AE75" s="33">
        <f>AG75/2</f>
        <v>67706.77310526316</v>
      </c>
      <c r="AF75" s="33">
        <f>AG75/2</f>
        <v>67706.77310526316</v>
      </c>
      <c r="AG75" s="33">
        <f>AD75*12+S75+T75+U75+AB75</f>
        <v>135413.5462105263</v>
      </c>
      <c r="AH75" s="22"/>
      <c r="AI75" s="22"/>
      <c r="AK75" s="14"/>
      <c r="AL75" s="14"/>
      <c r="AM75" s="14"/>
    </row>
    <row r="76" spans="1:39" ht="25.5" customHeight="1">
      <c r="A76" s="11">
        <v>82</v>
      </c>
      <c r="B76" s="11">
        <v>9</v>
      </c>
      <c r="C76" s="11">
        <v>25</v>
      </c>
      <c r="D76" s="12">
        <v>7</v>
      </c>
      <c r="E76" s="12">
        <v>1</v>
      </c>
      <c r="F76" s="12">
        <v>648</v>
      </c>
      <c r="G76" s="18" t="s">
        <v>137</v>
      </c>
      <c r="H76" s="15" t="s">
        <v>218</v>
      </c>
      <c r="I76" s="15">
        <v>20</v>
      </c>
      <c r="J76" s="15"/>
      <c r="K76" s="59" t="s">
        <v>31</v>
      </c>
      <c r="L76" s="40" t="s">
        <v>57</v>
      </c>
      <c r="M76" s="17" t="s">
        <v>136</v>
      </c>
      <c r="N76" s="11" t="s">
        <v>155</v>
      </c>
      <c r="O76" s="35">
        <f t="shared" si="13"/>
        <v>6318</v>
      </c>
      <c r="P76" s="13">
        <v>0</v>
      </c>
      <c r="Q76" s="35">
        <f t="shared" si="16"/>
        <v>6318</v>
      </c>
      <c r="R76" s="18"/>
      <c r="S76" s="35">
        <f t="shared" si="17"/>
        <v>4987.894736842106</v>
      </c>
      <c r="T76" s="35">
        <f t="shared" si="18"/>
        <v>10391.447368421053</v>
      </c>
      <c r="U76" s="13">
        <f t="shared" si="28"/>
        <v>6318</v>
      </c>
      <c r="V76" s="33">
        <f t="shared" si="19"/>
        <v>852.9300000000001</v>
      </c>
      <c r="W76" s="33">
        <f t="shared" si="20"/>
        <v>189.54</v>
      </c>
      <c r="X76" s="33">
        <f t="shared" si="21"/>
        <v>442.26000000000005</v>
      </c>
      <c r="Y76" s="33">
        <f t="shared" si="22"/>
        <v>126.36</v>
      </c>
      <c r="Z76" s="33">
        <f t="shared" si="14"/>
        <v>385.5</v>
      </c>
      <c r="AA76" s="33">
        <f t="shared" si="15"/>
        <v>219</v>
      </c>
      <c r="AB76" s="33">
        <f t="shared" si="23"/>
        <v>4864.860000000001</v>
      </c>
      <c r="AC76" s="17"/>
      <c r="AD76" s="33">
        <f t="shared" si="24"/>
        <v>8533.59</v>
      </c>
      <c r="AE76" s="33">
        <f t="shared" si="25"/>
        <v>64482.64105263158</v>
      </c>
      <c r="AF76" s="33">
        <f t="shared" si="26"/>
        <v>64482.64105263158</v>
      </c>
      <c r="AG76" s="33">
        <f t="shared" si="27"/>
        <v>128965.28210526316</v>
      </c>
      <c r="AH76" s="22"/>
      <c r="AI76" s="22"/>
      <c r="AK76" s="14"/>
      <c r="AL76" s="14"/>
      <c r="AM76" s="14"/>
    </row>
    <row r="77" spans="1:39" ht="25.5" customHeight="1">
      <c r="A77" s="11">
        <v>112</v>
      </c>
      <c r="B77" s="11">
        <v>9</v>
      </c>
      <c r="C77" s="11">
        <v>25</v>
      </c>
      <c r="D77" s="12">
        <v>7</v>
      </c>
      <c r="E77" s="12">
        <v>1</v>
      </c>
      <c r="F77" s="12">
        <v>648</v>
      </c>
      <c r="G77" s="18" t="s">
        <v>90</v>
      </c>
      <c r="H77" s="15" t="s">
        <v>218</v>
      </c>
      <c r="I77" s="15">
        <v>5</v>
      </c>
      <c r="J77" s="15"/>
      <c r="K77" s="59" t="s">
        <v>31</v>
      </c>
      <c r="L77" s="40" t="s">
        <v>57</v>
      </c>
      <c r="M77" s="17" t="s">
        <v>136</v>
      </c>
      <c r="N77" s="11" t="s">
        <v>155</v>
      </c>
      <c r="O77" s="35">
        <f t="shared" si="13"/>
        <v>1579.5</v>
      </c>
      <c r="P77" s="13">
        <v>0</v>
      </c>
      <c r="Q77" s="35">
        <f t="shared" si="16"/>
        <v>1579.5</v>
      </c>
      <c r="R77" s="18"/>
      <c r="S77" s="35">
        <f>O77/30.4*24</f>
        <v>1246.9736842105265</v>
      </c>
      <c r="T77" s="35">
        <f>O77/30.4*50</f>
        <v>2597.8618421052633</v>
      </c>
      <c r="U77" s="13">
        <f t="shared" si="28"/>
        <v>1579.5</v>
      </c>
      <c r="V77" s="33">
        <f>O77*0.135</f>
        <v>213.23250000000002</v>
      </c>
      <c r="W77" s="33">
        <f>O77*0.03</f>
        <v>47.385</v>
      </c>
      <c r="X77" s="33">
        <f>O77*7%</f>
        <v>110.56500000000001</v>
      </c>
      <c r="Y77" s="33">
        <f>O77*0.02</f>
        <v>31.59</v>
      </c>
      <c r="Z77" s="33">
        <f t="shared" si="14"/>
        <v>96.375</v>
      </c>
      <c r="AA77" s="33">
        <f t="shared" si="15"/>
        <v>54.75</v>
      </c>
      <c r="AB77" s="33">
        <f>O77*11*7%</f>
        <v>1216.2150000000001</v>
      </c>
      <c r="AC77" s="17"/>
      <c r="AD77" s="33">
        <f>O77+R77+V77+W77+X77+Y77+Z77+AA77</f>
        <v>2133.3975</v>
      </c>
      <c r="AE77" s="33">
        <f>AG77/2</f>
        <v>16120.660263157895</v>
      </c>
      <c r="AF77" s="33">
        <f>AG77/2</f>
        <v>16120.660263157895</v>
      </c>
      <c r="AG77" s="33">
        <f>AD77*12+S77+T77+U77+AB77</f>
        <v>32241.32052631579</v>
      </c>
      <c r="AH77" s="22"/>
      <c r="AI77" s="22"/>
      <c r="AK77" s="14"/>
      <c r="AL77" s="14"/>
      <c r="AM77" s="14"/>
    </row>
    <row r="78" spans="1:39" ht="25.5" customHeight="1">
      <c r="A78" s="11">
        <v>83</v>
      </c>
      <c r="B78" s="11">
        <v>9</v>
      </c>
      <c r="C78" s="11">
        <v>25</v>
      </c>
      <c r="D78" s="12">
        <v>7</v>
      </c>
      <c r="E78" s="12">
        <v>1</v>
      </c>
      <c r="F78" s="12">
        <v>648</v>
      </c>
      <c r="G78" s="18" t="s">
        <v>150</v>
      </c>
      <c r="H78" s="15" t="s">
        <v>218</v>
      </c>
      <c r="I78" s="15">
        <v>30</v>
      </c>
      <c r="J78" s="15"/>
      <c r="K78" s="59" t="s">
        <v>31</v>
      </c>
      <c r="L78" s="40" t="s">
        <v>57</v>
      </c>
      <c r="M78" s="17" t="s">
        <v>136</v>
      </c>
      <c r="N78" s="11" t="s">
        <v>155</v>
      </c>
      <c r="O78" s="35">
        <f t="shared" si="13"/>
        <v>9477</v>
      </c>
      <c r="P78" s="13">
        <v>0</v>
      </c>
      <c r="Q78" s="35">
        <f t="shared" si="16"/>
        <v>9477</v>
      </c>
      <c r="R78" s="18"/>
      <c r="S78" s="35">
        <f t="shared" si="17"/>
        <v>7481.842105263158</v>
      </c>
      <c r="T78" s="35">
        <f t="shared" si="18"/>
        <v>15587.17105263158</v>
      </c>
      <c r="U78" s="13">
        <f t="shared" si="28"/>
        <v>9477</v>
      </c>
      <c r="V78" s="33">
        <f t="shared" si="19"/>
        <v>1279.395</v>
      </c>
      <c r="W78" s="33">
        <f t="shared" si="20"/>
        <v>284.31</v>
      </c>
      <c r="X78" s="33">
        <f t="shared" si="21"/>
        <v>663.3900000000001</v>
      </c>
      <c r="Y78" s="33">
        <f t="shared" si="22"/>
        <v>189.54</v>
      </c>
      <c r="Z78" s="33">
        <f t="shared" si="14"/>
        <v>578.25</v>
      </c>
      <c r="AA78" s="33">
        <f t="shared" si="15"/>
        <v>328.5</v>
      </c>
      <c r="AB78" s="33">
        <f t="shared" si="23"/>
        <v>7297.290000000001</v>
      </c>
      <c r="AC78" s="17"/>
      <c r="AD78" s="33">
        <f t="shared" si="24"/>
        <v>12800.385</v>
      </c>
      <c r="AE78" s="33">
        <f t="shared" si="25"/>
        <v>96723.96157894736</v>
      </c>
      <c r="AF78" s="33">
        <f t="shared" si="26"/>
        <v>96723.96157894736</v>
      </c>
      <c r="AG78" s="33">
        <f t="shared" si="27"/>
        <v>193447.92315789472</v>
      </c>
      <c r="AH78" s="22"/>
      <c r="AI78" s="22"/>
      <c r="AK78" s="14"/>
      <c r="AL78" s="14"/>
      <c r="AM78" s="14"/>
    </row>
    <row r="79" spans="1:39" ht="25.5" customHeight="1">
      <c r="A79" s="11">
        <v>85</v>
      </c>
      <c r="B79" s="11">
        <v>9</v>
      </c>
      <c r="C79" s="11">
        <v>25</v>
      </c>
      <c r="D79" s="12">
        <v>7</v>
      </c>
      <c r="E79" s="12">
        <v>1</v>
      </c>
      <c r="F79" s="12">
        <v>648</v>
      </c>
      <c r="G79" s="18" t="s">
        <v>89</v>
      </c>
      <c r="H79" s="15" t="s">
        <v>218</v>
      </c>
      <c r="I79" s="15">
        <v>5</v>
      </c>
      <c r="J79" s="15"/>
      <c r="K79" s="59" t="s">
        <v>31</v>
      </c>
      <c r="L79" s="40" t="s">
        <v>57</v>
      </c>
      <c r="M79" s="17" t="s">
        <v>136</v>
      </c>
      <c r="N79" s="11" t="s">
        <v>155</v>
      </c>
      <c r="O79" s="35">
        <f t="shared" si="13"/>
        <v>1579.5</v>
      </c>
      <c r="P79" s="13">
        <v>0</v>
      </c>
      <c r="Q79" s="35">
        <f t="shared" si="16"/>
        <v>1579.5</v>
      </c>
      <c r="R79" s="18">
        <f>O79*0.02</f>
        <v>31.59</v>
      </c>
      <c r="S79" s="35">
        <f t="shared" si="17"/>
        <v>1246.9736842105265</v>
      </c>
      <c r="T79" s="35">
        <f t="shared" si="18"/>
        <v>2597.8618421052633</v>
      </c>
      <c r="U79" s="13">
        <f t="shared" si="28"/>
        <v>1579.5</v>
      </c>
      <c r="V79" s="33">
        <f t="shared" si="19"/>
        <v>213.23250000000002</v>
      </c>
      <c r="W79" s="33">
        <f t="shared" si="20"/>
        <v>47.385</v>
      </c>
      <c r="X79" s="33">
        <f t="shared" si="21"/>
        <v>110.56500000000001</v>
      </c>
      <c r="Y79" s="33">
        <f t="shared" si="22"/>
        <v>31.59</v>
      </c>
      <c r="Z79" s="33">
        <f t="shared" si="14"/>
        <v>96.375</v>
      </c>
      <c r="AA79" s="33">
        <f t="shared" si="15"/>
        <v>54.75</v>
      </c>
      <c r="AB79" s="33">
        <f t="shared" si="23"/>
        <v>1216.2150000000001</v>
      </c>
      <c r="AC79" s="17"/>
      <c r="AD79" s="33">
        <f t="shared" si="24"/>
        <v>2164.9875</v>
      </c>
      <c r="AE79" s="33">
        <f t="shared" si="25"/>
        <v>16310.200263157896</v>
      </c>
      <c r="AF79" s="33">
        <f t="shared" si="26"/>
        <v>16310.200263157896</v>
      </c>
      <c r="AG79" s="33">
        <f t="shared" si="27"/>
        <v>32620.400526315792</v>
      </c>
      <c r="AH79" s="22"/>
      <c r="AI79" s="22"/>
      <c r="AK79" s="14"/>
      <c r="AL79" s="14"/>
      <c r="AM79" s="14"/>
    </row>
    <row r="80" spans="1:39" ht="25.5" customHeight="1">
      <c r="A80" s="11">
        <v>87</v>
      </c>
      <c r="B80" s="11">
        <v>9</v>
      </c>
      <c r="C80" s="11">
        <v>25</v>
      </c>
      <c r="D80" s="12">
        <v>7</v>
      </c>
      <c r="E80" s="12">
        <v>1</v>
      </c>
      <c r="F80" s="12">
        <v>648</v>
      </c>
      <c r="G80" s="18" t="s">
        <v>138</v>
      </c>
      <c r="H80" s="15" t="s">
        <v>218</v>
      </c>
      <c r="I80" s="15">
        <v>40</v>
      </c>
      <c r="J80" s="15"/>
      <c r="K80" s="59" t="s">
        <v>31</v>
      </c>
      <c r="L80" s="40" t="s">
        <v>57</v>
      </c>
      <c r="M80" s="17" t="s">
        <v>136</v>
      </c>
      <c r="N80" s="11" t="s">
        <v>155</v>
      </c>
      <c r="O80" s="35">
        <f t="shared" si="13"/>
        <v>12636</v>
      </c>
      <c r="P80" s="13">
        <v>0</v>
      </c>
      <c r="Q80" s="35">
        <f t="shared" si="16"/>
        <v>12636</v>
      </c>
      <c r="R80" s="18"/>
      <c r="S80" s="35">
        <f t="shared" si="17"/>
        <v>9975.789473684212</v>
      </c>
      <c r="T80" s="35">
        <f t="shared" si="18"/>
        <v>20782.894736842107</v>
      </c>
      <c r="U80" s="13">
        <f t="shared" si="28"/>
        <v>12636</v>
      </c>
      <c r="V80" s="33">
        <f t="shared" si="19"/>
        <v>1705.8600000000001</v>
      </c>
      <c r="W80" s="33">
        <f t="shared" si="20"/>
        <v>379.08</v>
      </c>
      <c r="X80" s="33">
        <f t="shared" si="21"/>
        <v>884.5200000000001</v>
      </c>
      <c r="Y80" s="33">
        <f t="shared" si="22"/>
        <v>252.72</v>
      </c>
      <c r="Z80" s="33">
        <f t="shared" si="14"/>
        <v>771</v>
      </c>
      <c r="AA80" s="33">
        <f t="shared" si="15"/>
        <v>438</v>
      </c>
      <c r="AB80" s="33">
        <f t="shared" si="23"/>
        <v>9729.720000000001</v>
      </c>
      <c r="AC80" s="17"/>
      <c r="AD80" s="33">
        <f t="shared" si="24"/>
        <v>17067.18</v>
      </c>
      <c r="AE80" s="33">
        <f t="shared" si="25"/>
        <v>128965.28210526316</v>
      </c>
      <c r="AF80" s="33">
        <f t="shared" si="26"/>
        <v>128965.28210526316</v>
      </c>
      <c r="AG80" s="33">
        <f t="shared" si="27"/>
        <v>257930.56421052633</v>
      </c>
      <c r="AH80" s="22"/>
      <c r="AI80" s="22"/>
      <c r="AK80" s="14"/>
      <c r="AL80" s="14"/>
      <c r="AM80" s="14"/>
    </row>
    <row r="81" spans="1:39" ht="25.5" customHeight="1">
      <c r="A81" s="11">
        <v>89</v>
      </c>
      <c r="B81" s="11">
        <v>9</v>
      </c>
      <c r="C81" s="11">
        <v>25</v>
      </c>
      <c r="D81" s="12">
        <v>7</v>
      </c>
      <c r="E81" s="12">
        <v>1</v>
      </c>
      <c r="F81" s="12">
        <v>648</v>
      </c>
      <c r="G81" s="18" t="s">
        <v>169</v>
      </c>
      <c r="H81" s="15" t="s">
        <v>218</v>
      </c>
      <c r="I81" s="15">
        <v>4</v>
      </c>
      <c r="J81" s="15"/>
      <c r="K81" s="59" t="s">
        <v>31</v>
      </c>
      <c r="L81" s="40" t="s">
        <v>57</v>
      </c>
      <c r="M81" s="17" t="s">
        <v>136</v>
      </c>
      <c r="N81" s="11" t="s">
        <v>155</v>
      </c>
      <c r="O81" s="35">
        <f t="shared" si="13"/>
        <v>1263.6</v>
      </c>
      <c r="P81" s="13">
        <v>0</v>
      </c>
      <c r="Q81" s="35">
        <f aca="true" t="shared" si="29" ref="Q81:Q90">SUM(O81:P81)</f>
        <v>1263.6</v>
      </c>
      <c r="R81" s="18"/>
      <c r="S81" s="35">
        <f t="shared" si="17"/>
        <v>997.578947368421</v>
      </c>
      <c r="T81" s="35">
        <f t="shared" si="18"/>
        <v>2078.2894736842104</v>
      </c>
      <c r="U81" s="13">
        <f aca="true" t="shared" si="30" ref="U81:U90">O81/1</f>
        <v>1263.6</v>
      </c>
      <c r="V81" s="33">
        <f t="shared" si="19"/>
        <v>170.586</v>
      </c>
      <c r="W81" s="33">
        <f t="shared" si="20"/>
        <v>37.907999999999994</v>
      </c>
      <c r="X81" s="33">
        <f t="shared" si="21"/>
        <v>88.452</v>
      </c>
      <c r="Y81" s="33">
        <f t="shared" si="22"/>
        <v>25.272</v>
      </c>
      <c r="Z81" s="33">
        <f t="shared" si="14"/>
        <v>77.1</v>
      </c>
      <c r="AA81" s="33">
        <f t="shared" si="15"/>
        <v>43.8</v>
      </c>
      <c r="AB81" s="33">
        <f t="shared" si="23"/>
        <v>972.972</v>
      </c>
      <c r="AC81" s="17"/>
      <c r="AD81" s="33">
        <f t="shared" si="24"/>
        <v>1706.7179999999996</v>
      </c>
      <c r="AE81" s="33">
        <f t="shared" si="25"/>
        <v>12896.528210526312</v>
      </c>
      <c r="AF81" s="33">
        <f t="shared" si="26"/>
        <v>12896.528210526312</v>
      </c>
      <c r="AG81" s="33">
        <f t="shared" si="27"/>
        <v>25793.056421052625</v>
      </c>
      <c r="AH81" s="22"/>
      <c r="AI81" s="22"/>
      <c r="AK81" s="14"/>
      <c r="AL81" s="14"/>
      <c r="AM81" s="14"/>
    </row>
    <row r="82" spans="1:39" ht="25.5" customHeight="1">
      <c r="A82" s="11">
        <v>90</v>
      </c>
      <c r="B82" s="11">
        <v>9</v>
      </c>
      <c r="C82" s="11">
        <v>25</v>
      </c>
      <c r="D82" s="12">
        <v>7</v>
      </c>
      <c r="E82" s="12">
        <v>1</v>
      </c>
      <c r="F82" s="12">
        <v>648</v>
      </c>
      <c r="G82" s="18" t="s">
        <v>170</v>
      </c>
      <c r="H82" s="15" t="s">
        <v>218</v>
      </c>
      <c r="I82" s="15">
        <v>12</v>
      </c>
      <c r="J82" s="15"/>
      <c r="K82" s="59" t="s">
        <v>31</v>
      </c>
      <c r="L82" s="40" t="s">
        <v>57</v>
      </c>
      <c r="M82" s="17" t="s">
        <v>136</v>
      </c>
      <c r="N82" s="11" t="s">
        <v>155</v>
      </c>
      <c r="O82" s="35">
        <f t="shared" si="13"/>
        <v>3790.7999999999997</v>
      </c>
      <c r="P82" s="13">
        <v>0</v>
      </c>
      <c r="Q82" s="35">
        <f t="shared" si="29"/>
        <v>3790.7999999999997</v>
      </c>
      <c r="R82" s="18"/>
      <c r="S82" s="35">
        <f t="shared" si="17"/>
        <v>2992.7368421052633</v>
      </c>
      <c r="T82" s="35">
        <f t="shared" si="18"/>
        <v>6234.868421052632</v>
      </c>
      <c r="U82" s="13">
        <f t="shared" si="30"/>
        <v>3790.7999999999997</v>
      </c>
      <c r="V82" s="33">
        <f t="shared" si="19"/>
        <v>511.758</v>
      </c>
      <c r="W82" s="33">
        <f t="shared" si="20"/>
        <v>113.72399999999999</v>
      </c>
      <c r="X82" s="33">
        <f t="shared" si="21"/>
        <v>265.356</v>
      </c>
      <c r="Y82" s="33">
        <f t="shared" si="22"/>
        <v>75.816</v>
      </c>
      <c r="Z82" s="33">
        <f t="shared" si="14"/>
        <v>231.29999999999998</v>
      </c>
      <c r="AA82" s="33">
        <f t="shared" si="15"/>
        <v>131.39999999999998</v>
      </c>
      <c r="AB82" s="33">
        <f t="shared" si="23"/>
        <v>2918.916</v>
      </c>
      <c r="AC82" s="17"/>
      <c r="AD82" s="33">
        <f t="shared" si="24"/>
        <v>5120.1539999999995</v>
      </c>
      <c r="AE82" s="33">
        <f t="shared" si="25"/>
        <v>38689.584631578946</v>
      </c>
      <c r="AF82" s="33">
        <f t="shared" si="26"/>
        <v>38689.584631578946</v>
      </c>
      <c r="AG82" s="33">
        <f t="shared" si="27"/>
        <v>77379.16926315789</v>
      </c>
      <c r="AH82" s="22"/>
      <c r="AI82" s="22"/>
      <c r="AK82" s="14"/>
      <c r="AL82" s="14"/>
      <c r="AM82" s="14"/>
    </row>
    <row r="83" spans="1:39" ht="25.5" customHeight="1">
      <c r="A83" s="11">
        <v>91</v>
      </c>
      <c r="B83" s="11">
        <v>9</v>
      </c>
      <c r="C83" s="11">
        <v>25</v>
      </c>
      <c r="D83" s="12">
        <v>7</v>
      </c>
      <c r="E83" s="12">
        <v>1</v>
      </c>
      <c r="F83" s="12">
        <v>648</v>
      </c>
      <c r="G83" s="18" t="s">
        <v>171</v>
      </c>
      <c r="H83" s="15" t="s">
        <v>218</v>
      </c>
      <c r="I83" s="15">
        <v>4</v>
      </c>
      <c r="J83" s="15"/>
      <c r="K83" s="59" t="s">
        <v>31</v>
      </c>
      <c r="L83" s="40" t="s">
        <v>57</v>
      </c>
      <c r="M83" s="17" t="s">
        <v>136</v>
      </c>
      <c r="N83" s="11" t="s">
        <v>155</v>
      </c>
      <c r="O83" s="35">
        <f t="shared" si="13"/>
        <v>1263.6</v>
      </c>
      <c r="P83" s="13">
        <v>0</v>
      </c>
      <c r="Q83" s="35">
        <f t="shared" si="29"/>
        <v>1263.6</v>
      </c>
      <c r="R83" s="18"/>
      <c r="S83" s="35">
        <f t="shared" si="17"/>
        <v>997.578947368421</v>
      </c>
      <c r="T83" s="35">
        <f t="shared" si="18"/>
        <v>2078.2894736842104</v>
      </c>
      <c r="U83" s="13">
        <f t="shared" si="30"/>
        <v>1263.6</v>
      </c>
      <c r="V83" s="33">
        <f t="shared" si="19"/>
        <v>170.586</v>
      </c>
      <c r="W83" s="33">
        <f t="shared" si="20"/>
        <v>37.907999999999994</v>
      </c>
      <c r="X83" s="33">
        <f t="shared" si="21"/>
        <v>88.452</v>
      </c>
      <c r="Y83" s="33">
        <f t="shared" si="22"/>
        <v>25.272</v>
      </c>
      <c r="Z83" s="33">
        <f t="shared" si="14"/>
        <v>77.1</v>
      </c>
      <c r="AA83" s="33">
        <f t="shared" si="15"/>
        <v>43.8</v>
      </c>
      <c r="AB83" s="33">
        <f t="shared" si="23"/>
        <v>972.972</v>
      </c>
      <c r="AC83" s="17"/>
      <c r="AD83" s="33">
        <f t="shared" si="24"/>
        <v>1706.7179999999996</v>
      </c>
      <c r="AE83" s="33">
        <f t="shared" si="25"/>
        <v>12896.528210526312</v>
      </c>
      <c r="AF83" s="33">
        <f t="shared" si="26"/>
        <v>12896.528210526312</v>
      </c>
      <c r="AG83" s="33">
        <f t="shared" si="27"/>
        <v>25793.056421052625</v>
      </c>
      <c r="AH83" s="22"/>
      <c r="AI83" s="22"/>
      <c r="AK83" s="14"/>
      <c r="AL83" s="14"/>
      <c r="AM83" s="14"/>
    </row>
    <row r="84" spans="1:39" ht="25.5" customHeight="1">
      <c r="A84" s="11">
        <v>92</v>
      </c>
      <c r="B84" s="11">
        <v>9</v>
      </c>
      <c r="C84" s="11">
        <v>25</v>
      </c>
      <c r="D84" s="12">
        <v>7</v>
      </c>
      <c r="E84" s="12">
        <v>1</v>
      </c>
      <c r="F84" s="12">
        <v>648</v>
      </c>
      <c r="G84" s="18" t="s">
        <v>68</v>
      </c>
      <c r="H84" s="15" t="s">
        <v>218</v>
      </c>
      <c r="I84" s="15">
        <v>23</v>
      </c>
      <c r="J84" s="15"/>
      <c r="K84" s="59" t="s">
        <v>31</v>
      </c>
      <c r="L84" s="40" t="s">
        <v>57</v>
      </c>
      <c r="M84" s="17" t="s">
        <v>136</v>
      </c>
      <c r="N84" s="11" t="s">
        <v>155</v>
      </c>
      <c r="O84" s="35">
        <f t="shared" si="13"/>
        <v>7265.7</v>
      </c>
      <c r="P84" s="13">
        <v>0</v>
      </c>
      <c r="Q84" s="35">
        <f t="shared" si="29"/>
        <v>7265.7</v>
      </c>
      <c r="R84" s="18"/>
      <c r="S84" s="35">
        <f t="shared" si="17"/>
        <v>5736.078947368422</v>
      </c>
      <c r="T84" s="35">
        <f t="shared" si="18"/>
        <v>11950.164473684212</v>
      </c>
      <c r="U84" s="13">
        <f t="shared" si="30"/>
        <v>7265.7</v>
      </c>
      <c r="V84" s="33">
        <f t="shared" si="19"/>
        <v>980.8695</v>
      </c>
      <c r="W84" s="33">
        <f t="shared" si="20"/>
        <v>217.97099999999998</v>
      </c>
      <c r="X84" s="33">
        <f t="shared" si="21"/>
        <v>508.59900000000005</v>
      </c>
      <c r="Y84" s="33">
        <f t="shared" si="22"/>
        <v>145.314</v>
      </c>
      <c r="Z84" s="33">
        <f t="shared" si="14"/>
        <v>443.325</v>
      </c>
      <c r="AA84" s="33">
        <f t="shared" si="15"/>
        <v>251.85</v>
      </c>
      <c r="AB84" s="33">
        <f t="shared" si="23"/>
        <v>5594.589</v>
      </c>
      <c r="AC84" s="17"/>
      <c r="AD84" s="33">
        <f t="shared" si="24"/>
        <v>9813.6285</v>
      </c>
      <c r="AE84" s="33">
        <f t="shared" si="25"/>
        <v>74155.03721052634</v>
      </c>
      <c r="AF84" s="33">
        <f t="shared" si="26"/>
        <v>74155.03721052634</v>
      </c>
      <c r="AG84" s="33">
        <f t="shared" si="27"/>
        <v>148310.07442105268</v>
      </c>
      <c r="AH84" s="22"/>
      <c r="AI84" s="22"/>
      <c r="AK84" s="14"/>
      <c r="AL84" s="14"/>
      <c r="AM84" s="14"/>
    </row>
    <row r="85" spans="1:39" ht="25.5" customHeight="1">
      <c r="A85" s="11">
        <v>92</v>
      </c>
      <c r="B85" s="11">
        <v>9</v>
      </c>
      <c r="C85" s="11">
        <v>25</v>
      </c>
      <c r="D85" s="12">
        <v>7</v>
      </c>
      <c r="E85" s="12">
        <v>1</v>
      </c>
      <c r="F85" s="12">
        <v>648</v>
      </c>
      <c r="G85" s="18" t="s">
        <v>65</v>
      </c>
      <c r="H85" s="15" t="s">
        <v>218</v>
      </c>
      <c r="I85" s="15">
        <v>40</v>
      </c>
      <c r="J85" s="15"/>
      <c r="K85" s="59" t="s">
        <v>31</v>
      </c>
      <c r="L85" s="40" t="s">
        <v>57</v>
      </c>
      <c r="M85" s="17" t="s">
        <v>136</v>
      </c>
      <c r="N85" s="11" t="s">
        <v>155</v>
      </c>
      <c r="O85" s="35">
        <f t="shared" si="13"/>
        <v>12636</v>
      </c>
      <c r="P85" s="13">
        <v>0</v>
      </c>
      <c r="Q85" s="35">
        <f t="shared" si="29"/>
        <v>12636</v>
      </c>
      <c r="R85" s="18">
        <f>O85*0.02</f>
        <v>252.72</v>
      </c>
      <c r="S85" s="35">
        <f aca="true" t="shared" si="31" ref="S85:S90">O85/30.4*24</f>
        <v>9975.789473684212</v>
      </c>
      <c r="T85" s="35">
        <f aca="true" t="shared" si="32" ref="T85:T90">O85/30.4*50</f>
        <v>20782.894736842107</v>
      </c>
      <c r="U85" s="13">
        <f t="shared" si="30"/>
        <v>12636</v>
      </c>
      <c r="V85" s="33">
        <f aca="true" t="shared" si="33" ref="V85:V90">O85*0.135</f>
        <v>1705.8600000000001</v>
      </c>
      <c r="W85" s="33">
        <f aca="true" t="shared" si="34" ref="W85:W90">O85*0.03</f>
        <v>379.08</v>
      </c>
      <c r="X85" s="33">
        <f aca="true" t="shared" si="35" ref="X85:X90">O85*7%</f>
        <v>884.5200000000001</v>
      </c>
      <c r="Y85" s="33">
        <f aca="true" t="shared" si="36" ref="Y85:Y90">O85*0.02</f>
        <v>252.72</v>
      </c>
      <c r="Z85" s="33">
        <f t="shared" si="14"/>
        <v>771</v>
      </c>
      <c r="AA85" s="33">
        <f t="shared" si="15"/>
        <v>438</v>
      </c>
      <c r="AB85" s="33">
        <f aca="true" t="shared" si="37" ref="AB85:AB90">O85*11*7%</f>
        <v>9729.720000000001</v>
      </c>
      <c r="AC85" s="17"/>
      <c r="AD85" s="33">
        <f aca="true" t="shared" si="38" ref="AD85:AD90">O85+R85+V85+W85+X85+Y85+Z85+AA85</f>
        <v>17319.9</v>
      </c>
      <c r="AE85" s="33">
        <f aca="true" t="shared" si="39" ref="AE85:AE90">AG85/2</f>
        <v>130481.60210526317</v>
      </c>
      <c r="AF85" s="33">
        <f aca="true" t="shared" si="40" ref="AF85:AF90">AG85/2</f>
        <v>130481.60210526317</v>
      </c>
      <c r="AG85" s="33">
        <f aca="true" t="shared" si="41" ref="AG85:AG90">AD85*12+S85+T85+U85+AB85</f>
        <v>260963.20421052634</v>
      </c>
      <c r="AH85" s="22"/>
      <c r="AI85" s="22"/>
      <c r="AK85" s="14"/>
      <c r="AL85" s="14"/>
      <c r="AM85" s="14"/>
    </row>
    <row r="86" spans="1:39" ht="25.5" customHeight="1">
      <c r="A86" s="11">
        <v>93</v>
      </c>
      <c r="B86" s="11">
        <v>9</v>
      </c>
      <c r="C86" s="11">
        <v>25</v>
      </c>
      <c r="D86" s="12">
        <v>7</v>
      </c>
      <c r="E86" s="12">
        <v>1</v>
      </c>
      <c r="F86" s="12">
        <v>648</v>
      </c>
      <c r="G86" s="18" t="s">
        <v>106</v>
      </c>
      <c r="H86" s="15" t="s">
        <v>218</v>
      </c>
      <c r="I86" s="15">
        <v>30</v>
      </c>
      <c r="J86" s="15"/>
      <c r="K86" s="59" t="s">
        <v>31</v>
      </c>
      <c r="L86" s="40" t="s">
        <v>57</v>
      </c>
      <c r="M86" s="17" t="s">
        <v>136</v>
      </c>
      <c r="N86" s="11" t="s">
        <v>155</v>
      </c>
      <c r="O86" s="35">
        <f t="shared" si="13"/>
        <v>9477</v>
      </c>
      <c r="P86" s="13">
        <v>0</v>
      </c>
      <c r="Q86" s="35">
        <f t="shared" si="29"/>
        <v>9477</v>
      </c>
      <c r="R86" s="18"/>
      <c r="S86" s="35">
        <f t="shared" si="31"/>
        <v>7481.842105263158</v>
      </c>
      <c r="T86" s="35">
        <f t="shared" si="32"/>
        <v>15587.17105263158</v>
      </c>
      <c r="U86" s="13">
        <f t="shared" si="30"/>
        <v>9477</v>
      </c>
      <c r="V86" s="33">
        <f t="shared" si="33"/>
        <v>1279.395</v>
      </c>
      <c r="W86" s="33">
        <f t="shared" si="34"/>
        <v>284.31</v>
      </c>
      <c r="X86" s="33">
        <f t="shared" si="35"/>
        <v>663.3900000000001</v>
      </c>
      <c r="Y86" s="33">
        <f t="shared" si="36"/>
        <v>189.54</v>
      </c>
      <c r="Z86" s="33">
        <f t="shared" si="14"/>
        <v>578.25</v>
      </c>
      <c r="AA86" s="33">
        <f t="shared" si="15"/>
        <v>328.5</v>
      </c>
      <c r="AB86" s="33">
        <f t="shared" si="37"/>
        <v>7297.290000000001</v>
      </c>
      <c r="AC86" s="17"/>
      <c r="AD86" s="33">
        <f t="shared" si="38"/>
        <v>12800.385</v>
      </c>
      <c r="AE86" s="33">
        <f t="shared" si="39"/>
        <v>96723.96157894736</v>
      </c>
      <c r="AF86" s="33">
        <f t="shared" si="40"/>
        <v>96723.96157894736</v>
      </c>
      <c r="AG86" s="33">
        <f t="shared" si="41"/>
        <v>193447.92315789472</v>
      </c>
      <c r="AH86" s="22"/>
      <c r="AI86" s="22"/>
      <c r="AK86" s="14"/>
      <c r="AL86" s="14"/>
      <c r="AM86" s="14"/>
    </row>
    <row r="87" spans="1:39" ht="25.5" customHeight="1">
      <c r="A87" s="11">
        <v>93</v>
      </c>
      <c r="B87" s="11">
        <v>9</v>
      </c>
      <c r="C87" s="11">
        <v>25</v>
      </c>
      <c r="D87" s="12">
        <v>7</v>
      </c>
      <c r="E87" s="12">
        <v>1</v>
      </c>
      <c r="F87" s="12">
        <v>648</v>
      </c>
      <c r="G87" s="18" t="s">
        <v>196</v>
      </c>
      <c r="H87" s="15" t="s">
        <v>218</v>
      </c>
      <c r="I87" s="15">
        <v>16</v>
      </c>
      <c r="J87" s="15"/>
      <c r="K87" s="59" t="s">
        <v>31</v>
      </c>
      <c r="L87" s="40" t="s">
        <v>57</v>
      </c>
      <c r="M87" s="17" t="s">
        <v>136</v>
      </c>
      <c r="N87" s="11" t="s">
        <v>155</v>
      </c>
      <c r="O87" s="35">
        <f t="shared" si="13"/>
        <v>5054.4</v>
      </c>
      <c r="P87" s="13">
        <v>0</v>
      </c>
      <c r="Q87" s="35">
        <f t="shared" si="29"/>
        <v>5054.4</v>
      </c>
      <c r="R87" s="18"/>
      <c r="S87" s="35">
        <f t="shared" si="31"/>
        <v>3990.315789473684</v>
      </c>
      <c r="T87" s="35">
        <f t="shared" si="32"/>
        <v>8313.157894736842</v>
      </c>
      <c r="U87" s="13">
        <f t="shared" si="30"/>
        <v>5054.4</v>
      </c>
      <c r="V87" s="33">
        <f t="shared" si="33"/>
        <v>682.344</v>
      </c>
      <c r="W87" s="33">
        <f t="shared" si="34"/>
        <v>151.63199999999998</v>
      </c>
      <c r="X87" s="33">
        <f t="shared" si="35"/>
        <v>353.808</v>
      </c>
      <c r="Y87" s="33">
        <f t="shared" si="36"/>
        <v>101.088</v>
      </c>
      <c r="Z87" s="33">
        <f t="shared" si="14"/>
        <v>308.4</v>
      </c>
      <c r="AA87" s="33">
        <f t="shared" si="15"/>
        <v>175.2</v>
      </c>
      <c r="AB87" s="33">
        <f t="shared" si="37"/>
        <v>3891.888</v>
      </c>
      <c r="AC87" s="17"/>
      <c r="AD87" s="33">
        <f t="shared" si="38"/>
        <v>6826.8719999999985</v>
      </c>
      <c r="AE87" s="33">
        <f t="shared" si="39"/>
        <v>51586.11284210525</v>
      </c>
      <c r="AF87" s="33">
        <f t="shared" si="40"/>
        <v>51586.11284210525</v>
      </c>
      <c r="AG87" s="33">
        <f t="shared" si="41"/>
        <v>103172.2256842105</v>
      </c>
      <c r="AH87" s="22"/>
      <c r="AI87" s="22"/>
      <c r="AK87" s="14"/>
      <c r="AL87" s="14"/>
      <c r="AM87" s="14"/>
    </row>
    <row r="88" spans="1:39" ht="25.5" customHeight="1">
      <c r="A88" s="11">
        <v>93</v>
      </c>
      <c r="B88" s="11">
        <v>9</v>
      </c>
      <c r="C88" s="11">
        <v>25</v>
      </c>
      <c r="D88" s="12">
        <v>7</v>
      </c>
      <c r="E88" s="12">
        <v>1</v>
      </c>
      <c r="F88" s="12">
        <v>648</v>
      </c>
      <c r="G88" s="18" t="s">
        <v>197</v>
      </c>
      <c r="H88" s="15" t="s">
        <v>218</v>
      </c>
      <c r="I88" s="15">
        <v>4</v>
      </c>
      <c r="J88" s="15"/>
      <c r="K88" s="59" t="s">
        <v>31</v>
      </c>
      <c r="L88" s="40" t="s">
        <v>57</v>
      </c>
      <c r="M88" s="17" t="s">
        <v>136</v>
      </c>
      <c r="N88" s="11" t="s">
        <v>155</v>
      </c>
      <c r="O88" s="35">
        <f t="shared" si="13"/>
        <v>1263.6</v>
      </c>
      <c r="P88" s="13">
        <v>0</v>
      </c>
      <c r="Q88" s="35">
        <f t="shared" si="29"/>
        <v>1263.6</v>
      </c>
      <c r="R88" s="18"/>
      <c r="S88" s="35">
        <f t="shared" si="31"/>
        <v>997.578947368421</v>
      </c>
      <c r="T88" s="35">
        <f t="shared" si="32"/>
        <v>2078.2894736842104</v>
      </c>
      <c r="U88" s="13">
        <f t="shared" si="30"/>
        <v>1263.6</v>
      </c>
      <c r="V88" s="33">
        <f t="shared" si="33"/>
        <v>170.586</v>
      </c>
      <c r="W88" s="33">
        <f t="shared" si="34"/>
        <v>37.907999999999994</v>
      </c>
      <c r="X88" s="33">
        <f t="shared" si="35"/>
        <v>88.452</v>
      </c>
      <c r="Y88" s="33">
        <f t="shared" si="36"/>
        <v>25.272</v>
      </c>
      <c r="Z88" s="33">
        <f t="shared" si="14"/>
        <v>77.1</v>
      </c>
      <c r="AA88" s="33">
        <f t="shared" si="15"/>
        <v>43.8</v>
      </c>
      <c r="AB88" s="33">
        <f t="shared" si="37"/>
        <v>972.972</v>
      </c>
      <c r="AC88" s="17"/>
      <c r="AD88" s="33">
        <f t="shared" si="38"/>
        <v>1706.7179999999996</v>
      </c>
      <c r="AE88" s="33">
        <f t="shared" si="39"/>
        <v>12896.528210526312</v>
      </c>
      <c r="AF88" s="33">
        <f t="shared" si="40"/>
        <v>12896.528210526312</v>
      </c>
      <c r="AG88" s="33">
        <f t="shared" si="41"/>
        <v>25793.056421052625</v>
      </c>
      <c r="AH88" s="22"/>
      <c r="AI88" s="22"/>
      <c r="AK88" s="14"/>
      <c r="AL88" s="14"/>
      <c r="AM88" s="14"/>
    </row>
    <row r="89" spans="1:39" ht="25.5" customHeight="1">
      <c r="A89" s="11">
        <v>93</v>
      </c>
      <c r="B89" s="11">
        <v>9</v>
      </c>
      <c r="C89" s="11">
        <v>25</v>
      </c>
      <c r="D89" s="12">
        <v>7</v>
      </c>
      <c r="E89" s="12">
        <v>1</v>
      </c>
      <c r="F89" s="12">
        <v>648</v>
      </c>
      <c r="G89" s="18" t="s">
        <v>198</v>
      </c>
      <c r="H89" s="15" t="s">
        <v>218</v>
      </c>
      <c r="I89" s="15">
        <v>4</v>
      </c>
      <c r="J89" s="15"/>
      <c r="K89" s="59" t="s">
        <v>31</v>
      </c>
      <c r="L89" s="40" t="s">
        <v>57</v>
      </c>
      <c r="M89" s="17" t="s">
        <v>136</v>
      </c>
      <c r="N89" s="11" t="s">
        <v>155</v>
      </c>
      <c r="O89" s="35">
        <f t="shared" si="13"/>
        <v>1263.6</v>
      </c>
      <c r="P89" s="13">
        <v>0</v>
      </c>
      <c r="Q89" s="35">
        <f t="shared" si="29"/>
        <v>1263.6</v>
      </c>
      <c r="R89" s="18"/>
      <c r="S89" s="35">
        <f t="shared" si="31"/>
        <v>997.578947368421</v>
      </c>
      <c r="T89" s="35">
        <f t="shared" si="32"/>
        <v>2078.2894736842104</v>
      </c>
      <c r="U89" s="13">
        <f t="shared" si="30"/>
        <v>1263.6</v>
      </c>
      <c r="V89" s="33">
        <f t="shared" si="33"/>
        <v>170.586</v>
      </c>
      <c r="W89" s="33">
        <f t="shared" si="34"/>
        <v>37.907999999999994</v>
      </c>
      <c r="X89" s="33">
        <f t="shared" si="35"/>
        <v>88.452</v>
      </c>
      <c r="Y89" s="33">
        <f t="shared" si="36"/>
        <v>25.272</v>
      </c>
      <c r="Z89" s="33">
        <f t="shared" si="14"/>
        <v>77.1</v>
      </c>
      <c r="AA89" s="33">
        <f t="shared" si="15"/>
        <v>43.8</v>
      </c>
      <c r="AB89" s="33">
        <f t="shared" si="37"/>
        <v>972.972</v>
      </c>
      <c r="AC89" s="17"/>
      <c r="AD89" s="33">
        <f t="shared" si="38"/>
        <v>1706.7179999999996</v>
      </c>
      <c r="AE89" s="33">
        <f t="shared" si="39"/>
        <v>12896.528210526312</v>
      </c>
      <c r="AF89" s="33">
        <f t="shared" si="40"/>
        <v>12896.528210526312</v>
      </c>
      <c r="AG89" s="33">
        <f t="shared" si="41"/>
        <v>25793.056421052625</v>
      </c>
      <c r="AH89" s="22"/>
      <c r="AI89" s="22"/>
      <c r="AK89" s="14"/>
      <c r="AL89" s="14"/>
      <c r="AM89" s="14"/>
    </row>
    <row r="90" spans="1:39" ht="25.5" customHeight="1">
      <c r="A90" s="11">
        <v>93</v>
      </c>
      <c r="B90" s="11">
        <v>9</v>
      </c>
      <c r="C90" s="11">
        <v>25</v>
      </c>
      <c r="D90" s="12">
        <v>7</v>
      </c>
      <c r="E90" s="12">
        <v>1</v>
      </c>
      <c r="F90" s="12">
        <v>648</v>
      </c>
      <c r="G90" s="18" t="s">
        <v>199</v>
      </c>
      <c r="H90" s="15" t="s">
        <v>218</v>
      </c>
      <c r="I90" s="15">
        <v>4</v>
      </c>
      <c r="J90" s="15"/>
      <c r="K90" s="59" t="s">
        <v>31</v>
      </c>
      <c r="L90" s="40" t="s">
        <v>57</v>
      </c>
      <c r="M90" s="17" t="s">
        <v>136</v>
      </c>
      <c r="N90" s="11" t="s">
        <v>155</v>
      </c>
      <c r="O90" s="35">
        <f t="shared" si="13"/>
        <v>1263.6</v>
      </c>
      <c r="P90" s="13">
        <v>0</v>
      </c>
      <c r="Q90" s="35">
        <f t="shared" si="29"/>
        <v>1263.6</v>
      </c>
      <c r="R90" s="18">
        <f>O90*0.02</f>
        <v>25.272</v>
      </c>
      <c r="S90" s="35">
        <f t="shared" si="31"/>
        <v>997.578947368421</v>
      </c>
      <c r="T90" s="35">
        <f t="shared" si="32"/>
        <v>2078.2894736842104</v>
      </c>
      <c r="U90" s="13">
        <f t="shared" si="30"/>
        <v>1263.6</v>
      </c>
      <c r="V90" s="33">
        <f t="shared" si="33"/>
        <v>170.586</v>
      </c>
      <c r="W90" s="33">
        <f t="shared" si="34"/>
        <v>37.907999999999994</v>
      </c>
      <c r="X90" s="33">
        <f t="shared" si="35"/>
        <v>88.452</v>
      </c>
      <c r="Y90" s="33">
        <f t="shared" si="36"/>
        <v>25.272</v>
      </c>
      <c r="Z90" s="33">
        <f t="shared" si="14"/>
        <v>77.1</v>
      </c>
      <c r="AA90" s="33">
        <f t="shared" si="15"/>
        <v>43.8</v>
      </c>
      <c r="AB90" s="33">
        <f t="shared" si="37"/>
        <v>972.972</v>
      </c>
      <c r="AC90" s="17"/>
      <c r="AD90" s="33">
        <f t="shared" si="38"/>
        <v>1731.9899999999996</v>
      </c>
      <c r="AE90" s="33">
        <f t="shared" si="39"/>
        <v>13048.160210526312</v>
      </c>
      <c r="AF90" s="33">
        <f t="shared" si="40"/>
        <v>13048.160210526312</v>
      </c>
      <c r="AG90" s="33">
        <f t="shared" si="41"/>
        <v>26096.320421052624</v>
      </c>
      <c r="AH90" s="22"/>
      <c r="AI90" s="22"/>
      <c r="AK90" s="14"/>
      <c r="AL90" s="14"/>
      <c r="AM90" s="14"/>
    </row>
    <row r="91" spans="1:39" ht="25.5" customHeight="1">
      <c r="A91" s="11">
        <v>93</v>
      </c>
      <c r="B91" s="11">
        <v>9</v>
      </c>
      <c r="C91" s="11">
        <v>25</v>
      </c>
      <c r="D91" s="12">
        <v>7</v>
      </c>
      <c r="E91" s="12">
        <v>1</v>
      </c>
      <c r="F91" s="12">
        <v>648</v>
      </c>
      <c r="G91" s="18" t="s">
        <v>205</v>
      </c>
      <c r="H91" s="15" t="s">
        <v>218</v>
      </c>
      <c r="I91" s="15">
        <v>5</v>
      </c>
      <c r="J91" s="15"/>
      <c r="K91" s="59" t="s">
        <v>31</v>
      </c>
      <c r="L91" s="40" t="s">
        <v>57</v>
      </c>
      <c r="M91" s="17" t="s">
        <v>136</v>
      </c>
      <c r="N91" s="11" t="s">
        <v>155</v>
      </c>
      <c r="O91" s="35">
        <f aca="true" t="shared" si="42" ref="O91:O100">I91*315.9</f>
        <v>1579.5</v>
      </c>
      <c r="P91" s="13">
        <v>0</v>
      </c>
      <c r="Q91" s="35">
        <f aca="true" t="shared" si="43" ref="Q91:Q99">SUM(O91:P91)</f>
        <v>1579.5</v>
      </c>
      <c r="R91" s="18"/>
      <c r="S91" s="35">
        <f aca="true" t="shared" si="44" ref="S91:S100">O91/30.4*24</f>
        <v>1246.9736842105265</v>
      </c>
      <c r="T91" s="35">
        <f aca="true" t="shared" si="45" ref="T91:T100">O91/30.4*50</f>
        <v>2597.8618421052633</v>
      </c>
      <c r="U91" s="13">
        <f aca="true" t="shared" si="46" ref="U91:U100">O91/1</f>
        <v>1579.5</v>
      </c>
      <c r="V91" s="33">
        <f aca="true" t="shared" si="47" ref="V91:V100">O91*0.135</f>
        <v>213.23250000000002</v>
      </c>
      <c r="W91" s="33">
        <f aca="true" t="shared" si="48" ref="W91:W100">O91*0.03</f>
        <v>47.385</v>
      </c>
      <c r="X91" s="33">
        <f aca="true" t="shared" si="49" ref="X91:X100">O91*7%</f>
        <v>110.56500000000001</v>
      </c>
      <c r="Y91" s="33">
        <f aca="true" t="shared" si="50" ref="Y91:Y100">O91*0.02</f>
        <v>31.59</v>
      </c>
      <c r="Z91" s="33">
        <f aca="true" t="shared" si="51" ref="Z91:Z100">771/40*I91</f>
        <v>96.375</v>
      </c>
      <c r="AA91" s="33">
        <f aca="true" t="shared" si="52" ref="AA91:AA100">I91*10.95</f>
        <v>54.75</v>
      </c>
      <c r="AB91" s="33">
        <f aca="true" t="shared" si="53" ref="AB91:AB100">O91*11*7%</f>
        <v>1216.2150000000001</v>
      </c>
      <c r="AC91" s="17"/>
      <c r="AD91" s="33">
        <f aca="true" t="shared" si="54" ref="AD91:AD100">O91+R91+V91+W91+X91+Y91+Z91+AA91</f>
        <v>2133.3975</v>
      </c>
      <c r="AE91" s="33">
        <f aca="true" t="shared" si="55" ref="AE91:AE100">AG91/2</f>
        <v>16120.660263157895</v>
      </c>
      <c r="AF91" s="33">
        <f aca="true" t="shared" si="56" ref="AF91:AF100">AG91/2</f>
        <v>16120.660263157895</v>
      </c>
      <c r="AG91" s="33">
        <f aca="true" t="shared" si="57" ref="AG91:AG100">AD91*12+S91+T91+U91+AB91</f>
        <v>32241.32052631579</v>
      </c>
      <c r="AH91" s="22"/>
      <c r="AI91" s="22"/>
      <c r="AK91" s="14"/>
      <c r="AL91" s="14"/>
      <c r="AM91" s="14"/>
    </row>
    <row r="92" spans="1:39" ht="25.5" customHeight="1">
      <c r="A92" s="11">
        <v>93</v>
      </c>
      <c r="B92" s="11">
        <v>9</v>
      </c>
      <c r="C92" s="11">
        <v>25</v>
      </c>
      <c r="D92" s="12">
        <v>7</v>
      </c>
      <c r="E92" s="12">
        <v>1</v>
      </c>
      <c r="F92" s="12">
        <v>648</v>
      </c>
      <c r="G92" s="18" t="s">
        <v>119</v>
      </c>
      <c r="H92" s="15" t="s">
        <v>218</v>
      </c>
      <c r="I92" s="15">
        <v>10</v>
      </c>
      <c r="J92" s="15"/>
      <c r="K92" s="59" t="s">
        <v>31</v>
      </c>
      <c r="L92" s="40" t="s">
        <v>57</v>
      </c>
      <c r="M92" s="17" t="s">
        <v>136</v>
      </c>
      <c r="N92" s="11" t="s">
        <v>155</v>
      </c>
      <c r="O92" s="35">
        <f t="shared" si="42"/>
        <v>3159</v>
      </c>
      <c r="P92" s="13">
        <v>0</v>
      </c>
      <c r="Q92" s="35">
        <f t="shared" si="43"/>
        <v>3159</v>
      </c>
      <c r="R92" s="18"/>
      <c r="S92" s="35">
        <f t="shared" si="44"/>
        <v>2493.947368421053</v>
      </c>
      <c r="T92" s="35">
        <f t="shared" si="45"/>
        <v>5195.723684210527</v>
      </c>
      <c r="U92" s="13">
        <f t="shared" si="46"/>
        <v>3159</v>
      </c>
      <c r="V92" s="33">
        <f t="shared" si="47"/>
        <v>426.46500000000003</v>
      </c>
      <c r="W92" s="33">
        <f t="shared" si="48"/>
        <v>94.77</v>
      </c>
      <c r="X92" s="33">
        <f t="shared" si="49"/>
        <v>221.13000000000002</v>
      </c>
      <c r="Y92" s="33">
        <f t="shared" si="50"/>
        <v>63.18</v>
      </c>
      <c r="Z92" s="33">
        <f t="shared" si="51"/>
        <v>192.75</v>
      </c>
      <c r="AA92" s="33">
        <f t="shared" si="52"/>
        <v>109.5</v>
      </c>
      <c r="AB92" s="33">
        <f t="shared" si="53"/>
        <v>2432.4300000000003</v>
      </c>
      <c r="AC92" s="17"/>
      <c r="AD92" s="33">
        <f t="shared" si="54"/>
        <v>4266.795</v>
      </c>
      <c r="AE92" s="33">
        <f t="shared" si="55"/>
        <v>32241.32052631579</v>
      </c>
      <c r="AF92" s="33">
        <f t="shared" si="56"/>
        <v>32241.32052631579</v>
      </c>
      <c r="AG92" s="33">
        <f t="shared" si="57"/>
        <v>64482.64105263158</v>
      </c>
      <c r="AH92" s="22"/>
      <c r="AI92" s="22"/>
      <c r="AK92" s="14"/>
      <c r="AL92" s="14"/>
      <c r="AM92" s="14"/>
    </row>
    <row r="93" spans="1:39" ht="25.5" customHeight="1">
      <c r="A93" s="11">
        <v>93</v>
      </c>
      <c r="B93" s="11">
        <v>9</v>
      </c>
      <c r="C93" s="11">
        <v>25</v>
      </c>
      <c r="D93" s="12">
        <v>7</v>
      </c>
      <c r="E93" s="12">
        <v>1</v>
      </c>
      <c r="F93" s="12">
        <v>648</v>
      </c>
      <c r="G93" s="18" t="s">
        <v>206</v>
      </c>
      <c r="H93" s="15" t="s">
        <v>218</v>
      </c>
      <c r="I93" s="15">
        <v>3</v>
      </c>
      <c r="J93" s="15"/>
      <c r="K93" s="59" t="s">
        <v>31</v>
      </c>
      <c r="L93" s="40" t="s">
        <v>57</v>
      </c>
      <c r="M93" s="17" t="s">
        <v>136</v>
      </c>
      <c r="N93" s="11" t="s">
        <v>155</v>
      </c>
      <c r="O93" s="35">
        <f t="shared" si="42"/>
        <v>947.6999999999999</v>
      </c>
      <c r="P93" s="13">
        <v>0</v>
      </c>
      <c r="Q93" s="35">
        <f t="shared" si="43"/>
        <v>947.6999999999999</v>
      </c>
      <c r="R93" s="18"/>
      <c r="S93" s="35">
        <f t="shared" si="44"/>
        <v>748.1842105263158</v>
      </c>
      <c r="T93" s="35">
        <f t="shared" si="45"/>
        <v>1558.717105263158</v>
      </c>
      <c r="U93" s="13">
        <f t="shared" si="46"/>
        <v>947.6999999999999</v>
      </c>
      <c r="V93" s="33">
        <f t="shared" si="47"/>
        <v>127.9395</v>
      </c>
      <c r="W93" s="33">
        <f t="shared" si="48"/>
        <v>28.430999999999997</v>
      </c>
      <c r="X93" s="33">
        <f t="shared" si="49"/>
        <v>66.339</v>
      </c>
      <c r="Y93" s="33">
        <f t="shared" si="50"/>
        <v>18.954</v>
      </c>
      <c r="Z93" s="33">
        <f t="shared" si="51"/>
        <v>57.824999999999996</v>
      </c>
      <c r="AA93" s="33">
        <f t="shared" si="52"/>
        <v>32.849999999999994</v>
      </c>
      <c r="AB93" s="33">
        <f t="shared" si="53"/>
        <v>729.729</v>
      </c>
      <c r="AC93" s="17"/>
      <c r="AD93" s="33">
        <f t="shared" si="54"/>
        <v>1280.0384999999999</v>
      </c>
      <c r="AE93" s="33">
        <f t="shared" si="55"/>
        <v>9672.396157894736</v>
      </c>
      <c r="AF93" s="33">
        <f t="shared" si="56"/>
        <v>9672.396157894736</v>
      </c>
      <c r="AG93" s="33">
        <f t="shared" si="57"/>
        <v>19344.792315789473</v>
      </c>
      <c r="AH93" s="22"/>
      <c r="AI93" s="22"/>
      <c r="AK93" s="14"/>
      <c r="AL93" s="14"/>
      <c r="AM93" s="14"/>
    </row>
    <row r="94" spans="1:39" ht="25.5" customHeight="1">
      <c r="A94" s="11">
        <v>93</v>
      </c>
      <c r="B94" s="11">
        <v>9</v>
      </c>
      <c r="C94" s="11">
        <v>25</v>
      </c>
      <c r="D94" s="12">
        <v>7</v>
      </c>
      <c r="E94" s="12">
        <v>1</v>
      </c>
      <c r="F94" s="12">
        <v>648</v>
      </c>
      <c r="G94" s="18" t="s">
        <v>133</v>
      </c>
      <c r="H94" s="15" t="s">
        <v>218</v>
      </c>
      <c r="I94" s="15">
        <v>20</v>
      </c>
      <c r="J94" s="15"/>
      <c r="K94" s="59" t="s">
        <v>31</v>
      </c>
      <c r="L94" s="40" t="s">
        <v>57</v>
      </c>
      <c r="M94" s="17" t="s">
        <v>136</v>
      </c>
      <c r="N94" s="11" t="s">
        <v>155</v>
      </c>
      <c r="O94" s="35">
        <f t="shared" si="42"/>
        <v>6318</v>
      </c>
      <c r="P94" s="13">
        <v>0</v>
      </c>
      <c r="Q94" s="35">
        <f t="shared" si="43"/>
        <v>6318</v>
      </c>
      <c r="R94" s="18"/>
      <c r="S94" s="35">
        <f t="shared" si="44"/>
        <v>4987.894736842106</v>
      </c>
      <c r="T94" s="35">
        <f t="shared" si="45"/>
        <v>10391.447368421053</v>
      </c>
      <c r="U94" s="13">
        <f t="shared" si="46"/>
        <v>6318</v>
      </c>
      <c r="V94" s="33">
        <f t="shared" si="47"/>
        <v>852.9300000000001</v>
      </c>
      <c r="W94" s="33">
        <f t="shared" si="48"/>
        <v>189.54</v>
      </c>
      <c r="X94" s="33">
        <f t="shared" si="49"/>
        <v>442.26000000000005</v>
      </c>
      <c r="Y94" s="33">
        <f t="shared" si="50"/>
        <v>126.36</v>
      </c>
      <c r="Z94" s="33">
        <f t="shared" si="51"/>
        <v>385.5</v>
      </c>
      <c r="AA94" s="33">
        <f t="shared" si="52"/>
        <v>219</v>
      </c>
      <c r="AB94" s="33">
        <f t="shared" si="53"/>
        <v>4864.860000000001</v>
      </c>
      <c r="AC94" s="17"/>
      <c r="AD94" s="33">
        <f t="shared" si="54"/>
        <v>8533.59</v>
      </c>
      <c r="AE94" s="33">
        <f t="shared" si="55"/>
        <v>64482.64105263158</v>
      </c>
      <c r="AF94" s="33">
        <f t="shared" si="56"/>
        <v>64482.64105263158</v>
      </c>
      <c r="AG94" s="33">
        <f t="shared" si="57"/>
        <v>128965.28210526316</v>
      </c>
      <c r="AH94" s="22"/>
      <c r="AI94" s="22"/>
      <c r="AK94" s="14"/>
      <c r="AL94" s="14"/>
      <c r="AM94" s="14"/>
    </row>
    <row r="95" spans="1:39" ht="25.5" customHeight="1">
      <c r="A95" s="11">
        <v>93</v>
      </c>
      <c r="B95" s="11">
        <v>9</v>
      </c>
      <c r="C95" s="11">
        <v>25</v>
      </c>
      <c r="D95" s="12">
        <v>7</v>
      </c>
      <c r="E95" s="12">
        <v>1</v>
      </c>
      <c r="F95" s="12">
        <v>648</v>
      </c>
      <c r="G95" s="18" t="s">
        <v>207</v>
      </c>
      <c r="H95" s="15" t="s">
        <v>218</v>
      </c>
      <c r="I95" s="15">
        <v>8</v>
      </c>
      <c r="J95" s="15"/>
      <c r="K95" s="59" t="s">
        <v>31</v>
      </c>
      <c r="L95" s="40" t="s">
        <v>57</v>
      </c>
      <c r="M95" s="17" t="s">
        <v>136</v>
      </c>
      <c r="N95" s="11" t="s">
        <v>155</v>
      </c>
      <c r="O95" s="35">
        <f t="shared" si="42"/>
        <v>2527.2</v>
      </c>
      <c r="P95" s="13">
        <v>0</v>
      </c>
      <c r="Q95" s="35">
        <f t="shared" si="43"/>
        <v>2527.2</v>
      </c>
      <c r="R95" s="18"/>
      <c r="S95" s="35">
        <f t="shared" si="44"/>
        <v>1995.157894736842</v>
      </c>
      <c r="T95" s="35">
        <f t="shared" si="45"/>
        <v>4156.578947368421</v>
      </c>
      <c r="U95" s="13">
        <f t="shared" si="46"/>
        <v>2527.2</v>
      </c>
      <c r="V95" s="33">
        <f t="shared" si="47"/>
        <v>341.172</v>
      </c>
      <c r="W95" s="33">
        <f t="shared" si="48"/>
        <v>75.81599999999999</v>
      </c>
      <c r="X95" s="33">
        <f t="shared" si="49"/>
        <v>176.904</v>
      </c>
      <c r="Y95" s="33">
        <f t="shared" si="50"/>
        <v>50.544</v>
      </c>
      <c r="Z95" s="33">
        <f t="shared" si="51"/>
        <v>154.2</v>
      </c>
      <c r="AA95" s="33">
        <f t="shared" si="52"/>
        <v>87.6</v>
      </c>
      <c r="AB95" s="33">
        <f t="shared" si="53"/>
        <v>1945.944</v>
      </c>
      <c r="AC95" s="17"/>
      <c r="AD95" s="33">
        <f t="shared" si="54"/>
        <v>3413.4359999999992</v>
      </c>
      <c r="AE95" s="33">
        <f t="shared" si="55"/>
        <v>25793.056421052625</v>
      </c>
      <c r="AF95" s="33">
        <f t="shared" si="56"/>
        <v>25793.056421052625</v>
      </c>
      <c r="AG95" s="33">
        <f t="shared" si="57"/>
        <v>51586.11284210525</v>
      </c>
      <c r="AH95" s="22"/>
      <c r="AI95" s="22"/>
      <c r="AK95" s="14"/>
      <c r="AL95" s="14"/>
      <c r="AM95" s="14"/>
    </row>
    <row r="96" spans="1:39" ht="25.5" customHeight="1">
      <c r="A96" s="11">
        <v>93</v>
      </c>
      <c r="B96" s="11">
        <v>9</v>
      </c>
      <c r="C96" s="11">
        <v>25</v>
      </c>
      <c r="D96" s="12">
        <v>7</v>
      </c>
      <c r="E96" s="12">
        <v>1</v>
      </c>
      <c r="F96" s="12">
        <v>648</v>
      </c>
      <c r="G96" s="18" t="s">
        <v>212</v>
      </c>
      <c r="H96" s="15" t="s">
        <v>218</v>
      </c>
      <c r="I96" s="15">
        <v>5</v>
      </c>
      <c r="J96" s="15"/>
      <c r="K96" s="59" t="s">
        <v>31</v>
      </c>
      <c r="L96" s="40" t="s">
        <v>57</v>
      </c>
      <c r="M96" s="17" t="s">
        <v>136</v>
      </c>
      <c r="N96" s="11" t="s">
        <v>155</v>
      </c>
      <c r="O96" s="35">
        <f>I96*315.9</f>
        <v>1579.5</v>
      </c>
      <c r="P96" s="13">
        <v>0</v>
      </c>
      <c r="Q96" s="35">
        <f>SUM(O96:P96)</f>
        <v>1579.5</v>
      </c>
      <c r="R96" s="18"/>
      <c r="S96" s="35">
        <f>O96/30.4*24</f>
        <v>1246.9736842105265</v>
      </c>
      <c r="T96" s="35">
        <f>O96/30.4*50</f>
        <v>2597.8618421052633</v>
      </c>
      <c r="U96" s="13">
        <f>O96/1</f>
        <v>1579.5</v>
      </c>
      <c r="V96" s="33">
        <f>O96*0.135</f>
        <v>213.23250000000002</v>
      </c>
      <c r="W96" s="33">
        <f>O96*0.03</f>
        <v>47.385</v>
      </c>
      <c r="X96" s="33">
        <f>O96*7%</f>
        <v>110.56500000000001</v>
      </c>
      <c r="Y96" s="33">
        <f>O96*0.02</f>
        <v>31.59</v>
      </c>
      <c r="Z96" s="33">
        <f>771/40*I96</f>
        <v>96.375</v>
      </c>
      <c r="AA96" s="33">
        <f>I96*10.95</f>
        <v>54.75</v>
      </c>
      <c r="AB96" s="33">
        <f>O96*11*7%</f>
        <v>1216.2150000000001</v>
      </c>
      <c r="AC96" s="17"/>
      <c r="AD96" s="33">
        <f>O96+R96+V96+W96+X96+Y96+Z96+AA96</f>
        <v>2133.3975</v>
      </c>
      <c r="AE96" s="33">
        <f>AG96/2</f>
        <v>16120.660263157895</v>
      </c>
      <c r="AF96" s="33">
        <f>AG96/2</f>
        <v>16120.660263157895</v>
      </c>
      <c r="AG96" s="33">
        <f>AD96*12+S96+T96+U96+AB96</f>
        <v>32241.32052631579</v>
      </c>
      <c r="AH96" s="22"/>
      <c r="AI96" s="22"/>
      <c r="AK96" s="14"/>
      <c r="AL96" s="14"/>
      <c r="AM96" s="14"/>
    </row>
    <row r="97" spans="1:39" ht="25.5" customHeight="1">
      <c r="A97" s="11">
        <v>93</v>
      </c>
      <c r="B97" s="11">
        <v>9</v>
      </c>
      <c r="C97" s="11">
        <v>25</v>
      </c>
      <c r="D97" s="12">
        <v>7</v>
      </c>
      <c r="E97" s="12">
        <v>1</v>
      </c>
      <c r="F97" s="12">
        <v>648</v>
      </c>
      <c r="G97" s="18" t="s">
        <v>208</v>
      </c>
      <c r="H97" s="15" t="s">
        <v>218</v>
      </c>
      <c r="I97" s="15">
        <v>3</v>
      </c>
      <c r="J97" s="15"/>
      <c r="K97" s="59" t="s">
        <v>31</v>
      </c>
      <c r="L97" s="40" t="s">
        <v>57</v>
      </c>
      <c r="M97" s="17" t="s">
        <v>136</v>
      </c>
      <c r="N97" s="11" t="s">
        <v>155</v>
      </c>
      <c r="O97" s="35">
        <f t="shared" si="42"/>
        <v>947.6999999999999</v>
      </c>
      <c r="P97" s="13">
        <v>0</v>
      </c>
      <c r="Q97" s="35">
        <f t="shared" si="43"/>
        <v>947.6999999999999</v>
      </c>
      <c r="R97" s="18"/>
      <c r="S97" s="35">
        <f t="shared" si="44"/>
        <v>748.1842105263158</v>
      </c>
      <c r="T97" s="35">
        <f t="shared" si="45"/>
        <v>1558.717105263158</v>
      </c>
      <c r="U97" s="13">
        <f t="shared" si="46"/>
        <v>947.6999999999999</v>
      </c>
      <c r="V97" s="33">
        <f t="shared" si="47"/>
        <v>127.9395</v>
      </c>
      <c r="W97" s="33">
        <f t="shared" si="48"/>
        <v>28.430999999999997</v>
      </c>
      <c r="X97" s="33">
        <f t="shared" si="49"/>
        <v>66.339</v>
      </c>
      <c r="Y97" s="33">
        <f t="shared" si="50"/>
        <v>18.954</v>
      </c>
      <c r="Z97" s="33">
        <f t="shared" si="51"/>
        <v>57.824999999999996</v>
      </c>
      <c r="AA97" s="33">
        <f t="shared" si="52"/>
        <v>32.849999999999994</v>
      </c>
      <c r="AB97" s="33">
        <f t="shared" si="53"/>
        <v>729.729</v>
      </c>
      <c r="AC97" s="17"/>
      <c r="AD97" s="33">
        <f t="shared" si="54"/>
        <v>1280.0384999999999</v>
      </c>
      <c r="AE97" s="33">
        <f t="shared" si="55"/>
        <v>9672.396157894736</v>
      </c>
      <c r="AF97" s="33">
        <f t="shared" si="56"/>
        <v>9672.396157894736</v>
      </c>
      <c r="AG97" s="33">
        <f t="shared" si="57"/>
        <v>19344.792315789473</v>
      </c>
      <c r="AH97" s="22"/>
      <c r="AI97" s="22"/>
      <c r="AK97" s="14"/>
      <c r="AL97" s="14"/>
      <c r="AM97" s="14"/>
    </row>
    <row r="98" spans="1:39" ht="25.5" customHeight="1">
      <c r="A98" s="11">
        <v>93</v>
      </c>
      <c r="B98" s="11">
        <v>9</v>
      </c>
      <c r="C98" s="11">
        <v>25</v>
      </c>
      <c r="D98" s="12">
        <v>7</v>
      </c>
      <c r="E98" s="12">
        <v>1</v>
      </c>
      <c r="F98" s="12">
        <v>648</v>
      </c>
      <c r="G98" s="18" t="s">
        <v>209</v>
      </c>
      <c r="H98" s="15" t="s">
        <v>218</v>
      </c>
      <c r="I98" s="15">
        <v>3</v>
      </c>
      <c r="J98" s="15"/>
      <c r="K98" s="59" t="s">
        <v>31</v>
      </c>
      <c r="L98" s="40" t="s">
        <v>57</v>
      </c>
      <c r="M98" s="17" t="s">
        <v>136</v>
      </c>
      <c r="N98" s="11" t="s">
        <v>155</v>
      </c>
      <c r="O98" s="35">
        <f t="shared" si="42"/>
        <v>947.6999999999999</v>
      </c>
      <c r="P98" s="13">
        <v>0</v>
      </c>
      <c r="Q98" s="35">
        <f t="shared" si="43"/>
        <v>947.6999999999999</v>
      </c>
      <c r="R98" s="18"/>
      <c r="S98" s="35">
        <f t="shared" si="44"/>
        <v>748.1842105263158</v>
      </c>
      <c r="T98" s="35">
        <f t="shared" si="45"/>
        <v>1558.717105263158</v>
      </c>
      <c r="U98" s="13">
        <f t="shared" si="46"/>
        <v>947.6999999999999</v>
      </c>
      <c r="V98" s="33">
        <f t="shared" si="47"/>
        <v>127.9395</v>
      </c>
      <c r="W98" s="33">
        <f t="shared" si="48"/>
        <v>28.430999999999997</v>
      </c>
      <c r="X98" s="33">
        <f t="shared" si="49"/>
        <v>66.339</v>
      </c>
      <c r="Y98" s="33">
        <f t="shared" si="50"/>
        <v>18.954</v>
      </c>
      <c r="Z98" s="33">
        <f t="shared" si="51"/>
        <v>57.824999999999996</v>
      </c>
      <c r="AA98" s="33">
        <f t="shared" si="52"/>
        <v>32.849999999999994</v>
      </c>
      <c r="AB98" s="33">
        <f t="shared" si="53"/>
        <v>729.729</v>
      </c>
      <c r="AC98" s="17"/>
      <c r="AD98" s="33">
        <f t="shared" si="54"/>
        <v>1280.0384999999999</v>
      </c>
      <c r="AE98" s="33">
        <f t="shared" si="55"/>
        <v>9672.396157894736</v>
      </c>
      <c r="AF98" s="33">
        <f t="shared" si="56"/>
        <v>9672.396157894736</v>
      </c>
      <c r="AG98" s="33">
        <f t="shared" si="57"/>
        <v>19344.792315789473</v>
      </c>
      <c r="AH98" s="22"/>
      <c r="AI98" s="22"/>
      <c r="AK98" s="14"/>
      <c r="AL98" s="14"/>
      <c r="AM98" s="14"/>
    </row>
    <row r="99" spans="1:39" ht="25.5" customHeight="1">
      <c r="A99" s="11">
        <v>93</v>
      </c>
      <c r="B99" s="11">
        <v>9</v>
      </c>
      <c r="C99" s="11">
        <v>25</v>
      </c>
      <c r="D99" s="12">
        <v>7</v>
      </c>
      <c r="E99" s="12">
        <v>1</v>
      </c>
      <c r="F99" s="12">
        <v>648</v>
      </c>
      <c r="G99" s="18" t="s">
        <v>210</v>
      </c>
      <c r="H99" s="15" t="s">
        <v>218</v>
      </c>
      <c r="I99" s="15">
        <v>3</v>
      </c>
      <c r="J99" s="15"/>
      <c r="K99" s="59" t="s">
        <v>31</v>
      </c>
      <c r="L99" s="40" t="s">
        <v>57</v>
      </c>
      <c r="M99" s="17" t="s">
        <v>136</v>
      </c>
      <c r="N99" s="11" t="s">
        <v>155</v>
      </c>
      <c r="O99" s="35">
        <f t="shared" si="42"/>
        <v>947.6999999999999</v>
      </c>
      <c r="P99" s="13">
        <v>0</v>
      </c>
      <c r="Q99" s="35">
        <f t="shared" si="43"/>
        <v>947.6999999999999</v>
      </c>
      <c r="R99" s="18"/>
      <c r="S99" s="35">
        <f t="shared" si="44"/>
        <v>748.1842105263158</v>
      </c>
      <c r="T99" s="35">
        <f t="shared" si="45"/>
        <v>1558.717105263158</v>
      </c>
      <c r="U99" s="13">
        <f t="shared" si="46"/>
        <v>947.6999999999999</v>
      </c>
      <c r="V99" s="33">
        <f t="shared" si="47"/>
        <v>127.9395</v>
      </c>
      <c r="W99" s="33">
        <f t="shared" si="48"/>
        <v>28.430999999999997</v>
      </c>
      <c r="X99" s="33">
        <f t="shared" si="49"/>
        <v>66.339</v>
      </c>
      <c r="Y99" s="33">
        <f t="shared" si="50"/>
        <v>18.954</v>
      </c>
      <c r="Z99" s="33">
        <f t="shared" si="51"/>
        <v>57.824999999999996</v>
      </c>
      <c r="AA99" s="33">
        <f t="shared" si="52"/>
        <v>32.849999999999994</v>
      </c>
      <c r="AB99" s="33">
        <f t="shared" si="53"/>
        <v>729.729</v>
      </c>
      <c r="AC99" s="17"/>
      <c r="AD99" s="33">
        <f t="shared" si="54"/>
        <v>1280.0384999999999</v>
      </c>
      <c r="AE99" s="33">
        <f t="shared" si="55"/>
        <v>9672.396157894736</v>
      </c>
      <c r="AF99" s="33">
        <f t="shared" si="56"/>
        <v>9672.396157894736</v>
      </c>
      <c r="AG99" s="33">
        <f t="shared" si="57"/>
        <v>19344.792315789473</v>
      </c>
      <c r="AH99" s="22"/>
      <c r="AI99" s="22"/>
      <c r="AK99" s="14"/>
      <c r="AL99" s="14"/>
      <c r="AM99" s="14"/>
    </row>
    <row r="100" spans="1:39" ht="25.5" customHeight="1">
      <c r="A100" s="11">
        <v>93</v>
      </c>
      <c r="B100" s="11">
        <v>9</v>
      </c>
      <c r="C100" s="11">
        <v>25</v>
      </c>
      <c r="D100" s="12">
        <v>7</v>
      </c>
      <c r="E100" s="12">
        <v>1</v>
      </c>
      <c r="F100" s="12">
        <v>648</v>
      </c>
      <c r="G100" s="18" t="s">
        <v>211</v>
      </c>
      <c r="H100" s="15" t="s">
        <v>218</v>
      </c>
      <c r="I100" s="15">
        <v>3</v>
      </c>
      <c r="J100" s="15"/>
      <c r="K100" s="59" t="s">
        <v>31</v>
      </c>
      <c r="L100" s="40" t="s">
        <v>57</v>
      </c>
      <c r="M100" s="17" t="s">
        <v>136</v>
      </c>
      <c r="N100" s="11" t="s">
        <v>155</v>
      </c>
      <c r="O100" s="35">
        <f t="shared" si="42"/>
        <v>947.6999999999999</v>
      </c>
      <c r="P100" s="13">
        <v>0</v>
      </c>
      <c r="Q100" s="35">
        <f aca="true" t="shared" si="58" ref="Q100:Q118">SUM(O100:P100)</f>
        <v>947.6999999999999</v>
      </c>
      <c r="R100" s="18"/>
      <c r="S100" s="35">
        <f t="shared" si="44"/>
        <v>748.1842105263158</v>
      </c>
      <c r="T100" s="35">
        <f t="shared" si="45"/>
        <v>1558.717105263158</v>
      </c>
      <c r="U100" s="13">
        <f t="shared" si="46"/>
        <v>947.6999999999999</v>
      </c>
      <c r="V100" s="33">
        <f t="shared" si="47"/>
        <v>127.9395</v>
      </c>
      <c r="W100" s="33">
        <f t="shared" si="48"/>
        <v>28.430999999999997</v>
      </c>
      <c r="X100" s="33">
        <f t="shared" si="49"/>
        <v>66.339</v>
      </c>
      <c r="Y100" s="33">
        <f t="shared" si="50"/>
        <v>18.954</v>
      </c>
      <c r="Z100" s="33">
        <f t="shared" si="51"/>
        <v>57.824999999999996</v>
      </c>
      <c r="AA100" s="33">
        <f t="shared" si="52"/>
        <v>32.849999999999994</v>
      </c>
      <c r="AB100" s="33">
        <f t="shared" si="53"/>
        <v>729.729</v>
      </c>
      <c r="AC100" s="17"/>
      <c r="AD100" s="33">
        <f t="shared" si="54"/>
        <v>1280.0384999999999</v>
      </c>
      <c r="AE100" s="33">
        <f t="shared" si="55"/>
        <v>9672.396157894736</v>
      </c>
      <c r="AF100" s="33">
        <f t="shared" si="56"/>
        <v>9672.396157894736</v>
      </c>
      <c r="AG100" s="33">
        <f t="shared" si="57"/>
        <v>19344.792315789473</v>
      </c>
      <c r="AH100" s="22"/>
      <c r="AI100" s="22"/>
      <c r="AK100" s="14"/>
      <c r="AL100" s="14"/>
      <c r="AM100" s="14"/>
    </row>
    <row r="101" spans="1:39" ht="25.5" customHeight="1">
      <c r="A101" s="11">
        <v>93</v>
      </c>
      <c r="B101" s="11">
        <v>9</v>
      </c>
      <c r="C101" s="11">
        <v>25</v>
      </c>
      <c r="D101" s="12">
        <v>7</v>
      </c>
      <c r="E101" s="12">
        <v>1</v>
      </c>
      <c r="F101" s="12">
        <v>648</v>
      </c>
      <c r="G101" s="18" t="s">
        <v>213</v>
      </c>
      <c r="H101" s="15" t="s">
        <v>218</v>
      </c>
      <c r="I101" s="15">
        <v>3</v>
      </c>
      <c r="J101" s="15"/>
      <c r="K101" s="59" t="s">
        <v>31</v>
      </c>
      <c r="L101" s="40" t="s">
        <v>57</v>
      </c>
      <c r="M101" s="17" t="s">
        <v>136</v>
      </c>
      <c r="N101" s="11" t="s">
        <v>155</v>
      </c>
      <c r="O101" s="35">
        <f>I101*315.9</f>
        <v>947.6999999999999</v>
      </c>
      <c r="P101" s="13">
        <v>0</v>
      </c>
      <c r="Q101" s="35">
        <f t="shared" si="58"/>
        <v>947.6999999999999</v>
      </c>
      <c r="R101" s="18"/>
      <c r="S101" s="35">
        <f>O101/30.4*24</f>
        <v>748.1842105263158</v>
      </c>
      <c r="T101" s="35">
        <f>O101/30.4*50</f>
        <v>1558.717105263158</v>
      </c>
      <c r="U101" s="13">
        <f>O101/1</f>
        <v>947.6999999999999</v>
      </c>
      <c r="V101" s="33">
        <f>O101*0.135</f>
        <v>127.9395</v>
      </c>
      <c r="W101" s="33">
        <f>O101*0.03</f>
        <v>28.430999999999997</v>
      </c>
      <c r="X101" s="33">
        <f>O101*7%</f>
        <v>66.339</v>
      </c>
      <c r="Y101" s="33">
        <f>O101*0.02</f>
        <v>18.954</v>
      </c>
      <c r="Z101" s="33">
        <f>771/40*I101</f>
        <v>57.824999999999996</v>
      </c>
      <c r="AA101" s="33">
        <f>I101*10.95</f>
        <v>32.849999999999994</v>
      </c>
      <c r="AB101" s="33">
        <f>O101*11*7%</f>
        <v>729.729</v>
      </c>
      <c r="AC101" s="17"/>
      <c r="AD101" s="33">
        <f>O101+R101+V101+W101+X101+Y101+Z101+AA101</f>
        <v>1280.0384999999999</v>
      </c>
      <c r="AE101" s="33">
        <f>AG101/2</f>
        <v>9672.396157894736</v>
      </c>
      <c r="AF101" s="33">
        <f>AG101/2</f>
        <v>9672.396157894736</v>
      </c>
      <c r="AG101" s="33">
        <f>AD101*12+S101+T101+U101+AB101</f>
        <v>19344.792315789473</v>
      </c>
      <c r="AH101" s="22"/>
      <c r="AI101" s="22"/>
      <c r="AK101" s="14"/>
      <c r="AL101" s="14"/>
      <c r="AM101" s="14"/>
    </row>
    <row r="102" spans="1:39" ht="25.5" customHeight="1">
      <c r="A102" s="11">
        <v>93</v>
      </c>
      <c r="B102" s="11">
        <v>9</v>
      </c>
      <c r="C102" s="11">
        <v>25</v>
      </c>
      <c r="D102" s="12">
        <v>7</v>
      </c>
      <c r="E102" s="12">
        <v>1</v>
      </c>
      <c r="F102" s="12">
        <v>648</v>
      </c>
      <c r="G102" s="18" t="s">
        <v>214</v>
      </c>
      <c r="H102" s="15" t="s">
        <v>218</v>
      </c>
      <c r="I102" s="15">
        <v>3</v>
      </c>
      <c r="J102" s="15"/>
      <c r="K102" s="59" t="s">
        <v>31</v>
      </c>
      <c r="L102" s="40" t="s">
        <v>57</v>
      </c>
      <c r="M102" s="17" t="s">
        <v>136</v>
      </c>
      <c r="N102" s="11" t="s">
        <v>155</v>
      </c>
      <c r="O102" s="35">
        <f>I102*315.9</f>
        <v>947.6999999999999</v>
      </c>
      <c r="P102" s="13">
        <v>0</v>
      </c>
      <c r="Q102" s="35">
        <f t="shared" si="58"/>
        <v>947.6999999999999</v>
      </c>
      <c r="R102" s="18"/>
      <c r="S102" s="35">
        <f>O102/30.4*24</f>
        <v>748.1842105263158</v>
      </c>
      <c r="T102" s="35">
        <f>O102/30.4*50</f>
        <v>1558.717105263158</v>
      </c>
      <c r="U102" s="13">
        <f>O102/1</f>
        <v>947.6999999999999</v>
      </c>
      <c r="V102" s="33">
        <f>O102*0.135</f>
        <v>127.9395</v>
      </c>
      <c r="W102" s="33">
        <f>O102*0.03</f>
        <v>28.430999999999997</v>
      </c>
      <c r="X102" s="33">
        <f>O102*7%</f>
        <v>66.339</v>
      </c>
      <c r="Y102" s="33">
        <f>O102*0.02</f>
        <v>18.954</v>
      </c>
      <c r="Z102" s="33">
        <f>771/40*I102</f>
        <v>57.824999999999996</v>
      </c>
      <c r="AA102" s="33">
        <f>I102*10.95</f>
        <v>32.849999999999994</v>
      </c>
      <c r="AB102" s="33">
        <f>O102*11*7%</f>
        <v>729.729</v>
      </c>
      <c r="AC102" s="17"/>
      <c r="AD102" s="33">
        <f>O102+R102+V102+W102+X102+Y102+Z102+AA102</f>
        <v>1280.0384999999999</v>
      </c>
      <c r="AE102" s="33">
        <f>AG102/2</f>
        <v>9672.396157894736</v>
      </c>
      <c r="AF102" s="33">
        <f>AG102/2</f>
        <v>9672.396157894736</v>
      </c>
      <c r="AG102" s="33">
        <f>AD102*12+S102+T102+U102+AB102</f>
        <v>19344.792315789473</v>
      </c>
      <c r="AH102" s="22"/>
      <c r="AI102" s="22"/>
      <c r="AK102" s="14"/>
      <c r="AL102" s="14"/>
      <c r="AM102" s="14"/>
    </row>
    <row r="103" spans="1:39" ht="25.5" customHeight="1">
      <c r="A103" s="11">
        <v>93</v>
      </c>
      <c r="B103" s="11">
        <v>9</v>
      </c>
      <c r="C103" s="11">
        <v>25</v>
      </c>
      <c r="D103" s="12">
        <v>7</v>
      </c>
      <c r="E103" s="12">
        <v>1</v>
      </c>
      <c r="F103" s="12">
        <v>648</v>
      </c>
      <c r="G103" s="18" t="s">
        <v>215</v>
      </c>
      <c r="H103" s="15" t="s">
        <v>218</v>
      </c>
      <c r="I103" s="15">
        <v>4</v>
      </c>
      <c r="J103" s="15"/>
      <c r="K103" s="59" t="s">
        <v>31</v>
      </c>
      <c r="L103" s="40" t="s">
        <v>57</v>
      </c>
      <c r="M103" s="17" t="s">
        <v>136</v>
      </c>
      <c r="N103" s="11" t="s">
        <v>155</v>
      </c>
      <c r="O103" s="35">
        <f>I103*315.9</f>
        <v>1263.6</v>
      </c>
      <c r="P103" s="13">
        <v>0</v>
      </c>
      <c r="Q103" s="35">
        <f t="shared" si="58"/>
        <v>1263.6</v>
      </c>
      <c r="R103" s="18"/>
      <c r="S103" s="35">
        <f>O103/30.4*24</f>
        <v>997.578947368421</v>
      </c>
      <c r="T103" s="35">
        <f>O103/30.4*50</f>
        <v>2078.2894736842104</v>
      </c>
      <c r="U103" s="13">
        <f>O103/1</f>
        <v>1263.6</v>
      </c>
      <c r="V103" s="33">
        <f>O103*0.135</f>
        <v>170.586</v>
      </c>
      <c r="W103" s="33">
        <f>O103*0.03</f>
        <v>37.907999999999994</v>
      </c>
      <c r="X103" s="33">
        <f>O103*7%</f>
        <v>88.452</v>
      </c>
      <c r="Y103" s="33">
        <f>O103*0.02</f>
        <v>25.272</v>
      </c>
      <c r="Z103" s="33">
        <f>771/40*I103</f>
        <v>77.1</v>
      </c>
      <c r="AA103" s="33">
        <f>I103*10.95</f>
        <v>43.8</v>
      </c>
      <c r="AB103" s="33">
        <f>O103*11*7%</f>
        <v>972.972</v>
      </c>
      <c r="AC103" s="17"/>
      <c r="AD103" s="33">
        <f>O103+R103+V103+W103+X103+Y103+Z103+AA103</f>
        <v>1706.7179999999996</v>
      </c>
      <c r="AE103" s="33">
        <f>AG103/2</f>
        <v>12896.528210526312</v>
      </c>
      <c r="AF103" s="33">
        <f>AG103/2</f>
        <v>12896.528210526312</v>
      </c>
      <c r="AG103" s="33">
        <f>AD103*12+S103+T103+U103+AB103</f>
        <v>25793.056421052625</v>
      </c>
      <c r="AH103" s="22"/>
      <c r="AI103" s="22"/>
      <c r="AK103" s="14"/>
      <c r="AL103" s="14"/>
      <c r="AM103" s="14"/>
    </row>
    <row r="104" spans="1:39" ht="25.5" customHeight="1">
      <c r="A104" s="11">
        <v>93</v>
      </c>
      <c r="B104" s="11">
        <v>9</v>
      </c>
      <c r="C104" s="11">
        <v>25</v>
      </c>
      <c r="D104" s="12">
        <v>7</v>
      </c>
      <c r="E104" s="12">
        <v>1</v>
      </c>
      <c r="F104" s="12">
        <v>648</v>
      </c>
      <c r="G104" s="18" t="s">
        <v>216</v>
      </c>
      <c r="H104" s="15" t="s">
        <v>218</v>
      </c>
      <c r="I104" s="15">
        <v>3</v>
      </c>
      <c r="J104" s="15"/>
      <c r="K104" s="59" t="s">
        <v>31</v>
      </c>
      <c r="L104" s="40" t="s">
        <v>57</v>
      </c>
      <c r="M104" s="17" t="s">
        <v>136</v>
      </c>
      <c r="N104" s="11" t="s">
        <v>155</v>
      </c>
      <c r="O104" s="35">
        <f>I104*315.9</f>
        <v>947.6999999999999</v>
      </c>
      <c r="P104" s="13">
        <v>0</v>
      </c>
      <c r="Q104" s="35">
        <f t="shared" si="58"/>
        <v>947.6999999999999</v>
      </c>
      <c r="R104" s="18"/>
      <c r="S104" s="35">
        <f>O104/30.4*24</f>
        <v>748.1842105263158</v>
      </c>
      <c r="T104" s="35">
        <f>O104/30.4*50</f>
        <v>1558.717105263158</v>
      </c>
      <c r="U104" s="13">
        <f>O104/1</f>
        <v>947.6999999999999</v>
      </c>
      <c r="V104" s="33">
        <f>O104*0.135</f>
        <v>127.9395</v>
      </c>
      <c r="W104" s="33">
        <f>O104*0.03</f>
        <v>28.430999999999997</v>
      </c>
      <c r="X104" s="33">
        <f>O104*7%</f>
        <v>66.339</v>
      </c>
      <c r="Y104" s="33">
        <f>O104*0.02</f>
        <v>18.954</v>
      </c>
      <c r="Z104" s="33">
        <f>771/40*I104</f>
        <v>57.824999999999996</v>
      </c>
      <c r="AA104" s="33">
        <f>I104*10.95</f>
        <v>32.849999999999994</v>
      </c>
      <c r="AB104" s="33">
        <f>O104*11*7%</f>
        <v>729.729</v>
      </c>
      <c r="AC104" s="17"/>
      <c r="AD104" s="33">
        <f>O104+R104+V104+W104+X104+Y104+Z104+AA104</f>
        <v>1280.0384999999999</v>
      </c>
      <c r="AE104" s="33">
        <f>AG104/2</f>
        <v>9672.396157894736</v>
      </c>
      <c r="AF104" s="33">
        <f>AG104/2</f>
        <v>9672.396157894736</v>
      </c>
      <c r="AG104" s="33">
        <f>AD104*12+S104+T104+U104+AB104</f>
        <v>19344.792315789473</v>
      </c>
      <c r="AH104" s="22"/>
      <c r="AI104" s="22"/>
      <c r="AK104" s="14"/>
      <c r="AL104" s="14"/>
      <c r="AM104" s="14"/>
    </row>
    <row r="105" spans="1:39" ht="25.5" customHeight="1">
      <c r="A105" s="11">
        <v>95</v>
      </c>
      <c r="B105" s="11">
        <v>9</v>
      </c>
      <c r="C105" s="11">
        <v>25</v>
      </c>
      <c r="D105" s="12">
        <v>7</v>
      </c>
      <c r="E105" s="12">
        <v>1</v>
      </c>
      <c r="F105" s="12">
        <v>648</v>
      </c>
      <c r="G105" s="18" t="s">
        <v>158</v>
      </c>
      <c r="H105" s="15" t="s">
        <v>218</v>
      </c>
      <c r="I105" s="11">
        <v>14</v>
      </c>
      <c r="J105" s="15"/>
      <c r="K105" s="59" t="s">
        <v>30</v>
      </c>
      <c r="L105" s="40" t="s">
        <v>57</v>
      </c>
      <c r="M105" s="17" t="s">
        <v>136</v>
      </c>
      <c r="N105" s="11" t="s">
        <v>155</v>
      </c>
      <c r="O105" s="35">
        <f>I105*360.15</f>
        <v>5042.099999999999</v>
      </c>
      <c r="P105" s="13">
        <v>0</v>
      </c>
      <c r="Q105" s="35">
        <f t="shared" si="58"/>
        <v>5042.099999999999</v>
      </c>
      <c r="R105" s="18"/>
      <c r="S105" s="35">
        <f t="shared" si="17"/>
        <v>3980.605263157894</v>
      </c>
      <c r="T105" s="35">
        <f t="shared" si="18"/>
        <v>8292.927631578947</v>
      </c>
      <c r="U105" s="13">
        <f aca="true" t="shared" si="59" ref="U105:U123">O105/1</f>
        <v>5042.099999999999</v>
      </c>
      <c r="V105" s="33">
        <f t="shared" si="19"/>
        <v>680.6835</v>
      </c>
      <c r="W105" s="33">
        <f t="shared" si="20"/>
        <v>151.26299999999998</v>
      </c>
      <c r="X105" s="33">
        <f t="shared" si="21"/>
        <v>352.947</v>
      </c>
      <c r="Y105" s="33">
        <f t="shared" si="22"/>
        <v>100.84199999999998</v>
      </c>
      <c r="Z105" s="33">
        <f t="shared" si="14"/>
        <v>269.84999999999997</v>
      </c>
      <c r="AA105" s="33">
        <f>I105*11.95</f>
        <v>167.29999999999998</v>
      </c>
      <c r="AB105" s="33">
        <f t="shared" si="23"/>
        <v>3882.417</v>
      </c>
      <c r="AC105" s="17"/>
      <c r="AD105" s="33">
        <f t="shared" si="24"/>
        <v>6764.9855</v>
      </c>
      <c r="AE105" s="33">
        <f t="shared" si="25"/>
        <v>51188.937947368424</v>
      </c>
      <c r="AF105" s="33">
        <f t="shared" si="26"/>
        <v>51188.937947368424</v>
      </c>
      <c r="AG105" s="33">
        <f t="shared" si="27"/>
        <v>102377.87589473685</v>
      </c>
      <c r="AH105" s="22"/>
      <c r="AI105" s="22"/>
      <c r="AK105" s="14"/>
      <c r="AL105" s="14"/>
      <c r="AM105" s="14"/>
    </row>
    <row r="106" spans="1:39" ht="25.5" customHeight="1">
      <c r="A106" s="11">
        <v>95</v>
      </c>
      <c r="B106" s="11">
        <v>9</v>
      </c>
      <c r="C106" s="11">
        <v>25</v>
      </c>
      <c r="D106" s="12">
        <v>7</v>
      </c>
      <c r="E106" s="12">
        <v>1</v>
      </c>
      <c r="F106" s="12">
        <v>648</v>
      </c>
      <c r="G106" s="18" t="s">
        <v>191</v>
      </c>
      <c r="H106" s="15" t="s">
        <v>218</v>
      </c>
      <c r="I106" s="11">
        <v>27</v>
      </c>
      <c r="J106" s="15"/>
      <c r="K106" s="59" t="s">
        <v>30</v>
      </c>
      <c r="L106" s="40" t="s">
        <v>57</v>
      </c>
      <c r="M106" s="17" t="s">
        <v>136</v>
      </c>
      <c r="N106" s="11" t="s">
        <v>155</v>
      </c>
      <c r="O106" s="35">
        <f>I106*360.15</f>
        <v>9724.05</v>
      </c>
      <c r="P106" s="13">
        <v>0</v>
      </c>
      <c r="Q106" s="35">
        <f t="shared" si="58"/>
        <v>9724.05</v>
      </c>
      <c r="R106" s="18"/>
      <c r="S106" s="35">
        <f>O106/30.4*24</f>
        <v>7676.881578947368</v>
      </c>
      <c r="T106" s="35">
        <f>O106/30.4*50</f>
        <v>15993.503289473685</v>
      </c>
      <c r="U106" s="13">
        <f t="shared" si="59"/>
        <v>9724.05</v>
      </c>
      <c r="V106" s="33">
        <f>O106*0.135</f>
        <v>1312.74675</v>
      </c>
      <c r="W106" s="33">
        <f>O106*0.03</f>
        <v>291.7215</v>
      </c>
      <c r="X106" s="33">
        <f>O106*7%</f>
        <v>680.6835</v>
      </c>
      <c r="Y106" s="33">
        <f>O106*0.02</f>
        <v>194.481</v>
      </c>
      <c r="Z106" s="33">
        <f>771/40*I106</f>
        <v>520.425</v>
      </c>
      <c r="AA106" s="33">
        <f>I106*11.95</f>
        <v>322.65</v>
      </c>
      <c r="AB106" s="33">
        <f>O106*11*7%</f>
        <v>7487.5185</v>
      </c>
      <c r="AC106" s="17"/>
      <c r="AD106" s="33">
        <f>O106+R106+V106+W106+X106+Y106+Z106+AA106</f>
        <v>13046.757749999997</v>
      </c>
      <c r="AE106" s="33">
        <f>AG106/2</f>
        <v>98721.5231842105</v>
      </c>
      <c r="AF106" s="33">
        <f>AG106/2</f>
        <v>98721.5231842105</v>
      </c>
      <c r="AG106" s="33">
        <f>AD106*12+S106+T106+U106+AB106</f>
        <v>197443.046368421</v>
      </c>
      <c r="AH106" s="22"/>
      <c r="AI106" s="22"/>
      <c r="AK106" s="14"/>
      <c r="AL106" s="14"/>
      <c r="AM106" s="14"/>
    </row>
    <row r="107" spans="1:39" ht="25.5" customHeight="1">
      <c r="A107" s="11">
        <v>96</v>
      </c>
      <c r="B107" s="11">
        <v>9</v>
      </c>
      <c r="C107" s="11">
        <v>25</v>
      </c>
      <c r="D107" s="12">
        <v>7</v>
      </c>
      <c r="E107" s="12">
        <v>1</v>
      </c>
      <c r="F107" s="12">
        <v>648</v>
      </c>
      <c r="G107" s="18" t="s">
        <v>76</v>
      </c>
      <c r="H107" s="15" t="s">
        <v>218</v>
      </c>
      <c r="I107" s="11">
        <v>11</v>
      </c>
      <c r="J107" s="15"/>
      <c r="K107" s="59" t="s">
        <v>30</v>
      </c>
      <c r="L107" s="40" t="s">
        <v>57</v>
      </c>
      <c r="M107" s="17" t="s">
        <v>136</v>
      </c>
      <c r="N107" s="11" t="s">
        <v>155</v>
      </c>
      <c r="O107" s="35">
        <f aca="true" t="shared" si="60" ref="O107:O121">I107*360.15</f>
        <v>3961.6499999999996</v>
      </c>
      <c r="P107" s="13">
        <v>0</v>
      </c>
      <c r="Q107" s="35">
        <f t="shared" si="58"/>
        <v>3961.6499999999996</v>
      </c>
      <c r="R107" s="18">
        <f>O107*0.02</f>
        <v>79.23299999999999</v>
      </c>
      <c r="S107" s="35">
        <f t="shared" si="17"/>
        <v>3127.618421052631</v>
      </c>
      <c r="T107" s="35">
        <f t="shared" si="18"/>
        <v>6515.871710526315</v>
      </c>
      <c r="U107" s="13">
        <f t="shared" si="59"/>
        <v>3961.6499999999996</v>
      </c>
      <c r="V107" s="33">
        <f t="shared" si="19"/>
        <v>534.82275</v>
      </c>
      <c r="W107" s="33">
        <f t="shared" si="20"/>
        <v>118.84949999999998</v>
      </c>
      <c r="X107" s="33">
        <f t="shared" si="21"/>
        <v>277.3155</v>
      </c>
      <c r="Y107" s="33">
        <f t="shared" si="22"/>
        <v>79.23299999999999</v>
      </c>
      <c r="Z107" s="33">
        <f t="shared" si="14"/>
        <v>212.02499999999998</v>
      </c>
      <c r="AA107" s="33">
        <f aca="true" t="shared" si="61" ref="AA107:AA121">I107*11.95</f>
        <v>131.45</v>
      </c>
      <c r="AB107" s="33">
        <f t="shared" si="23"/>
        <v>3050.4705</v>
      </c>
      <c r="AC107" s="17"/>
      <c r="AD107" s="33">
        <f t="shared" si="24"/>
        <v>5394.57875</v>
      </c>
      <c r="AE107" s="33">
        <f t="shared" si="25"/>
        <v>40695.277815789465</v>
      </c>
      <c r="AF107" s="33">
        <f t="shared" si="26"/>
        <v>40695.277815789465</v>
      </c>
      <c r="AG107" s="33">
        <f t="shared" si="27"/>
        <v>81390.55563157893</v>
      </c>
      <c r="AH107" s="22"/>
      <c r="AI107" s="22"/>
      <c r="AK107" s="14"/>
      <c r="AL107" s="14"/>
      <c r="AM107" s="14"/>
    </row>
    <row r="108" spans="1:39" ht="25.5" customHeight="1">
      <c r="A108" s="11">
        <v>98</v>
      </c>
      <c r="B108" s="11">
        <v>9</v>
      </c>
      <c r="C108" s="11">
        <v>25</v>
      </c>
      <c r="D108" s="12">
        <v>7</v>
      </c>
      <c r="E108" s="12">
        <v>1</v>
      </c>
      <c r="F108" s="12">
        <v>648</v>
      </c>
      <c r="G108" s="18" t="s">
        <v>79</v>
      </c>
      <c r="H108" s="15" t="s">
        <v>218</v>
      </c>
      <c r="I108" s="11">
        <v>18</v>
      </c>
      <c r="J108" s="15"/>
      <c r="K108" s="59" t="s">
        <v>30</v>
      </c>
      <c r="L108" s="40" t="s">
        <v>57</v>
      </c>
      <c r="M108" s="17" t="s">
        <v>136</v>
      </c>
      <c r="N108" s="11" t="s">
        <v>155</v>
      </c>
      <c r="O108" s="35">
        <f t="shared" si="60"/>
        <v>6482.7</v>
      </c>
      <c r="P108" s="13">
        <v>0</v>
      </c>
      <c r="Q108" s="35">
        <f t="shared" si="58"/>
        <v>6482.7</v>
      </c>
      <c r="R108" s="18">
        <f>O108*0.02</f>
        <v>129.654</v>
      </c>
      <c r="S108" s="35">
        <f t="shared" si="17"/>
        <v>5117.921052631578</v>
      </c>
      <c r="T108" s="35">
        <f t="shared" si="18"/>
        <v>10662.335526315788</v>
      </c>
      <c r="U108" s="13">
        <f t="shared" si="59"/>
        <v>6482.7</v>
      </c>
      <c r="V108" s="33">
        <f t="shared" si="19"/>
        <v>875.1645000000001</v>
      </c>
      <c r="W108" s="33">
        <f t="shared" si="20"/>
        <v>194.481</v>
      </c>
      <c r="X108" s="33">
        <f t="shared" si="21"/>
        <v>453.78900000000004</v>
      </c>
      <c r="Y108" s="33">
        <f t="shared" si="22"/>
        <v>129.654</v>
      </c>
      <c r="Z108" s="33">
        <f t="shared" si="14"/>
        <v>346.95</v>
      </c>
      <c r="AA108" s="33">
        <f t="shared" si="61"/>
        <v>215.1</v>
      </c>
      <c r="AB108" s="33">
        <f t="shared" si="23"/>
        <v>4991.679</v>
      </c>
      <c r="AC108" s="17"/>
      <c r="AD108" s="33">
        <f t="shared" si="24"/>
        <v>8827.4925</v>
      </c>
      <c r="AE108" s="33">
        <f t="shared" si="25"/>
        <v>66592.27278947367</v>
      </c>
      <c r="AF108" s="33">
        <f t="shared" si="26"/>
        <v>66592.27278947367</v>
      </c>
      <c r="AG108" s="33">
        <f t="shared" si="27"/>
        <v>133184.54557894735</v>
      </c>
      <c r="AH108" s="22"/>
      <c r="AI108" s="22"/>
      <c r="AK108" s="14"/>
      <c r="AL108" s="14"/>
      <c r="AM108" s="14"/>
    </row>
    <row r="109" spans="1:39" ht="25.5" customHeight="1">
      <c r="A109" s="11">
        <v>66</v>
      </c>
      <c r="B109" s="11">
        <v>9</v>
      </c>
      <c r="C109" s="11">
        <v>25</v>
      </c>
      <c r="D109" s="12">
        <v>7</v>
      </c>
      <c r="E109" s="12">
        <v>1</v>
      </c>
      <c r="F109" s="12">
        <v>648</v>
      </c>
      <c r="G109" s="18" t="s">
        <v>126</v>
      </c>
      <c r="H109" s="15" t="s">
        <v>218</v>
      </c>
      <c r="I109" s="11">
        <v>17</v>
      </c>
      <c r="J109" s="15"/>
      <c r="K109" s="59" t="s">
        <v>30</v>
      </c>
      <c r="L109" s="40" t="s">
        <v>57</v>
      </c>
      <c r="M109" s="17" t="s">
        <v>136</v>
      </c>
      <c r="N109" s="11" t="s">
        <v>155</v>
      </c>
      <c r="O109" s="35">
        <f t="shared" si="60"/>
        <v>6122.549999999999</v>
      </c>
      <c r="P109" s="13">
        <v>0</v>
      </c>
      <c r="Q109" s="35">
        <f t="shared" si="58"/>
        <v>6122.549999999999</v>
      </c>
      <c r="R109" s="18"/>
      <c r="S109" s="35">
        <f>O109/30.4*24</f>
        <v>4833.5921052631575</v>
      </c>
      <c r="T109" s="35">
        <f>O109/30.4*50</f>
        <v>10069.983552631578</v>
      </c>
      <c r="U109" s="13">
        <f t="shared" si="59"/>
        <v>6122.549999999999</v>
      </c>
      <c r="V109" s="33">
        <f>O109*0.135</f>
        <v>826.5442499999999</v>
      </c>
      <c r="W109" s="33">
        <f>O109*0.03</f>
        <v>183.67649999999998</v>
      </c>
      <c r="X109" s="33">
        <f>O109*7%</f>
        <v>428.57849999999996</v>
      </c>
      <c r="Y109" s="33">
        <f>O109*0.02</f>
        <v>122.451</v>
      </c>
      <c r="Z109" s="33">
        <f t="shared" si="14"/>
        <v>327.67499999999995</v>
      </c>
      <c r="AA109" s="33">
        <f t="shared" si="61"/>
        <v>203.14999999999998</v>
      </c>
      <c r="AB109" s="33">
        <f>O109*11*7%</f>
        <v>4714.3634999999995</v>
      </c>
      <c r="AC109" s="17"/>
      <c r="AD109" s="33">
        <f>O109+R109+V109+W109+X109+Y109+Z109+AA109</f>
        <v>8214.62525</v>
      </c>
      <c r="AE109" s="33">
        <f>AG109/2</f>
        <v>62157.99607894737</v>
      </c>
      <c r="AF109" s="33">
        <f>AG109/2</f>
        <v>62157.99607894737</v>
      </c>
      <c r="AG109" s="33">
        <f>AD109*12+S109+T109+U109+AB109</f>
        <v>124315.99215789474</v>
      </c>
      <c r="AH109" s="22"/>
      <c r="AI109" s="22"/>
      <c r="AK109" s="14"/>
      <c r="AL109" s="14"/>
      <c r="AM109" s="14"/>
    </row>
    <row r="110" spans="1:39" ht="25.5" customHeight="1">
      <c r="A110" s="11">
        <v>100</v>
      </c>
      <c r="B110" s="11">
        <v>9</v>
      </c>
      <c r="C110" s="11">
        <v>25</v>
      </c>
      <c r="D110" s="12">
        <v>7</v>
      </c>
      <c r="E110" s="12">
        <v>1</v>
      </c>
      <c r="F110" s="12">
        <v>648</v>
      </c>
      <c r="G110" s="18" t="s">
        <v>85</v>
      </c>
      <c r="H110" s="15" t="s">
        <v>218</v>
      </c>
      <c r="I110" s="11">
        <v>34</v>
      </c>
      <c r="J110" s="15"/>
      <c r="K110" s="59" t="s">
        <v>30</v>
      </c>
      <c r="L110" s="40" t="s">
        <v>57</v>
      </c>
      <c r="M110" s="17" t="s">
        <v>136</v>
      </c>
      <c r="N110" s="11" t="s">
        <v>155</v>
      </c>
      <c r="O110" s="35">
        <f t="shared" si="60"/>
        <v>12245.099999999999</v>
      </c>
      <c r="P110" s="13">
        <v>0</v>
      </c>
      <c r="Q110" s="35">
        <f t="shared" si="58"/>
        <v>12245.099999999999</v>
      </c>
      <c r="R110" s="18"/>
      <c r="S110" s="35">
        <f t="shared" si="17"/>
        <v>9667.184210526315</v>
      </c>
      <c r="T110" s="35">
        <f t="shared" si="18"/>
        <v>20139.967105263157</v>
      </c>
      <c r="U110" s="13">
        <f t="shared" si="59"/>
        <v>12245.099999999999</v>
      </c>
      <c r="V110" s="33">
        <f t="shared" si="19"/>
        <v>1653.0884999999998</v>
      </c>
      <c r="W110" s="33">
        <f t="shared" si="20"/>
        <v>367.35299999999995</v>
      </c>
      <c r="X110" s="33">
        <f t="shared" si="21"/>
        <v>857.1569999999999</v>
      </c>
      <c r="Y110" s="33">
        <f t="shared" si="22"/>
        <v>244.902</v>
      </c>
      <c r="Z110" s="33">
        <f t="shared" si="14"/>
        <v>655.3499999999999</v>
      </c>
      <c r="AA110" s="33">
        <f t="shared" si="61"/>
        <v>406.29999999999995</v>
      </c>
      <c r="AB110" s="33">
        <f t="shared" si="23"/>
        <v>9428.726999999999</v>
      </c>
      <c r="AC110" s="17"/>
      <c r="AD110" s="33">
        <f t="shared" si="24"/>
        <v>16429.2505</v>
      </c>
      <c r="AE110" s="33">
        <f t="shared" si="25"/>
        <v>124315.99215789474</v>
      </c>
      <c r="AF110" s="33">
        <f t="shared" si="26"/>
        <v>124315.99215789474</v>
      </c>
      <c r="AG110" s="33">
        <f t="shared" si="27"/>
        <v>248631.98431578948</v>
      </c>
      <c r="AH110" s="22"/>
      <c r="AI110" s="22"/>
      <c r="AK110" s="14"/>
      <c r="AL110" s="14"/>
      <c r="AM110" s="14"/>
    </row>
    <row r="111" spans="1:39" ht="25.5" customHeight="1">
      <c r="A111" s="11">
        <v>101</v>
      </c>
      <c r="B111" s="11">
        <v>9</v>
      </c>
      <c r="C111" s="11">
        <v>25</v>
      </c>
      <c r="D111" s="12">
        <v>7</v>
      </c>
      <c r="E111" s="12">
        <v>1</v>
      </c>
      <c r="F111" s="12">
        <v>648</v>
      </c>
      <c r="G111" s="18" t="s">
        <v>82</v>
      </c>
      <c r="H111" s="15" t="s">
        <v>218</v>
      </c>
      <c r="I111" s="11">
        <v>32</v>
      </c>
      <c r="J111" s="15"/>
      <c r="K111" s="59" t="s">
        <v>30</v>
      </c>
      <c r="L111" s="40" t="s">
        <v>57</v>
      </c>
      <c r="M111" s="17" t="s">
        <v>136</v>
      </c>
      <c r="N111" s="11" t="s">
        <v>155</v>
      </c>
      <c r="O111" s="35">
        <f t="shared" si="60"/>
        <v>11524.8</v>
      </c>
      <c r="P111" s="13">
        <v>0</v>
      </c>
      <c r="Q111" s="35">
        <f t="shared" si="58"/>
        <v>11524.8</v>
      </c>
      <c r="R111" s="18">
        <f aca="true" t="shared" si="62" ref="R111:R117">O111*0.02</f>
        <v>230.49599999999998</v>
      </c>
      <c r="S111" s="35">
        <f t="shared" si="17"/>
        <v>9098.526315789473</v>
      </c>
      <c r="T111" s="35">
        <f t="shared" si="18"/>
        <v>18955.263157894737</v>
      </c>
      <c r="U111" s="13">
        <f t="shared" si="59"/>
        <v>11524.8</v>
      </c>
      <c r="V111" s="33">
        <f t="shared" si="19"/>
        <v>1555.848</v>
      </c>
      <c r="W111" s="33">
        <f t="shared" si="20"/>
        <v>345.74399999999997</v>
      </c>
      <c r="X111" s="33">
        <f t="shared" si="21"/>
        <v>806.736</v>
      </c>
      <c r="Y111" s="33">
        <f t="shared" si="22"/>
        <v>230.49599999999998</v>
      </c>
      <c r="Z111" s="33">
        <f t="shared" si="14"/>
        <v>616.8</v>
      </c>
      <c r="AA111" s="33">
        <f t="shared" si="61"/>
        <v>382.4</v>
      </c>
      <c r="AB111" s="33">
        <f t="shared" si="23"/>
        <v>8874.096</v>
      </c>
      <c r="AC111" s="17"/>
      <c r="AD111" s="33">
        <f t="shared" si="24"/>
        <v>15693.319999999998</v>
      </c>
      <c r="AE111" s="33">
        <f t="shared" si="25"/>
        <v>118386.26273684208</v>
      </c>
      <c r="AF111" s="33">
        <f t="shared" si="26"/>
        <v>118386.26273684208</v>
      </c>
      <c r="AG111" s="33">
        <f t="shared" si="27"/>
        <v>236772.52547368416</v>
      </c>
      <c r="AH111" s="22"/>
      <c r="AI111" s="22"/>
      <c r="AK111" s="14"/>
      <c r="AL111" s="14"/>
      <c r="AM111" s="14"/>
    </row>
    <row r="112" spans="1:39" ht="25.5" customHeight="1">
      <c r="A112" s="11">
        <v>103</v>
      </c>
      <c r="B112" s="11">
        <v>9</v>
      </c>
      <c r="C112" s="11">
        <v>25</v>
      </c>
      <c r="D112" s="12">
        <v>7</v>
      </c>
      <c r="E112" s="12">
        <v>1</v>
      </c>
      <c r="F112" s="12">
        <v>648</v>
      </c>
      <c r="G112" s="18" t="s">
        <v>81</v>
      </c>
      <c r="H112" s="15" t="s">
        <v>218</v>
      </c>
      <c r="I112" s="11">
        <v>29</v>
      </c>
      <c r="J112" s="15"/>
      <c r="K112" s="59" t="s">
        <v>30</v>
      </c>
      <c r="L112" s="40" t="s">
        <v>57</v>
      </c>
      <c r="M112" s="17" t="s">
        <v>136</v>
      </c>
      <c r="N112" s="11" t="s">
        <v>155</v>
      </c>
      <c r="O112" s="35">
        <f t="shared" si="60"/>
        <v>10444.349999999999</v>
      </c>
      <c r="P112" s="13">
        <v>0</v>
      </c>
      <c r="Q112" s="35">
        <f t="shared" si="58"/>
        <v>10444.349999999999</v>
      </c>
      <c r="R112" s="18">
        <f t="shared" si="62"/>
        <v>208.88699999999997</v>
      </c>
      <c r="S112" s="35">
        <f t="shared" si="17"/>
        <v>8245.53947368421</v>
      </c>
      <c r="T112" s="35">
        <f t="shared" si="18"/>
        <v>17178.207236842103</v>
      </c>
      <c r="U112" s="13">
        <f t="shared" si="59"/>
        <v>10444.349999999999</v>
      </c>
      <c r="V112" s="33">
        <f t="shared" si="19"/>
        <v>1409.98725</v>
      </c>
      <c r="W112" s="33">
        <f t="shared" si="20"/>
        <v>313.3305</v>
      </c>
      <c r="X112" s="33">
        <f t="shared" si="21"/>
        <v>731.1044999999999</v>
      </c>
      <c r="Y112" s="33">
        <f t="shared" si="22"/>
        <v>208.88699999999997</v>
      </c>
      <c r="Z112" s="33">
        <f t="shared" si="14"/>
        <v>558.9749999999999</v>
      </c>
      <c r="AA112" s="33">
        <f t="shared" si="61"/>
        <v>346.54999999999995</v>
      </c>
      <c r="AB112" s="33">
        <f t="shared" si="23"/>
        <v>8042.1494999999995</v>
      </c>
      <c r="AC112" s="17"/>
      <c r="AD112" s="33">
        <f t="shared" si="24"/>
        <v>14222.071249999999</v>
      </c>
      <c r="AE112" s="33">
        <f t="shared" si="25"/>
        <v>107287.55060526315</v>
      </c>
      <c r="AF112" s="33">
        <f t="shared" si="26"/>
        <v>107287.55060526315</v>
      </c>
      <c r="AG112" s="33">
        <f t="shared" si="27"/>
        <v>214575.1012105263</v>
      </c>
      <c r="AH112" s="22"/>
      <c r="AI112" s="22"/>
      <c r="AK112" s="14"/>
      <c r="AL112" s="14"/>
      <c r="AM112" s="14"/>
    </row>
    <row r="113" spans="1:39" ht="25.5" customHeight="1">
      <c r="A113" s="11">
        <v>106</v>
      </c>
      <c r="B113" s="11">
        <v>9</v>
      </c>
      <c r="C113" s="11">
        <v>25</v>
      </c>
      <c r="D113" s="12">
        <v>7</v>
      </c>
      <c r="E113" s="12">
        <v>1</v>
      </c>
      <c r="F113" s="12">
        <v>648</v>
      </c>
      <c r="G113" s="18" t="s">
        <v>86</v>
      </c>
      <c r="H113" s="15" t="s">
        <v>218</v>
      </c>
      <c r="I113" s="11">
        <v>12</v>
      </c>
      <c r="J113" s="15"/>
      <c r="K113" s="59" t="s">
        <v>30</v>
      </c>
      <c r="L113" s="40" t="s">
        <v>57</v>
      </c>
      <c r="M113" s="17" t="s">
        <v>136</v>
      </c>
      <c r="N113" s="11" t="s">
        <v>155</v>
      </c>
      <c r="O113" s="35">
        <f t="shared" si="60"/>
        <v>4321.799999999999</v>
      </c>
      <c r="P113" s="13">
        <v>0</v>
      </c>
      <c r="Q113" s="35">
        <f t="shared" si="58"/>
        <v>4321.799999999999</v>
      </c>
      <c r="R113" s="18">
        <f t="shared" si="62"/>
        <v>86.43599999999999</v>
      </c>
      <c r="S113" s="35">
        <f t="shared" si="17"/>
        <v>3411.9473684210525</v>
      </c>
      <c r="T113" s="35">
        <f t="shared" si="18"/>
        <v>7108.223684210526</v>
      </c>
      <c r="U113" s="13">
        <f t="shared" si="59"/>
        <v>4321.799999999999</v>
      </c>
      <c r="V113" s="33">
        <f t="shared" si="19"/>
        <v>583.443</v>
      </c>
      <c r="W113" s="33">
        <f t="shared" si="20"/>
        <v>129.65399999999997</v>
      </c>
      <c r="X113" s="33">
        <f t="shared" si="21"/>
        <v>302.52599999999995</v>
      </c>
      <c r="Y113" s="33">
        <f t="shared" si="22"/>
        <v>86.43599999999999</v>
      </c>
      <c r="Z113" s="33">
        <f t="shared" si="14"/>
        <v>231.29999999999998</v>
      </c>
      <c r="AA113" s="33">
        <f t="shared" si="61"/>
        <v>143.39999999999998</v>
      </c>
      <c r="AB113" s="33">
        <f t="shared" si="23"/>
        <v>3327.7859999999996</v>
      </c>
      <c r="AC113" s="17"/>
      <c r="AD113" s="33">
        <f t="shared" si="24"/>
        <v>5884.994999999998</v>
      </c>
      <c r="AE113" s="33">
        <f t="shared" si="25"/>
        <v>44394.84852631577</v>
      </c>
      <c r="AF113" s="33">
        <f t="shared" si="26"/>
        <v>44394.84852631577</v>
      </c>
      <c r="AG113" s="33">
        <f t="shared" si="27"/>
        <v>88789.69705263154</v>
      </c>
      <c r="AH113" s="22"/>
      <c r="AI113" s="22"/>
      <c r="AK113" s="14"/>
      <c r="AL113" s="14"/>
      <c r="AM113" s="14"/>
    </row>
    <row r="114" spans="1:39" ht="25.5" customHeight="1">
      <c r="A114" s="11">
        <v>107</v>
      </c>
      <c r="B114" s="11">
        <v>9</v>
      </c>
      <c r="C114" s="11">
        <v>25</v>
      </c>
      <c r="D114" s="12">
        <v>7</v>
      </c>
      <c r="E114" s="12">
        <v>1</v>
      </c>
      <c r="F114" s="12">
        <v>648</v>
      </c>
      <c r="G114" s="18" t="s">
        <v>88</v>
      </c>
      <c r="H114" s="15" t="s">
        <v>218</v>
      </c>
      <c r="I114" s="11">
        <v>37</v>
      </c>
      <c r="J114" s="15"/>
      <c r="K114" s="59" t="s">
        <v>30</v>
      </c>
      <c r="L114" s="40" t="s">
        <v>57</v>
      </c>
      <c r="M114" s="17" t="s">
        <v>136</v>
      </c>
      <c r="N114" s="11" t="s">
        <v>155</v>
      </c>
      <c r="O114" s="35">
        <f t="shared" si="60"/>
        <v>13325.55</v>
      </c>
      <c r="P114" s="13">
        <v>0</v>
      </c>
      <c r="Q114" s="35">
        <f t="shared" si="58"/>
        <v>13325.55</v>
      </c>
      <c r="R114" s="18">
        <f t="shared" si="62"/>
        <v>266.51099999999997</v>
      </c>
      <c r="S114" s="35">
        <f t="shared" si="17"/>
        <v>10520.171052631578</v>
      </c>
      <c r="T114" s="35">
        <f t="shared" si="18"/>
        <v>21917.02302631579</v>
      </c>
      <c r="U114" s="13">
        <f t="shared" si="59"/>
        <v>13325.55</v>
      </c>
      <c r="V114" s="33">
        <f t="shared" si="19"/>
        <v>1798.9492500000001</v>
      </c>
      <c r="W114" s="33">
        <f t="shared" si="20"/>
        <v>399.76649999999995</v>
      </c>
      <c r="X114" s="33">
        <f t="shared" si="21"/>
        <v>932.7885</v>
      </c>
      <c r="Y114" s="33">
        <f t="shared" si="22"/>
        <v>266.51099999999997</v>
      </c>
      <c r="Z114" s="33">
        <f t="shared" si="14"/>
        <v>713.175</v>
      </c>
      <c r="AA114" s="33">
        <f t="shared" si="61"/>
        <v>442.15</v>
      </c>
      <c r="AB114" s="33">
        <f t="shared" si="23"/>
        <v>10260.6735</v>
      </c>
      <c r="AC114" s="17"/>
      <c r="AD114" s="33">
        <f t="shared" si="24"/>
        <v>18145.40125</v>
      </c>
      <c r="AE114" s="33">
        <f t="shared" si="25"/>
        <v>136884.11628947366</v>
      </c>
      <c r="AF114" s="33">
        <f t="shared" si="26"/>
        <v>136884.11628947366</v>
      </c>
      <c r="AG114" s="33">
        <f t="shared" si="27"/>
        <v>273768.2325789473</v>
      </c>
      <c r="AH114" s="22"/>
      <c r="AI114" s="22"/>
      <c r="AK114" s="14"/>
      <c r="AL114" s="14"/>
      <c r="AM114" s="14"/>
    </row>
    <row r="115" spans="1:39" ht="25.5" customHeight="1">
      <c r="A115" s="11">
        <v>108</v>
      </c>
      <c r="B115" s="11">
        <v>9</v>
      </c>
      <c r="C115" s="11">
        <v>25</v>
      </c>
      <c r="D115" s="12">
        <v>7</v>
      </c>
      <c r="E115" s="12">
        <v>1</v>
      </c>
      <c r="F115" s="12">
        <v>648</v>
      </c>
      <c r="G115" s="18" t="s">
        <v>93</v>
      </c>
      <c r="H115" s="15" t="s">
        <v>218</v>
      </c>
      <c r="I115" s="11">
        <v>5</v>
      </c>
      <c r="J115" s="15"/>
      <c r="K115" s="59" t="s">
        <v>30</v>
      </c>
      <c r="L115" s="40" t="s">
        <v>57</v>
      </c>
      <c r="M115" s="17" t="s">
        <v>136</v>
      </c>
      <c r="N115" s="11" t="s">
        <v>155</v>
      </c>
      <c r="O115" s="35">
        <f t="shared" si="60"/>
        <v>1800.75</v>
      </c>
      <c r="P115" s="13">
        <v>0</v>
      </c>
      <c r="Q115" s="35">
        <f t="shared" si="58"/>
        <v>1800.75</v>
      </c>
      <c r="R115" s="18">
        <f t="shared" si="62"/>
        <v>36.015</v>
      </c>
      <c r="S115" s="35">
        <f t="shared" si="17"/>
        <v>1421.6447368421054</v>
      </c>
      <c r="T115" s="35">
        <f t="shared" si="18"/>
        <v>2961.759868421053</v>
      </c>
      <c r="U115" s="13">
        <f t="shared" si="59"/>
        <v>1800.75</v>
      </c>
      <c r="V115" s="33">
        <f t="shared" si="19"/>
        <v>243.10125000000002</v>
      </c>
      <c r="W115" s="33">
        <f t="shared" si="20"/>
        <v>54.0225</v>
      </c>
      <c r="X115" s="33">
        <f t="shared" si="21"/>
        <v>126.05250000000001</v>
      </c>
      <c r="Y115" s="33">
        <f t="shared" si="22"/>
        <v>36.015</v>
      </c>
      <c r="Z115" s="33">
        <f t="shared" si="14"/>
        <v>96.375</v>
      </c>
      <c r="AA115" s="33">
        <f t="shared" si="61"/>
        <v>59.75</v>
      </c>
      <c r="AB115" s="33">
        <f t="shared" si="23"/>
        <v>1386.5775</v>
      </c>
      <c r="AC115" s="17"/>
      <c r="AD115" s="33">
        <f t="shared" si="24"/>
        <v>2452.0812499999997</v>
      </c>
      <c r="AE115" s="33">
        <f t="shared" si="25"/>
        <v>18497.85355263158</v>
      </c>
      <c r="AF115" s="33">
        <f t="shared" si="26"/>
        <v>18497.85355263158</v>
      </c>
      <c r="AG115" s="33">
        <f t="shared" si="27"/>
        <v>36995.70710526316</v>
      </c>
      <c r="AH115" s="22"/>
      <c r="AI115" s="22"/>
      <c r="AK115" s="14"/>
      <c r="AL115" s="14"/>
      <c r="AM115" s="14"/>
    </row>
    <row r="116" spans="1:39" ht="25.5" customHeight="1">
      <c r="A116" s="11">
        <v>109</v>
      </c>
      <c r="B116" s="11">
        <v>9</v>
      </c>
      <c r="C116" s="11">
        <v>25</v>
      </c>
      <c r="D116" s="12">
        <v>7</v>
      </c>
      <c r="E116" s="12">
        <v>1</v>
      </c>
      <c r="F116" s="12">
        <v>648</v>
      </c>
      <c r="G116" s="18" t="s">
        <v>77</v>
      </c>
      <c r="H116" s="15" t="s">
        <v>218</v>
      </c>
      <c r="I116" s="11">
        <v>25</v>
      </c>
      <c r="J116" s="15"/>
      <c r="K116" s="59" t="s">
        <v>30</v>
      </c>
      <c r="L116" s="40" t="s">
        <v>57</v>
      </c>
      <c r="M116" s="17" t="s">
        <v>136</v>
      </c>
      <c r="N116" s="11" t="s">
        <v>155</v>
      </c>
      <c r="O116" s="35">
        <f t="shared" si="60"/>
        <v>9003.75</v>
      </c>
      <c r="P116" s="13">
        <v>0</v>
      </c>
      <c r="Q116" s="35">
        <f t="shared" si="58"/>
        <v>9003.75</v>
      </c>
      <c r="R116" s="18">
        <f t="shared" si="62"/>
        <v>180.07500000000002</v>
      </c>
      <c r="S116" s="35">
        <f t="shared" si="17"/>
        <v>7108.223684210527</v>
      </c>
      <c r="T116" s="35">
        <f t="shared" si="18"/>
        <v>14808.799342105263</v>
      </c>
      <c r="U116" s="13">
        <f t="shared" si="59"/>
        <v>9003.75</v>
      </c>
      <c r="V116" s="33">
        <f t="shared" si="19"/>
        <v>1215.5062500000001</v>
      </c>
      <c r="W116" s="33">
        <f t="shared" si="20"/>
        <v>270.1125</v>
      </c>
      <c r="X116" s="33">
        <f t="shared" si="21"/>
        <v>630.2625</v>
      </c>
      <c r="Y116" s="33">
        <f t="shared" si="22"/>
        <v>180.07500000000002</v>
      </c>
      <c r="Z116" s="33">
        <f t="shared" si="14"/>
        <v>481.87499999999994</v>
      </c>
      <c r="AA116" s="33">
        <f t="shared" si="61"/>
        <v>298.75</v>
      </c>
      <c r="AB116" s="33">
        <f t="shared" si="23"/>
        <v>6932.887500000001</v>
      </c>
      <c r="AC116" s="17"/>
      <c r="AD116" s="33">
        <f t="shared" si="24"/>
        <v>12260.406250000002</v>
      </c>
      <c r="AE116" s="33">
        <f t="shared" si="25"/>
        <v>92489.26776315791</v>
      </c>
      <c r="AF116" s="33">
        <f t="shared" si="26"/>
        <v>92489.26776315791</v>
      </c>
      <c r="AG116" s="33">
        <f t="shared" si="27"/>
        <v>184978.53552631583</v>
      </c>
      <c r="AH116" s="22"/>
      <c r="AI116" s="22"/>
      <c r="AK116" s="14"/>
      <c r="AL116" s="14"/>
      <c r="AM116" s="14"/>
    </row>
    <row r="117" spans="1:39" ht="25.5" customHeight="1">
      <c r="A117" s="11">
        <v>111</v>
      </c>
      <c r="B117" s="11">
        <v>9</v>
      </c>
      <c r="C117" s="11">
        <v>25</v>
      </c>
      <c r="D117" s="12">
        <v>7</v>
      </c>
      <c r="E117" s="12">
        <v>1</v>
      </c>
      <c r="F117" s="12">
        <v>648</v>
      </c>
      <c r="G117" s="18" t="s">
        <v>89</v>
      </c>
      <c r="H117" s="15" t="s">
        <v>218</v>
      </c>
      <c r="I117" s="11">
        <v>28</v>
      </c>
      <c r="J117" s="15"/>
      <c r="K117" s="59" t="s">
        <v>30</v>
      </c>
      <c r="L117" s="40" t="s">
        <v>57</v>
      </c>
      <c r="M117" s="17" t="s">
        <v>136</v>
      </c>
      <c r="N117" s="11" t="s">
        <v>155</v>
      </c>
      <c r="O117" s="35">
        <f t="shared" si="60"/>
        <v>10084.199999999999</v>
      </c>
      <c r="P117" s="13">
        <v>0</v>
      </c>
      <c r="Q117" s="35">
        <f t="shared" si="58"/>
        <v>10084.199999999999</v>
      </c>
      <c r="R117" s="18">
        <f t="shared" si="62"/>
        <v>201.68399999999997</v>
      </c>
      <c r="S117" s="35">
        <f t="shared" si="17"/>
        <v>7961.210526315788</v>
      </c>
      <c r="T117" s="35">
        <f t="shared" si="18"/>
        <v>16585.855263157893</v>
      </c>
      <c r="U117" s="13">
        <f t="shared" si="59"/>
        <v>10084.199999999999</v>
      </c>
      <c r="V117" s="33">
        <f t="shared" si="19"/>
        <v>1361.367</v>
      </c>
      <c r="W117" s="33">
        <f t="shared" si="20"/>
        <v>302.52599999999995</v>
      </c>
      <c r="X117" s="33">
        <f t="shared" si="21"/>
        <v>705.894</v>
      </c>
      <c r="Y117" s="33">
        <f t="shared" si="22"/>
        <v>201.68399999999997</v>
      </c>
      <c r="Z117" s="33">
        <f t="shared" si="14"/>
        <v>539.6999999999999</v>
      </c>
      <c r="AA117" s="33">
        <f t="shared" si="61"/>
        <v>334.59999999999997</v>
      </c>
      <c r="AB117" s="33">
        <f t="shared" si="23"/>
        <v>7764.834</v>
      </c>
      <c r="AC117" s="17"/>
      <c r="AD117" s="33">
        <f t="shared" si="24"/>
        <v>13731.654999999999</v>
      </c>
      <c r="AE117" s="33">
        <f t="shared" si="25"/>
        <v>103587.97989473684</v>
      </c>
      <c r="AF117" s="33">
        <f t="shared" si="26"/>
        <v>103587.97989473684</v>
      </c>
      <c r="AG117" s="33">
        <f t="shared" si="27"/>
        <v>207175.95978947368</v>
      </c>
      <c r="AH117" s="22"/>
      <c r="AI117" s="22"/>
      <c r="AK117" s="14"/>
      <c r="AL117" s="14"/>
      <c r="AM117" s="14"/>
    </row>
    <row r="118" spans="1:39" ht="25.5" customHeight="1">
      <c r="A118" s="11">
        <v>112</v>
      </c>
      <c r="B118" s="11">
        <v>9</v>
      </c>
      <c r="C118" s="11">
        <v>25</v>
      </c>
      <c r="D118" s="12">
        <v>7</v>
      </c>
      <c r="E118" s="12">
        <v>1</v>
      </c>
      <c r="F118" s="12">
        <v>648</v>
      </c>
      <c r="G118" s="18" t="s">
        <v>90</v>
      </c>
      <c r="H118" s="15" t="s">
        <v>218</v>
      </c>
      <c r="I118" s="11">
        <v>10</v>
      </c>
      <c r="J118" s="15"/>
      <c r="K118" s="59" t="s">
        <v>30</v>
      </c>
      <c r="L118" s="40" t="s">
        <v>57</v>
      </c>
      <c r="M118" s="17" t="s">
        <v>136</v>
      </c>
      <c r="N118" s="11" t="s">
        <v>155</v>
      </c>
      <c r="O118" s="35">
        <f t="shared" si="60"/>
        <v>3601.5</v>
      </c>
      <c r="P118" s="13">
        <v>0</v>
      </c>
      <c r="Q118" s="35">
        <f t="shared" si="58"/>
        <v>3601.5</v>
      </c>
      <c r="R118" s="18"/>
      <c r="S118" s="35">
        <f t="shared" si="17"/>
        <v>2843.289473684211</v>
      </c>
      <c r="T118" s="35">
        <f t="shared" si="18"/>
        <v>5923.519736842106</v>
      </c>
      <c r="U118" s="13">
        <f t="shared" si="59"/>
        <v>3601.5</v>
      </c>
      <c r="V118" s="33">
        <f t="shared" si="19"/>
        <v>486.20250000000004</v>
      </c>
      <c r="W118" s="33">
        <f t="shared" si="20"/>
        <v>108.045</v>
      </c>
      <c r="X118" s="33">
        <f t="shared" si="21"/>
        <v>252.10500000000002</v>
      </c>
      <c r="Y118" s="33">
        <f t="shared" si="22"/>
        <v>72.03</v>
      </c>
      <c r="Z118" s="33">
        <f t="shared" si="14"/>
        <v>192.75</v>
      </c>
      <c r="AA118" s="33">
        <f t="shared" si="61"/>
        <v>119.5</v>
      </c>
      <c r="AB118" s="33">
        <f t="shared" si="23"/>
        <v>2773.155</v>
      </c>
      <c r="AC118" s="17"/>
      <c r="AD118" s="33">
        <f t="shared" si="24"/>
        <v>4832.132499999999</v>
      </c>
      <c r="AE118" s="33">
        <f t="shared" si="25"/>
        <v>36563.52710526315</v>
      </c>
      <c r="AF118" s="33">
        <f t="shared" si="26"/>
        <v>36563.52710526315</v>
      </c>
      <c r="AG118" s="33">
        <f t="shared" si="27"/>
        <v>73127.0542105263</v>
      </c>
      <c r="AH118" s="22"/>
      <c r="AI118" s="22"/>
      <c r="AK118" s="14"/>
      <c r="AL118" s="14"/>
      <c r="AM118" s="14"/>
    </row>
    <row r="119" spans="1:39" ht="25.5" customHeight="1">
      <c r="A119" s="11">
        <v>113</v>
      </c>
      <c r="B119" s="11">
        <v>9</v>
      </c>
      <c r="C119" s="11">
        <v>25</v>
      </c>
      <c r="D119" s="12">
        <v>7</v>
      </c>
      <c r="E119" s="12">
        <v>1</v>
      </c>
      <c r="F119" s="12">
        <v>648</v>
      </c>
      <c r="G119" s="18" t="s">
        <v>60</v>
      </c>
      <c r="H119" s="15" t="s">
        <v>218</v>
      </c>
      <c r="I119" s="11">
        <v>40</v>
      </c>
      <c r="J119" s="15"/>
      <c r="K119" s="59" t="s">
        <v>30</v>
      </c>
      <c r="L119" s="40" t="s">
        <v>57</v>
      </c>
      <c r="M119" s="17" t="s">
        <v>136</v>
      </c>
      <c r="N119" s="11" t="s">
        <v>155</v>
      </c>
      <c r="O119" s="35">
        <f t="shared" si="60"/>
        <v>14406</v>
      </c>
      <c r="P119" s="13">
        <v>0</v>
      </c>
      <c r="Q119" s="35">
        <f aca="true" t="shared" si="63" ref="Q119:Q134">SUM(O119:P119)</f>
        <v>14406</v>
      </c>
      <c r="R119" s="18">
        <f>O119*0.02</f>
        <v>288.12</v>
      </c>
      <c r="S119" s="35">
        <f>O119/30.4*24</f>
        <v>11373.157894736843</v>
      </c>
      <c r="T119" s="35">
        <f>O119/30.4*50</f>
        <v>23694.078947368424</v>
      </c>
      <c r="U119" s="13">
        <f t="shared" si="59"/>
        <v>14406</v>
      </c>
      <c r="V119" s="33">
        <f>O119*0.135</f>
        <v>1944.8100000000002</v>
      </c>
      <c r="W119" s="33">
        <f>O119*0.03</f>
        <v>432.18</v>
      </c>
      <c r="X119" s="33">
        <f>O119*7%</f>
        <v>1008.4200000000001</v>
      </c>
      <c r="Y119" s="33">
        <f>O119*0.02</f>
        <v>288.12</v>
      </c>
      <c r="Z119" s="33">
        <f t="shared" si="14"/>
        <v>771</v>
      </c>
      <c r="AA119" s="33">
        <f t="shared" si="61"/>
        <v>478</v>
      </c>
      <c r="AB119" s="33">
        <f>O119*11*7%</f>
        <v>11092.62</v>
      </c>
      <c r="AC119" s="17"/>
      <c r="AD119" s="33">
        <f>O119+R119+V119+W119+X119+Y119+Z119+AA119</f>
        <v>19616.649999999998</v>
      </c>
      <c r="AE119" s="33">
        <f>AG119/2</f>
        <v>147982.82842105263</v>
      </c>
      <c r="AF119" s="33">
        <f>AG119/2</f>
        <v>147982.82842105263</v>
      </c>
      <c r="AG119" s="33">
        <f>AD119*12+S119+T119+U119+AB119</f>
        <v>295965.65684210527</v>
      </c>
      <c r="AH119" s="22"/>
      <c r="AI119" s="22"/>
      <c r="AK119" s="14"/>
      <c r="AL119" s="14"/>
      <c r="AM119" s="14"/>
    </row>
    <row r="120" spans="1:39" ht="25.5" customHeight="1">
      <c r="A120" s="11">
        <v>113</v>
      </c>
      <c r="B120" s="11">
        <v>9</v>
      </c>
      <c r="C120" s="11">
        <v>25</v>
      </c>
      <c r="D120" s="12">
        <v>7</v>
      </c>
      <c r="E120" s="12">
        <v>1</v>
      </c>
      <c r="F120" s="12">
        <v>648</v>
      </c>
      <c r="G120" s="18" t="s">
        <v>199</v>
      </c>
      <c r="H120" s="15" t="s">
        <v>218</v>
      </c>
      <c r="I120" s="11">
        <v>26</v>
      </c>
      <c r="J120" s="15"/>
      <c r="K120" s="59" t="s">
        <v>30</v>
      </c>
      <c r="L120" s="40" t="s">
        <v>57</v>
      </c>
      <c r="M120" s="17" t="s">
        <v>136</v>
      </c>
      <c r="N120" s="11" t="s">
        <v>155</v>
      </c>
      <c r="O120" s="35">
        <f t="shared" si="60"/>
        <v>9363.9</v>
      </c>
      <c r="P120" s="13">
        <v>0</v>
      </c>
      <c r="Q120" s="35">
        <f t="shared" si="63"/>
        <v>9363.9</v>
      </c>
      <c r="R120" s="18">
        <f>O120*0.02</f>
        <v>187.278</v>
      </c>
      <c r="S120" s="35">
        <f>O120/30.4*24</f>
        <v>7392.5526315789475</v>
      </c>
      <c r="T120" s="35">
        <f>O120/30.4*50</f>
        <v>15401.151315789473</v>
      </c>
      <c r="U120" s="13">
        <f t="shared" si="59"/>
        <v>9363.9</v>
      </c>
      <c r="V120" s="33">
        <f>O120*0.135</f>
        <v>1264.1265</v>
      </c>
      <c r="W120" s="33">
        <f>O120*0.03</f>
        <v>280.917</v>
      </c>
      <c r="X120" s="33">
        <f>O120*7%</f>
        <v>655.4730000000001</v>
      </c>
      <c r="Y120" s="33">
        <f>O120*0.02</f>
        <v>187.278</v>
      </c>
      <c r="Z120" s="33">
        <f t="shared" si="14"/>
        <v>501.15</v>
      </c>
      <c r="AA120" s="33">
        <f t="shared" si="61"/>
        <v>310.7</v>
      </c>
      <c r="AB120" s="33">
        <f>O120*11*7%</f>
        <v>7210.203</v>
      </c>
      <c r="AC120" s="17"/>
      <c r="AD120" s="33">
        <f>O120+R120+V120+W120+X120+Y120+Z120+AA120</f>
        <v>12750.8225</v>
      </c>
      <c r="AE120" s="33">
        <f>AG120/2</f>
        <v>96188.83847368421</v>
      </c>
      <c r="AF120" s="33">
        <f>AG120/2</f>
        <v>96188.83847368421</v>
      </c>
      <c r="AG120" s="33">
        <f>AD120*12+S120+T120+U120+AB120</f>
        <v>192377.67694736843</v>
      </c>
      <c r="AH120" s="22"/>
      <c r="AI120" s="22"/>
      <c r="AK120" s="14"/>
      <c r="AL120" s="14"/>
      <c r="AM120" s="14"/>
    </row>
    <row r="121" spans="1:39" ht="25.5" customHeight="1">
      <c r="A121" s="11">
        <v>113</v>
      </c>
      <c r="B121" s="11">
        <v>9</v>
      </c>
      <c r="C121" s="11">
        <v>25</v>
      </c>
      <c r="D121" s="12">
        <v>7</v>
      </c>
      <c r="E121" s="12">
        <v>1</v>
      </c>
      <c r="F121" s="12">
        <v>648</v>
      </c>
      <c r="G121" s="18" t="s">
        <v>152</v>
      </c>
      <c r="H121" s="15" t="s">
        <v>218</v>
      </c>
      <c r="I121" s="11">
        <v>7</v>
      </c>
      <c r="J121" s="15"/>
      <c r="K121" s="59" t="s">
        <v>30</v>
      </c>
      <c r="L121" s="40" t="s">
        <v>57</v>
      </c>
      <c r="M121" s="17" t="s">
        <v>136</v>
      </c>
      <c r="N121" s="11" t="s">
        <v>155</v>
      </c>
      <c r="O121" s="35">
        <f t="shared" si="60"/>
        <v>2521.0499999999997</v>
      </c>
      <c r="P121" s="13">
        <v>0</v>
      </c>
      <c r="Q121" s="35">
        <f t="shared" si="63"/>
        <v>2521.0499999999997</v>
      </c>
      <c r="R121" s="18"/>
      <c r="S121" s="35">
        <f>O121/30.4*24</f>
        <v>1990.302631578947</v>
      </c>
      <c r="T121" s="35">
        <f>O121/30.4*50</f>
        <v>4146.463815789473</v>
      </c>
      <c r="U121" s="13">
        <f t="shared" si="59"/>
        <v>2521.0499999999997</v>
      </c>
      <c r="V121" s="33">
        <f>O121*0.135</f>
        <v>340.34175</v>
      </c>
      <c r="W121" s="33">
        <f>O121*0.03</f>
        <v>75.63149999999999</v>
      </c>
      <c r="X121" s="33">
        <f>O121*7%</f>
        <v>176.4735</v>
      </c>
      <c r="Y121" s="33">
        <f>O121*0.02</f>
        <v>50.42099999999999</v>
      </c>
      <c r="Z121" s="33">
        <f t="shared" si="14"/>
        <v>134.92499999999998</v>
      </c>
      <c r="AA121" s="33">
        <f t="shared" si="61"/>
        <v>83.64999999999999</v>
      </c>
      <c r="AB121" s="33">
        <f>O121*11*7%</f>
        <v>1941.2085</v>
      </c>
      <c r="AC121" s="17"/>
      <c r="AD121" s="33">
        <f>O121+R121+V121+W121+X121+Y121+Z121+AA121</f>
        <v>3382.49275</v>
      </c>
      <c r="AE121" s="33">
        <f>AG121/2</f>
        <v>25594.468973684212</v>
      </c>
      <c r="AF121" s="33">
        <f>AG121/2</f>
        <v>25594.468973684212</v>
      </c>
      <c r="AG121" s="33">
        <f>AD121*12+S121+T121+U121+AB121</f>
        <v>51188.937947368424</v>
      </c>
      <c r="AH121" s="22"/>
      <c r="AI121" s="22"/>
      <c r="AK121" s="14"/>
      <c r="AL121" s="14"/>
      <c r="AM121" s="14"/>
    </row>
    <row r="122" spans="1:39" ht="25.5" customHeight="1">
      <c r="A122" s="11">
        <v>113</v>
      </c>
      <c r="B122" s="11">
        <v>9</v>
      </c>
      <c r="C122" s="11">
        <v>25</v>
      </c>
      <c r="D122" s="12">
        <v>7</v>
      </c>
      <c r="E122" s="12">
        <v>1</v>
      </c>
      <c r="F122" s="12">
        <v>648</v>
      </c>
      <c r="G122" s="18" t="s">
        <v>207</v>
      </c>
      <c r="H122" s="15" t="s">
        <v>218</v>
      </c>
      <c r="I122" s="15">
        <v>10</v>
      </c>
      <c r="J122" s="15"/>
      <c r="K122" s="59" t="s">
        <v>30</v>
      </c>
      <c r="L122" s="40" t="s">
        <v>57</v>
      </c>
      <c r="M122" s="17" t="s">
        <v>136</v>
      </c>
      <c r="N122" s="11" t="s">
        <v>155</v>
      </c>
      <c r="O122" s="35">
        <f>I122*360.15</f>
        <v>3601.5</v>
      </c>
      <c r="P122" s="13">
        <v>0</v>
      </c>
      <c r="Q122" s="35">
        <f t="shared" si="63"/>
        <v>3601.5</v>
      </c>
      <c r="R122" s="18"/>
      <c r="S122" s="35">
        <f>O122/30.4*24</f>
        <v>2843.289473684211</v>
      </c>
      <c r="T122" s="35">
        <f>O122/30.4*50</f>
        <v>5923.519736842106</v>
      </c>
      <c r="U122" s="13">
        <f t="shared" si="59"/>
        <v>3601.5</v>
      </c>
      <c r="V122" s="33">
        <f>O122*0.135</f>
        <v>486.20250000000004</v>
      </c>
      <c r="W122" s="33">
        <f>O122*0.03</f>
        <v>108.045</v>
      </c>
      <c r="X122" s="33">
        <f>O122*7%</f>
        <v>252.10500000000002</v>
      </c>
      <c r="Y122" s="33">
        <f>O122*0.02</f>
        <v>72.03</v>
      </c>
      <c r="Z122" s="33">
        <f>771/40*I122</f>
        <v>192.75</v>
      </c>
      <c r="AA122" s="33">
        <f>I122*11.95</f>
        <v>119.5</v>
      </c>
      <c r="AB122" s="33">
        <f>O122*11*7%</f>
        <v>2773.155</v>
      </c>
      <c r="AC122" s="17"/>
      <c r="AD122" s="33">
        <f>O122+R122+V122+W122+X122+Y122+Z122+AA122</f>
        <v>4832.132499999999</v>
      </c>
      <c r="AE122" s="33">
        <f>AG122/2</f>
        <v>36563.52710526315</v>
      </c>
      <c r="AF122" s="33">
        <f>AG122/2</f>
        <v>36563.52710526315</v>
      </c>
      <c r="AG122" s="33">
        <f>AD122*12+S122+T122+U122+AB122</f>
        <v>73127.0542105263</v>
      </c>
      <c r="AH122" s="22"/>
      <c r="AI122" s="22"/>
      <c r="AK122" s="14"/>
      <c r="AL122" s="14"/>
      <c r="AM122" s="14"/>
    </row>
    <row r="123" spans="1:39" ht="25.5" customHeight="1">
      <c r="A123" s="11">
        <v>114</v>
      </c>
      <c r="B123" s="11">
        <v>9</v>
      </c>
      <c r="C123" s="11">
        <v>25</v>
      </c>
      <c r="D123" s="12">
        <v>7</v>
      </c>
      <c r="E123" s="12">
        <v>1</v>
      </c>
      <c r="F123" s="12">
        <v>648</v>
      </c>
      <c r="G123" s="18" t="s">
        <v>91</v>
      </c>
      <c r="H123" s="15" t="s">
        <v>218</v>
      </c>
      <c r="I123" s="15">
        <v>8</v>
      </c>
      <c r="J123" s="15"/>
      <c r="K123" s="69" t="s">
        <v>164</v>
      </c>
      <c r="L123" s="40" t="s">
        <v>57</v>
      </c>
      <c r="M123" s="17" t="s">
        <v>136</v>
      </c>
      <c r="N123" s="11" t="s">
        <v>155</v>
      </c>
      <c r="O123" s="66">
        <v>12447</v>
      </c>
      <c r="P123" s="13">
        <v>0</v>
      </c>
      <c r="Q123" s="35">
        <f t="shared" si="63"/>
        <v>12447</v>
      </c>
      <c r="R123" s="18"/>
      <c r="S123" s="35">
        <f t="shared" si="17"/>
        <v>9826.578947368422</v>
      </c>
      <c r="T123" s="35">
        <f t="shared" si="18"/>
        <v>20472.03947368421</v>
      </c>
      <c r="U123" s="13">
        <f t="shared" si="59"/>
        <v>12447</v>
      </c>
      <c r="V123" s="33">
        <f t="shared" si="19"/>
        <v>1680.345</v>
      </c>
      <c r="W123" s="33">
        <f t="shared" si="20"/>
        <v>373.40999999999997</v>
      </c>
      <c r="X123" s="33">
        <f t="shared" si="21"/>
        <v>871.2900000000001</v>
      </c>
      <c r="Y123" s="33">
        <f t="shared" si="22"/>
        <v>248.94</v>
      </c>
      <c r="Z123" s="33">
        <v>771</v>
      </c>
      <c r="AA123" s="33">
        <v>417.8</v>
      </c>
      <c r="AB123" s="33">
        <f t="shared" si="23"/>
        <v>9584.19</v>
      </c>
      <c r="AC123" s="17"/>
      <c r="AD123" s="33">
        <f t="shared" si="24"/>
        <v>16809.785</v>
      </c>
      <c r="AE123" s="33">
        <f t="shared" si="25"/>
        <v>127023.61421052631</v>
      </c>
      <c r="AF123" s="33">
        <f t="shared" si="26"/>
        <v>127023.61421052631</v>
      </c>
      <c r="AG123" s="33">
        <f t="shared" si="27"/>
        <v>254047.22842105263</v>
      </c>
      <c r="AH123" s="22"/>
      <c r="AI123" s="22"/>
      <c r="AK123" s="14"/>
      <c r="AL123" s="14"/>
      <c r="AM123" s="14"/>
    </row>
    <row r="124" spans="1:39" ht="25.5" customHeight="1">
      <c r="A124" s="11">
        <v>115</v>
      </c>
      <c r="B124" s="11">
        <v>9</v>
      </c>
      <c r="C124" s="11">
        <v>25</v>
      </c>
      <c r="D124" s="12">
        <v>7</v>
      </c>
      <c r="E124" s="12">
        <v>1</v>
      </c>
      <c r="F124" s="12">
        <v>648</v>
      </c>
      <c r="G124" s="18" t="s">
        <v>102</v>
      </c>
      <c r="H124" s="15" t="s">
        <v>218</v>
      </c>
      <c r="I124" s="15">
        <v>8</v>
      </c>
      <c r="J124" s="15"/>
      <c r="K124" s="69" t="s">
        <v>164</v>
      </c>
      <c r="L124" s="40" t="s">
        <v>57</v>
      </c>
      <c r="M124" s="17" t="s">
        <v>136</v>
      </c>
      <c r="N124" s="11" t="s">
        <v>155</v>
      </c>
      <c r="O124" s="66">
        <v>12447</v>
      </c>
      <c r="P124" s="13">
        <v>0</v>
      </c>
      <c r="Q124" s="35">
        <f t="shared" si="63"/>
        <v>12447</v>
      </c>
      <c r="R124" s="18"/>
      <c r="S124" s="35">
        <f aca="true" t="shared" si="64" ref="S124:S134">O124/30.4*24</f>
        <v>9826.578947368422</v>
      </c>
      <c r="T124" s="35">
        <f aca="true" t="shared" si="65" ref="T124:T134">O124/30.4*50</f>
        <v>20472.03947368421</v>
      </c>
      <c r="U124" s="13">
        <f aca="true" t="shared" si="66" ref="U124:U134">O124/1</f>
        <v>12447</v>
      </c>
      <c r="V124" s="33">
        <f aca="true" t="shared" si="67" ref="V124:V134">O124*0.135</f>
        <v>1680.345</v>
      </c>
      <c r="W124" s="33">
        <f aca="true" t="shared" si="68" ref="W124:W134">O124*0.03</f>
        <v>373.40999999999997</v>
      </c>
      <c r="X124" s="33">
        <f aca="true" t="shared" si="69" ref="X124:X134">O124*7%</f>
        <v>871.2900000000001</v>
      </c>
      <c r="Y124" s="33">
        <f aca="true" t="shared" si="70" ref="Y124:Y134">O124*0.02</f>
        <v>248.94</v>
      </c>
      <c r="Z124" s="33">
        <v>771</v>
      </c>
      <c r="AA124" s="33">
        <v>417.8</v>
      </c>
      <c r="AB124" s="33">
        <f aca="true" t="shared" si="71" ref="AB124:AB134">O124*11*7%</f>
        <v>9584.19</v>
      </c>
      <c r="AC124" s="17"/>
      <c r="AD124" s="33">
        <f aca="true" t="shared" si="72" ref="AD124:AD134">O124+R124+V124+W124+X124+Y124+Z124+AA124</f>
        <v>16809.785</v>
      </c>
      <c r="AE124" s="33">
        <f aca="true" t="shared" si="73" ref="AE124:AE134">AG124/2</f>
        <v>127023.61421052631</v>
      </c>
      <c r="AF124" s="33">
        <f aca="true" t="shared" si="74" ref="AF124:AF134">AG124/2</f>
        <v>127023.61421052631</v>
      </c>
      <c r="AG124" s="33">
        <f aca="true" t="shared" si="75" ref="AG124:AG134">AD124*12+S124+T124+U124+AB124</f>
        <v>254047.22842105263</v>
      </c>
      <c r="AH124" s="22"/>
      <c r="AI124" s="22"/>
      <c r="AK124" s="14"/>
      <c r="AL124" s="14"/>
      <c r="AM124" s="14"/>
    </row>
    <row r="125" spans="1:39" ht="25.5" customHeight="1">
      <c r="A125" s="11">
        <v>116</v>
      </c>
      <c r="B125" s="11">
        <v>9</v>
      </c>
      <c r="C125" s="11">
        <v>25</v>
      </c>
      <c r="D125" s="12">
        <v>7</v>
      </c>
      <c r="E125" s="12">
        <v>1</v>
      </c>
      <c r="F125" s="12">
        <v>648</v>
      </c>
      <c r="G125" s="18" t="s">
        <v>174</v>
      </c>
      <c r="H125" s="15" t="s">
        <v>218</v>
      </c>
      <c r="I125" s="15">
        <v>8</v>
      </c>
      <c r="J125" s="15"/>
      <c r="K125" s="69" t="s">
        <v>164</v>
      </c>
      <c r="L125" s="40" t="s">
        <v>57</v>
      </c>
      <c r="M125" s="17" t="s">
        <v>136</v>
      </c>
      <c r="N125" s="11" t="s">
        <v>155</v>
      </c>
      <c r="O125" s="66">
        <v>12447</v>
      </c>
      <c r="P125" s="13">
        <v>0</v>
      </c>
      <c r="Q125" s="35">
        <f t="shared" si="63"/>
        <v>12447</v>
      </c>
      <c r="R125" s="18"/>
      <c r="S125" s="35">
        <f t="shared" si="64"/>
        <v>9826.578947368422</v>
      </c>
      <c r="T125" s="35">
        <f t="shared" si="65"/>
        <v>20472.03947368421</v>
      </c>
      <c r="U125" s="13">
        <f t="shared" si="66"/>
        <v>12447</v>
      </c>
      <c r="V125" s="33">
        <f t="shared" si="67"/>
        <v>1680.345</v>
      </c>
      <c r="W125" s="33">
        <f t="shared" si="68"/>
        <v>373.40999999999997</v>
      </c>
      <c r="X125" s="33">
        <f t="shared" si="69"/>
        <v>871.2900000000001</v>
      </c>
      <c r="Y125" s="33">
        <f t="shared" si="70"/>
        <v>248.94</v>
      </c>
      <c r="Z125" s="33">
        <v>771</v>
      </c>
      <c r="AA125" s="33">
        <v>417.8</v>
      </c>
      <c r="AB125" s="33">
        <f t="shared" si="71"/>
        <v>9584.19</v>
      </c>
      <c r="AC125" s="17"/>
      <c r="AD125" s="33">
        <f t="shared" si="72"/>
        <v>16809.785</v>
      </c>
      <c r="AE125" s="33">
        <f t="shared" si="73"/>
        <v>127023.61421052631</v>
      </c>
      <c r="AF125" s="33">
        <f t="shared" si="74"/>
        <v>127023.61421052631</v>
      </c>
      <c r="AG125" s="33">
        <f t="shared" si="75"/>
        <v>254047.22842105263</v>
      </c>
      <c r="AH125" s="22"/>
      <c r="AI125" s="22"/>
      <c r="AK125" s="14"/>
      <c r="AL125" s="14"/>
      <c r="AM125" s="14"/>
    </row>
    <row r="126" spans="1:39" ht="25.5" customHeight="1">
      <c r="A126" s="11">
        <v>116</v>
      </c>
      <c r="B126" s="11">
        <v>9</v>
      </c>
      <c r="C126" s="11">
        <v>25</v>
      </c>
      <c r="D126" s="12">
        <v>7</v>
      </c>
      <c r="E126" s="12">
        <v>1</v>
      </c>
      <c r="F126" s="12">
        <v>648</v>
      </c>
      <c r="G126" s="18" t="s">
        <v>75</v>
      </c>
      <c r="H126" s="15" t="s">
        <v>218</v>
      </c>
      <c r="I126" s="15">
        <v>8</v>
      </c>
      <c r="J126" s="15"/>
      <c r="K126" s="69" t="s">
        <v>164</v>
      </c>
      <c r="L126" s="40" t="s">
        <v>57</v>
      </c>
      <c r="M126" s="17" t="s">
        <v>136</v>
      </c>
      <c r="N126" s="11" t="s">
        <v>155</v>
      </c>
      <c r="O126" s="66">
        <v>12447</v>
      </c>
      <c r="P126" s="13">
        <v>0</v>
      </c>
      <c r="Q126" s="35">
        <f t="shared" si="63"/>
        <v>12447</v>
      </c>
      <c r="R126" s="18">
        <f>O126*0.02</f>
        <v>248.94</v>
      </c>
      <c r="S126" s="35">
        <f t="shared" si="64"/>
        <v>9826.578947368422</v>
      </c>
      <c r="T126" s="35">
        <f t="shared" si="65"/>
        <v>20472.03947368421</v>
      </c>
      <c r="U126" s="13">
        <f t="shared" si="66"/>
        <v>12447</v>
      </c>
      <c r="V126" s="33">
        <f t="shared" si="67"/>
        <v>1680.345</v>
      </c>
      <c r="W126" s="33">
        <f t="shared" si="68"/>
        <v>373.40999999999997</v>
      </c>
      <c r="X126" s="33">
        <f t="shared" si="69"/>
        <v>871.2900000000001</v>
      </c>
      <c r="Y126" s="33">
        <f t="shared" si="70"/>
        <v>248.94</v>
      </c>
      <c r="Z126" s="33">
        <v>771</v>
      </c>
      <c r="AA126" s="33">
        <v>417.8</v>
      </c>
      <c r="AB126" s="33">
        <f t="shared" si="71"/>
        <v>9584.19</v>
      </c>
      <c r="AC126" s="17"/>
      <c r="AD126" s="33">
        <f t="shared" si="72"/>
        <v>17058.725000000002</v>
      </c>
      <c r="AE126" s="33">
        <f t="shared" si="73"/>
        <v>128517.25421052633</v>
      </c>
      <c r="AF126" s="33">
        <f t="shared" si="74"/>
        <v>128517.25421052633</v>
      </c>
      <c r="AG126" s="33">
        <f t="shared" si="75"/>
        <v>257034.50842105265</v>
      </c>
      <c r="AH126" s="22"/>
      <c r="AI126" s="22"/>
      <c r="AK126" s="14"/>
      <c r="AL126" s="14"/>
      <c r="AM126" s="14"/>
    </row>
    <row r="127" spans="1:39" ht="25.5" customHeight="1">
      <c r="A127" s="11">
        <v>116</v>
      </c>
      <c r="B127" s="11">
        <v>9</v>
      </c>
      <c r="C127" s="11">
        <v>25</v>
      </c>
      <c r="D127" s="12">
        <v>7</v>
      </c>
      <c r="E127" s="12">
        <v>1</v>
      </c>
      <c r="F127" s="12">
        <v>648</v>
      </c>
      <c r="G127" s="18" t="s">
        <v>87</v>
      </c>
      <c r="H127" s="15" t="s">
        <v>218</v>
      </c>
      <c r="I127" s="15">
        <v>8</v>
      </c>
      <c r="J127" s="15"/>
      <c r="K127" s="69" t="s">
        <v>164</v>
      </c>
      <c r="L127" s="40" t="s">
        <v>57</v>
      </c>
      <c r="M127" s="17" t="s">
        <v>136</v>
      </c>
      <c r="N127" s="11" t="s">
        <v>155</v>
      </c>
      <c r="O127" s="66">
        <v>12447</v>
      </c>
      <c r="P127" s="13">
        <v>0</v>
      </c>
      <c r="Q127" s="35">
        <f t="shared" si="63"/>
        <v>12447</v>
      </c>
      <c r="R127" s="18">
        <f>O127*0.02</f>
        <v>248.94</v>
      </c>
      <c r="S127" s="35">
        <f t="shared" si="64"/>
        <v>9826.578947368422</v>
      </c>
      <c r="T127" s="35">
        <f t="shared" si="65"/>
        <v>20472.03947368421</v>
      </c>
      <c r="U127" s="13">
        <f t="shared" si="66"/>
        <v>12447</v>
      </c>
      <c r="V127" s="33">
        <f t="shared" si="67"/>
        <v>1680.345</v>
      </c>
      <c r="W127" s="33">
        <f t="shared" si="68"/>
        <v>373.40999999999997</v>
      </c>
      <c r="X127" s="33">
        <f t="shared" si="69"/>
        <v>871.2900000000001</v>
      </c>
      <c r="Y127" s="33">
        <f t="shared" si="70"/>
        <v>248.94</v>
      </c>
      <c r="Z127" s="33">
        <v>771</v>
      </c>
      <c r="AA127" s="33">
        <v>417.8</v>
      </c>
      <c r="AB127" s="33">
        <f t="shared" si="71"/>
        <v>9584.19</v>
      </c>
      <c r="AC127" s="17"/>
      <c r="AD127" s="33">
        <f t="shared" si="72"/>
        <v>17058.725000000002</v>
      </c>
      <c r="AE127" s="33">
        <f t="shared" si="73"/>
        <v>128517.25421052633</v>
      </c>
      <c r="AF127" s="33">
        <f t="shared" si="74"/>
        <v>128517.25421052633</v>
      </c>
      <c r="AG127" s="33">
        <f t="shared" si="75"/>
        <v>257034.50842105265</v>
      </c>
      <c r="AH127" s="22"/>
      <c r="AI127" s="22"/>
      <c r="AK127" s="14"/>
      <c r="AL127" s="14"/>
      <c r="AM127" s="14"/>
    </row>
    <row r="128" spans="1:39" ht="25.5" customHeight="1">
      <c r="A128" s="11">
        <v>116</v>
      </c>
      <c r="B128" s="11">
        <v>9</v>
      </c>
      <c r="C128" s="11">
        <v>25</v>
      </c>
      <c r="D128" s="12">
        <v>7</v>
      </c>
      <c r="E128" s="12">
        <v>1</v>
      </c>
      <c r="F128" s="12">
        <v>648</v>
      </c>
      <c r="G128" s="18" t="s">
        <v>78</v>
      </c>
      <c r="H128" s="15" t="s">
        <v>218</v>
      </c>
      <c r="I128" s="15">
        <v>8</v>
      </c>
      <c r="J128" s="15"/>
      <c r="K128" s="69" t="s">
        <v>164</v>
      </c>
      <c r="L128" s="40" t="s">
        <v>57</v>
      </c>
      <c r="M128" s="17" t="s">
        <v>136</v>
      </c>
      <c r="N128" s="11" t="s">
        <v>155</v>
      </c>
      <c r="O128" s="66">
        <v>12447</v>
      </c>
      <c r="P128" s="13">
        <v>0</v>
      </c>
      <c r="Q128" s="35">
        <f t="shared" si="63"/>
        <v>12447</v>
      </c>
      <c r="R128" s="18">
        <f>O128*0.02</f>
        <v>248.94</v>
      </c>
      <c r="S128" s="35">
        <f t="shared" si="64"/>
        <v>9826.578947368422</v>
      </c>
      <c r="T128" s="35">
        <f t="shared" si="65"/>
        <v>20472.03947368421</v>
      </c>
      <c r="U128" s="13">
        <f t="shared" si="66"/>
        <v>12447</v>
      </c>
      <c r="V128" s="33">
        <f t="shared" si="67"/>
        <v>1680.345</v>
      </c>
      <c r="W128" s="33">
        <f t="shared" si="68"/>
        <v>373.40999999999997</v>
      </c>
      <c r="X128" s="33">
        <f t="shared" si="69"/>
        <v>871.2900000000001</v>
      </c>
      <c r="Y128" s="33">
        <f t="shared" si="70"/>
        <v>248.94</v>
      </c>
      <c r="Z128" s="33">
        <v>771</v>
      </c>
      <c r="AA128" s="33">
        <v>417.8</v>
      </c>
      <c r="AB128" s="33">
        <f t="shared" si="71"/>
        <v>9584.19</v>
      </c>
      <c r="AC128" s="17"/>
      <c r="AD128" s="33">
        <f t="shared" si="72"/>
        <v>17058.725000000002</v>
      </c>
      <c r="AE128" s="33">
        <f t="shared" si="73"/>
        <v>128517.25421052633</v>
      </c>
      <c r="AF128" s="33">
        <f t="shared" si="74"/>
        <v>128517.25421052633</v>
      </c>
      <c r="AG128" s="33">
        <f t="shared" si="75"/>
        <v>257034.50842105265</v>
      </c>
      <c r="AH128" s="22"/>
      <c r="AI128" s="22"/>
      <c r="AK128" s="14"/>
      <c r="AL128" s="14"/>
      <c r="AM128" s="14"/>
    </row>
    <row r="129" spans="1:39" ht="25.5" customHeight="1">
      <c r="A129" s="11">
        <v>116</v>
      </c>
      <c r="B129" s="11">
        <v>9</v>
      </c>
      <c r="C129" s="11">
        <v>25</v>
      </c>
      <c r="D129" s="12">
        <v>7</v>
      </c>
      <c r="E129" s="12">
        <v>1</v>
      </c>
      <c r="F129" s="12">
        <v>648</v>
      </c>
      <c r="G129" s="18" t="s">
        <v>80</v>
      </c>
      <c r="H129" s="15" t="s">
        <v>218</v>
      </c>
      <c r="I129" s="15">
        <v>8</v>
      </c>
      <c r="J129" s="15"/>
      <c r="K129" s="69" t="s">
        <v>164</v>
      </c>
      <c r="L129" s="40" t="s">
        <v>57</v>
      </c>
      <c r="M129" s="17" t="s">
        <v>136</v>
      </c>
      <c r="N129" s="11" t="s">
        <v>155</v>
      </c>
      <c r="O129" s="66">
        <v>12447</v>
      </c>
      <c r="P129" s="13">
        <v>0</v>
      </c>
      <c r="Q129" s="35">
        <f t="shared" si="63"/>
        <v>12447</v>
      </c>
      <c r="R129" s="18">
        <f>O129*0.02</f>
        <v>248.94</v>
      </c>
      <c r="S129" s="35">
        <f t="shared" si="64"/>
        <v>9826.578947368422</v>
      </c>
      <c r="T129" s="35">
        <f t="shared" si="65"/>
        <v>20472.03947368421</v>
      </c>
      <c r="U129" s="13">
        <f t="shared" si="66"/>
        <v>12447</v>
      </c>
      <c r="V129" s="33">
        <f t="shared" si="67"/>
        <v>1680.345</v>
      </c>
      <c r="W129" s="33">
        <f t="shared" si="68"/>
        <v>373.40999999999997</v>
      </c>
      <c r="X129" s="33">
        <f t="shared" si="69"/>
        <v>871.2900000000001</v>
      </c>
      <c r="Y129" s="33">
        <f t="shared" si="70"/>
        <v>248.94</v>
      </c>
      <c r="Z129" s="33">
        <v>771</v>
      </c>
      <c r="AA129" s="33">
        <v>417.8</v>
      </c>
      <c r="AB129" s="33">
        <f t="shared" si="71"/>
        <v>9584.19</v>
      </c>
      <c r="AC129" s="17"/>
      <c r="AD129" s="33">
        <f t="shared" si="72"/>
        <v>17058.725000000002</v>
      </c>
      <c r="AE129" s="33">
        <f t="shared" si="73"/>
        <v>128517.25421052633</v>
      </c>
      <c r="AF129" s="33">
        <f t="shared" si="74"/>
        <v>128517.25421052633</v>
      </c>
      <c r="AG129" s="33">
        <f t="shared" si="75"/>
        <v>257034.50842105265</v>
      </c>
      <c r="AH129" s="22"/>
      <c r="AI129" s="22"/>
      <c r="AK129" s="14"/>
      <c r="AL129" s="14"/>
      <c r="AM129" s="14"/>
    </row>
    <row r="130" spans="1:39" ht="25.5" customHeight="1">
      <c r="A130" s="11">
        <v>102</v>
      </c>
      <c r="B130" s="11">
        <v>9</v>
      </c>
      <c r="C130" s="11">
        <v>25</v>
      </c>
      <c r="D130" s="12">
        <v>7</v>
      </c>
      <c r="E130" s="12">
        <v>1</v>
      </c>
      <c r="F130" s="12">
        <v>648</v>
      </c>
      <c r="G130" s="18" t="s">
        <v>92</v>
      </c>
      <c r="H130" s="15" t="s">
        <v>218</v>
      </c>
      <c r="I130" s="15">
        <v>8</v>
      </c>
      <c r="J130" s="15"/>
      <c r="K130" s="69" t="s">
        <v>201</v>
      </c>
      <c r="L130" s="40" t="s">
        <v>57</v>
      </c>
      <c r="M130" s="17" t="s">
        <v>136</v>
      </c>
      <c r="N130" s="11" t="s">
        <v>155</v>
      </c>
      <c r="O130" s="66">
        <v>13957.5</v>
      </c>
      <c r="P130" s="13">
        <v>0</v>
      </c>
      <c r="Q130" s="35">
        <f t="shared" si="63"/>
        <v>13957.5</v>
      </c>
      <c r="R130" s="18">
        <f>O130*0.02</f>
        <v>279.15000000000003</v>
      </c>
      <c r="S130" s="35">
        <f t="shared" si="64"/>
        <v>11019.078947368422</v>
      </c>
      <c r="T130" s="35">
        <f t="shared" si="65"/>
        <v>22956.41447368421</v>
      </c>
      <c r="U130" s="13">
        <f t="shared" si="66"/>
        <v>13957.5</v>
      </c>
      <c r="V130" s="33">
        <f t="shared" si="67"/>
        <v>1884.2625</v>
      </c>
      <c r="W130" s="33">
        <f t="shared" si="68"/>
        <v>418.72499999999997</v>
      </c>
      <c r="X130" s="33">
        <f t="shared" si="69"/>
        <v>977.0250000000001</v>
      </c>
      <c r="Y130" s="33">
        <f t="shared" si="70"/>
        <v>279.15000000000003</v>
      </c>
      <c r="Z130" s="33">
        <v>771</v>
      </c>
      <c r="AA130" s="33">
        <v>474.9</v>
      </c>
      <c r="AB130" s="33">
        <f t="shared" si="71"/>
        <v>10747.275000000001</v>
      </c>
      <c r="AC130" s="17"/>
      <c r="AD130" s="33">
        <f t="shared" si="72"/>
        <v>19041.712500000005</v>
      </c>
      <c r="AE130" s="33">
        <f t="shared" si="73"/>
        <v>143590.40921052636</v>
      </c>
      <c r="AF130" s="33">
        <f t="shared" si="74"/>
        <v>143590.40921052636</v>
      </c>
      <c r="AG130" s="33">
        <f t="shared" si="75"/>
        <v>287180.8184210527</v>
      </c>
      <c r="AH130" s="22"/>
      <c r="AI130" s="22"/>
      <c r="AK130" s="14"/>
      <c r="AL130" s="14"/>
      <c r="AM130" s="14"/>
    </row>
    <row r="131" spans="1:39" ht="25.5" customHeight="1">
      <c r="A131" s="11">
        <v>116</v>
      </c>
      <c r="B131" s="11">
        <v>9</v>
      </c>
      <c r="C131" s="11">
        <v>25</v>
      </c>
      <c r="D131" s="12">
        <v>7</v>
      </c>
      <c r="E131" s="12">
        <v>1</v>
      </c>
      <c r="F131" s="12">
        <v>648</v>
      </c>
      <c r="G131" s="18" t="s">
        <v>190</v>
      </c>
      <c r="H131" s="15" t="s">
        <v>218</v>
      </c>
      <c r="I131" s="15">
        <v>8</v>
      </c>
      <c r="J131" s="15"/>
      <c r="K131" s="77" t="s">
        <v>200</v>
      </c>
      <c r="L131" s="40" t="s">
        <v>57</v>
      </c>
      <c r="M131" s="17" t="s">
        <v>136</v>
      </c>
      <c r="N131" s="11" t="s">
        <v>155</v>
      </c>
      <c r="O131" s="66">
        <v>18078.35</v>
      </c>
      <c r="P131" s="13">
        <v>0</v>
      </c>
      <c r="Q131" s="35">
        <f t="shared" si="63"/>
        <v>18078.35</v>
      </c>
      <c r="R131" s="18"/>
      <c r="S131" s="35">
        <f t="shared" si="64"/>
        <v>14272.381578947367</v>
      </c>
      <c r="T131" s="35">
        <f t="shared" si="65"/>
        <v>29734.128289473683</v>
      </c>
      <c r="U131" s="13">
        <f t="shared" si="66"/>
        <v>18078.35</v>
      </c>
      <c r="V131" s="33">
        <f t="shared" si="67"/>
        <v>2440.57725</v>
      </c>
      <c r="W131" s="33">
        <f t="shared" si="68"/>
        <v>542.3504999999999</v>
      </c>
      <c r="X131" s="33">
        <f t="shared" si="69"/>
        <v>1265.4845</v>
      </c>
      <c r="Y131" s="33">
        <f t="shared" si="70"/>
        <v>361.56699999999995</v>
      </c>
      <c r="Z131" s="33">
        <v>771</v>
      </c>
      <c r="AA131" s="33">
        <v>573.1</v>
      </c>
      <c r="AB131" s="33">
        <f t="shared" si="71"/>
        <v>13920.3295</v>
      </c>
      <c r="AC131" s="17"/>
      <c r="AD131" s="33">
        <f t="shared" si="72"/>
        <v>24032.429249999994</v>
      </c>
      <c r="AE131" s="33">
        <f t="shared" si="73"/>
        <v>182197.1701842105</v>
      </c>
      <c r="AF131" s="33">
        <f t="shared" si="74"/>
        <v>182197.1701842105</v>
      </c>
      <c r="AG131" s="33">
        <f t="shared" si="75"/>
        <v>364394.340368421</v>
      </c>
      <c r="AH131" s="22"/>
      <c r="AI131" s="22"/>
      <c r="AK131" s="14"/>
      <c r="AL131" s="14"/>
      <c r="AM131" s="14"/>
    </row>
    <row r="132" spans="1:39" ht="25.5" customHeight="1">
      <c r="A132" s="11">
        <v>116</v>
      </c>
      <c r="B132" s="11">
        <v>9</v>
      </c>
      <c r="C132" s="11">
        <v>25</v>
      </c>
      <c r="D132" s="12">
        <v>7</v>
      </c>
      <c r="E132" s="12">
        <v>1</v>
      </c>
      <c r="F132" s="12">
        <v>648</v>
      </c>
      <c r="G132" s="18" t="s">
        <v>84</v>
      </c>
      <c r="H132" s="15" t="s">
        <v>218</v>
      </c>
      <c r="I132" s="15">
        <v>8</v>
      </c>
      <c r="J132" s="15"/>
      <c r="K132" s="77" t="s">
        <v>200</v>
      </c>
      <c r="L132" s="40" t="s">
        <v>57</v>
      </c>
      <c r="M132" s="17" t="s">
        <v>136</v>
      </c>
      <c r="N132" s="11" t="s">
        <v>155</v>
      </c>
      <c r="O132" s="66">
        <v>18078.35</v>
      </c>
      <c r="P132" s="13">
        <v>0</v>
      </c>
      <c r="Q132" s="35">
        <f t="shared" si="63"/>
        <v>18078.35</v>
      </c>
      <c r="R132" s="18">
        <f>O132*0.02</f>
        <v>361.56699999999995</v>
      </c>
      <c r="S132" s="35">
        <f t="shared" si="64"/>
        <v>14272.381578947367</v>
      </c>
      <c r="T132" s="35">
        <f t="shared" si="65"/>
        <v>29734.128289473683</v>
      </c>
      <c r="U132" s="13">
        <f t="shared" si="66"/>
        <v>18078.35</v>
      </c>
      <c r="V132" s="33">
        <f t="shared" si="67"/>
        <v>2440.57725</v>
      </c>
      <c r="W132" s="33">
        <f t="shared" si="68"/>
        <v>542.3504999999999</v>
      </c>
      <c r="X132" s="33">
        <f t="shared" si="69"/>
        <v>1265.4845</v>
      </c>
      <c r="Y132" s="33">
        <f t="shared" si="70"/>
        <v>361.56699999999995</v>
      </c>
      <c r="Z132" s="33">
        <v>771</v>
      </c>
      <c r="AA132" s="33">
        <v>573.1</v>
      </c>
      <c r="AB132" s="33">
        <f t="shared" si="71"/>
        <v>13920.3295</v>
      </c>
      <c r="AC132" s="17"/>
      <c r="AD132" s="33">
        <f t="shared" si="72"/>
        <v>24393.996249999993</v>
      </c>
      <c r="AE132" s="33">
        <f t="shared" si="73"/>
        <v>184366.57218421047</v>
      </c>
      <c r="AF132" s="33">
        <f t="shared" si="74"/>
        <v>184366.57218421047</v>
      </c>
      <c r="AG132" s="33">
        <f t="shared" si="75"/>
        <v>368733.14436842094</v>
      </c>
      <c r="AH132" s="22"/>
      <c r="AI132" s="22"/>
      <c r="AK132" s="14"/>
      <c r="AL132" s="14"/>
      <c r="AM132" s="14"/>
    </row>
    <row r="133" spans="1:39" ht="25.5" customHeight="1">
      <c r="A133" s="11">
        <v>116</v>
      </c>
      <c r="B133" s="11">
        <v>9</v>
      </c>
      <c r="C133" s="11">
        <v>25</v>
      </c>
      <c r="D133" s="12">
        <v>7</v>
      </c>
      <c r="E133" s="12">
        <v>1</v>
      </c>
      <c r="F133" s="12">
        <v>648</v>
      </c>
      <c r="G133" s="18" t="s">
        <v>83</v>
      </c>
      <c r="H133" s="15" t="s">
        <v>218</v>
      </c>
      <c r="I133" s="15">
        <v>8</v>
      </c>
      <c r="J133" s="15"/>
      <c r="K133" s="77" t="s">
        <v>200</v>
      </c>
      <c r="L133" s="40" t="s">
        <v>57</v>
      </c>
      <c r="M133" s="17" t="s">
        <v>136</v>
      </c>
      <c r="N133" s="11" t="s">
        <v>155</v>
      </c>
      <c r="O133" s="66">
        <v>18078.35</v>
      </c>
      <c r="P133" s="13">
        <v>0</v>
      </c>
      <c r="Q133" s="35">
        <f t="shared" si="63"/>
        <v>18078.35</v>
      </c>
      <c r="R133" s="18">
        <f>O133*0.02</f>
        <v>361.56699999999995</v>
      </c>
      <c r="S133" s="35">
        <f t="shared" si="64"/>
        <v>14272.381578947367</v>
      </c>
      <c r="T133" s="35">
        <f t="shared" si="65"/>
        <v>29734.128289473683</v>
      </c>
      <c r="U133" s="13">
        <f t="shared" si="66"/>
        <v>18078.35</v>
      </c>
      <c r="V133" s="33">
        <f t="shared" si="67"/>
        <v>2440.57725</v>
      </c>
      <c r="W133" s="33">
        <f t="shared" si="68"/>
        <v>542.3504999999999</v>
      </c>
      <c r="X133" s="33">
        <f t="shared" si="69"/>
        <v>1265.4845</v>
      </c>
      <c r="Y133" s="33">
        <f t="shared" si="70"/>
        <v>361.56699999999995</v>
      </c>
      <c r="Z133" s="33">
        <v>771</v>
      </c>
      <c r="AA133" s="33">
        <v>573.1</v>
      </c>
      <c r="AB133" s="33">
        <f t="shared" si="71"/>
        <v>13920.3295</v>
      </c>
      <c r="AC133" s="17"/>
      <c r="AD133" s="33">
        <f t="shared" si="72"/>
        <v>24393.996249999993</v>
      </c>
      <c r="AE133" s="33">
        <f t="shared" si="73"/>
        <v>184366.57218421047</v>
      </c>
      <c r="AF133" s="33">
        <f t="shared" si="74"/>
        <v>184366.57218421047</v>
      </c>
      <c r="AG133" s="33">
        <f t="shared" si="75"/>
        <v>368733.14436842094</v>
      </c>
      <c r="AH133" s="22"/>
      <c r="AI133" s="22"/>
      <c r="AK133" s="14"/>
      <c r="AL133" s="14"/>
      <c r="AM133" s="14"/>
    </row>
    <row r="134" spans="1:39" ht="25.5" customHeight="1">
      <c r="A134" s="11">
        <v>116</v>
      </c>
      <c r="B134" s="11">
        <v>9</v>
      </c>
      <c r="C134" s="11">
        <v>25</v>
      </c>
      <c r="D134" s="12">
        <v>7</v>
      </c>
      <c r="E134" s="12">
        <v>1</v>
      </c>
      <c r="F134" s="12">
        <v>648</v>
      </c>
      <c r="G134" s="18" t="s">
        <v>61</v>
      </c>
      <c r="H134" s="15" t="s">
        <v>218</v>
      </c>
      <c r="I134" s="15">
        <v>8</v>
      </c>
      <c r="J134" s="15"/>
      <c r="K134" s="77" t="s">
        <v>200</v>
      </c>
      <c r="L134" s="40" t="s">
        <v>57</v>
      </c>
      <c r="M134" s="17" t="s">
        <v>136</v>
      </c>
      <c r="N134" s="11" t="s">
        <v>155</v>
      </c>
      <c r="O134" s="66">
        <v>18078.35</v>
      </c>
      <c r="P134" s="13">
        <v>0</v>
      </c>
      <c r="Q134" s="35">
        <f t="shared" si="63"/>
        <v>18078.35</v>
      </c>
      <c r="R134" s="18">
        <f>O134*0.02</f>
        <v>361.56699999999995</v>
      </c>
      <c r="S134" s="35">
        <f t="shared" si="64"/>
        <v>14272.381578947367</v>
      </c>
      <c r="T134" s="35">
        <f t="shared" si="65"/>
        <v>29734.128289473683</v>
      </c>
      <c r="U134" s="13">
        <f t="shared" si="66"/>
        <v>18078.35</v>
      </c>
      <c r="V134" s="33">
        <f t="shared" si="67"/>
        <v>2440.57725</v>
      </c>
      <c r="W134" s="33">
        <f t="shared" si="68"/>
        <v>542.3504999999999</v>
      </c>
      <c r="X134" s="33">
        <f t="shared" si="69"/>
        <v>1265.4845</v>
      </c>
      <c r="Y134" s="33">
        <f t="shared" si="70"/>
        <v>361.56699999999995</v>
      </c>
      <c r="Z134" s="33">
        <v>771</v>
      </c>
      <c r="AA134" s="33">
        <v>573.1</v>
      </c>
      <c r="AB134" s="33">
        <f t="shared" si="71"/>
        <v>13920.3295</v>
      </c>
      <c r="AC134" s="17"/>
      <c r="AD134" s="33">
        <f t="shared" si="72"/>
        <v>24393.996249999993</v>
      </c>
      <c r="AE134" s="33">
        <f t="shared" si="73"/>
        <v>184366.57218421047</v>
      </c>
      <c r="AF134" s="33">
        <f t="shared" si="74"/>
        <v>184366.57218421047</v>
      </c>
      <c r="AG134" s="33">
        <f t="shared" si="75"/>
        <v>368733.14436842094</v>
      </c>
      <c r="AH134" s="22"/>
      <c r="AI134" s="22"/>
      <c r="AK134" s="14"/>
      <c r="AL134" s="14"/>
      <c r="AM134" s="14"/>
    </row>
    <row r="135" spans="1:39" ht="25.5" customHeight="1">
      <c r="A135" s="15"/>
      <c r="B135" s="11"/>
      <c r="C135" s="15"/>
      <c r="D135" s="15"/>
      <c r="E135" s="15"/>
      <c r="F135" s="16"/>
      <c r="G135" s="18"/>
      <c r="H135" s="15"/>
      <c r="I135" s="15">
        <f>SUM(I6:I128)</f>
        <v>1398</v>
      </c>
      <c r="J135" s="15"/>
      <c r="K135" s="59"/>
      <c r="L135" s="40"/>
      <c r="M135" s="17"/>
      <c r="N135" s="11"/>
      <c r="O135" s="34">
        <f aca="true" t="shared" si="76" ref="O135:AB135">SUM(O6:O134)</f>
        <v>1017160.4999999995</v>
      </c>
      <c r="P135" s="34">
        <f t="shared" si="76"/>
        <v>0</v>
      </c>
      <c r="Q135" s="34">
        <f t="shared" si="76"/>
        <v>1017160.4999999995</v>
      </c>
      <c r="R135" s="34">
        <f t="shared" si="76"/>
        <v>5803.169949999999</v>
      </c>
      <c r="S135" s="34">
        <f t="shared" si="76"/>
        <v>803021.4473684207</v>
      </c>
      <c r="T135" s="34">
        <f t="shared" si="76"/>
        <v>1672961.348684211</v>
      </c>
      <c r="U135" s="34">
        <f t="shared" si="76"/>
        <v>968678.499999999</v>
      </c>
      <c r="V135" s="34">
        <f t="shared" si="76"/>
        <v>137316.66749999995</v>
      </c>
      <c r="W135" s="34">
        <f t="shared" si="76"/>
        <v>30514.815</v>
      </c>
      <c r="X135" s="34">
        <f t="shared" si="76"/>
        <v>71201.23499999997</v>
      </c>
      <c r="Y135" s="34">
        <f t="shared" si="76"/>
        <v>20343.21</v>
      </c>
      <c r="Z135" s="34">
        <f t="shared" si="76"/>
        <v>71618.4</v>
      </c>
      <c r="AA135" s="34">
        <f t="shared" si="76"/>
        <v>15885.1</v>
      </c>
      <c r="AB135" s="34">
        <f t="shared" si="76"/>
        <v>783213.5850000002</v>
      </c>
      <c r="AC135" s="34"/>
      <c r="AD135" s="34">
        <f>SUM(AD6:AD134)</f>
        <v>1369843.09745</v>
      </c>
      <c r="AE135" s="34">
        <f>SUM(AE6:AE134)</f>
        <v>10332996.025226306</v>
      </c>
      <c r="AF135" s="34">
        <f>SUM(AF6:AF134)</f>
        <v>10332996.025226306</v>
      </c>
      <c r="AG135" s="34">
        <f>SUM(AG6:AG134)</f>
        <v>20665992.050452612</v>
      </c>
      <c r="AH135" s="22"/>
      <c r="AI135" s="22"/>
      <c r="AK135" s="14"/>
      <c r="AL135" s="14"/>
      <c r="AM135" s="14"/>
    </row>
    <row r="136" spans="1:39" ht="25.5" customHeight="1">
      <c r="A136" s="25"/>
      <c r="B136" s="72"/>
      <c r="C136" s="25"/>
      <c r="D136" s="25"/>
      <c r="E136" s="25"/>
      <c r="F136" s="26"/>
      <c r="G136" s="27"/>
      <c r="H136" s="25"/>
      <c r="I136" s="25"/>
      <c r="J136" s="25"/>
      <c r="K136" s="73"/>
      <c r="L136" s="37"/>
      <c r="M136" s="22"/>
      <c r="N136" s="72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22"/>
      <c r="AI136" s="22"/>
      <c r="AK136" s="14"/>
      <c r="AL136" s="14"/>
      <c r="AM136" s="14"/>
    </row>
    <row r="137" spans="1:35" ht="12" customHeight="1">
      <c r="A137" s="25"/>
      <c r="B137" s="25"/>
      <c r="C137" s="25"/>
      <c r="D137" s="25"/>
      <c r="E137" s="25"/>
      <c r="F137" s="26"/>
      <c r="G137" s="27"/>
      <c r="H137" s="25"/>
      <c r="I137" s="36"/>
      <c r="J137" s="25"/>
      <c r="K137" s="22"/>
      <c r="L137" s="37"/>
      <c r="M137" s="22"/>
      <c r="N137" s="25"/>
      <c r="O137" s="25"/>
      <c r="P137" s="27"/>
      <c r="Q137" s="27"/>
      <c r="R137" s="27"/>
      <c r="S137" s="27"/>
      <c r="T137" s="27"/>
      <c r="U137" s="27"/>
      <c r="V137" s="20"/>
      <c r="W137" s="22"/>
      <c r="X137" s="22"/>
      <c r="Y137" s="22"/>
      <c r="Z137" s="22"/>
      <c r="AA137" s="22"/>
      <c r="AB137" s="22"/>
      <c r="AC137" s="22"/>
      <c r="AD137" s="20"/>
      <c r="AE137" s="20"/>
      <c r="AF137" s="20"/>
      <c r="AG137" s="20"/>
      <c r="AH137" s="22"/>
      <c r="AI137" s="22"/>
    </row>
    <row r="138" spans="1:35" ht="12" customHeight="1">
      <c r="A138" s="25"/>
      <c r="B138" s="25"/>
      <c r="C138" s="25"/>
      <c r="D138" s="25"/>
      <c r="E138" s="25"/>
      <c r="F138" s="26"/>
      <c r="G138" s="27"/>
      <c r="H138" s="25"/>
      <c r="I138" s="25"/>
      <c r="J138" s="25"/>
      <c r="K138" s="22" t="s">
        <v>107</v>
      </c>
      <c r="L138" s="37" t="s">
        <v>101</v>
      </c>
      <c r="M138" s="22" t="s">
        <v>172</v>
      </c>
      <c r="N138" s="76" t="s">
        <v>192</v>
      </c>
      <c r="O138" s="25"/>
      <c r="P138" s="27"/>
      <c r="Q138" s="27"/>
      <c r="R138" s="27"/>
      <c r="S138" s="27"/>
      <c r="T138" s="27"/>
      <c r="U138" s="27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</row>
    <row r="139" spans="1:35" ht="12" customHeight="1">
      <c r="A139" s="25"/>
      <c r="B139" s="25"/>
      <c r="C139" s="25"/>
      <c r="D139" s="25"/>
      <c r="E139" s="25"/>
      <c r="F139" s="26"/>
      <c r="G139" s="27"/>
      <c r="H139" s="25"/>
      <c r="I139" s="25"/>
      <c r="J139" s="25"/>
      <c r="K139" s="22" t="s">
        <v>108</v>
      </c>
      <c r="L139" s="25">
        <v>520</v>
      </c>
      <c r="M139" s="37">
        <v>514</v>
      </c>
      <c r="N139" s="25">
        <f>L139-M139</f>
        <v>6</v>
      </c>
      <c r="O139" s="25"/>
      <c r="P139" s="27"/>
      <c r="Q139" s="89" t="s">
        <v>100</v>
      </c>
      <c r="R139" s="89"/>
      <c r="S139" s="89"/>
      <c r="T139" s="89"/>
      <c r="U139" s="27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</row>
    <row r="140" spans="1:35" ht="12" customHeight="1" thickBot="1">
      <c r="A140" s="25"/>
      <c r="B140" s="25"/>
      <c r="C140" s="25"/>
      <c r="D140" s="25"/>
      <c r="E140" s="25"/>
      <c r="F140" s="26"/>
      <c r="G140" s="27"/>
      <c r="H140" s="25"/>
      <c r="I140" s="25"/>
      <c r="J140" s="25"/>
      <c r="K140" s="22" t="s">
        <v>109</v>
      </c>
      <c r="L140" s="67">
        <v>480</v>
      </c>
      <c r="M140" s="38">
        <v>382</v>
      </c>
      <c r="N140" s="25">
        <f>L140-M140</f>
        <v>98</v>
      </c>
      <c r="O140" s="25"/>
      <c r="P140" s="27"/>
      <c r="Q140" s="71"/>
      <c r="R140" s="71"/>
      <c r="S140" s="71"/>
      <c r="T140" s="71"/>
      <c r="U140" s="27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</row>
    <row r="141" spans="1:35" ht="12" customHeight="1" thickBot="1">
      <c r="A141" s="25"/>
      <c r="B141" s="25"/>
      <c r="C141" s="25"/>
      <c r="D141" s="25"/>
      <c r="E141" s="25"/>
      <c r="F141" s="26"/>
      <c r="G141" s="27"/>
      <c r="H141" s="25"/>
      <c r="I141" s="25"/>
      <c r="J141" s="25"/>
      <c r="K141" s="22"/>
      <c r="L141" s="68">
        <v>1000</v>
      </c>
      <c r="M141" s="39">
        <f>SUM(M139:M140)</f>
        <v>896</v>
      </c>
      <c r="N141" s="25"/>
      <c r="O141" s="25"/>
      <c r="P141" s="27"/>
      <c r="Q141" s="27"/>
      <c r="R141" s="27"/>
      <c r="S141" s="27"/>
      <c r="T141" s="27"/>
      <c r="U141" s="27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</row>
    <row r="142" spans="1:35" ht="12" customHeight="1" thickTop="1">
      <c r="A142" s="25"/>
      <c r="B142" s="25"/>
      <c r="C142" s="25"/>
      <c r="D142" s="25"/>
      <c r="E142" s="25"/>
      <c r="F142" s="26"/>
      <c r="G142" s="27"/>
      <c r="H142" s="25"/>
      <c r="I142" s="25"/>
      <c r="J142" s="25"/>
      <c r="K142" s="22"/>
      <c r="L142" s="37"/>
      <c r="M142" s="22"/>
      <c r="N142" s="25"/>
      <c r="O142" s="25"/>
      <c r="P142" s="27"/>
      <c r="Q142" s="89" t="s">
        <v>162</v>
      </c>
      <c r="R142" s="89"/>
      <c r="S142" s="89"/>
      <c r="T142" s="89"/>
      <c r="U142" s="27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</row>
    <row r="143" spans="1:35" ht="12" customHeight="1">
      <c r="A143" s="25"/>
      <c r="B143" s="25"/>
      <c r="C143" s="25"/>
      <c r="D143" s="25"/>
      <c r="E143" s="25"/>
      <c r="F143" s="26"/>
      <c r="G143" s="27"/>
      <c r="H143" s="25"/>
      <c r="I143" s="25"/>
      <c r="J143" s="25"/>
      <c r="K143" s="22"/>
      <c r="L143" s="37"/>
      <c r="M143" s="22"/>
      <c r="N143" s="25"/>
      <c r="O143" s="25"/>
      <c r="P143" s="27"/>
      <c r="Q143" s="89" t="s">
        <v>161</v>
      </c>
      <c r="R143" s="89"/>
      <c r="S143" s="89"/>
      <c r="T143" s="89"/>
      <c r="U143" s="27"/>
      <c r="V143" s="22"/>
      <c r="W143" s="26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</row>
    <row r="144" spans="1:35" ht="12" customHeight="1">
      <c r="A144" s="25"/>
      <c r="B144" s="25"/>
      <c r="C144" s="25"/>
      <c r="D144" s="25"/>
      <c r="E144" s="25"/>
      <c r="F144" s="26"/>
      <c r="G144" s="27"/>
      <c r="H144" s="25"/>
      <c r="I144" s="25"/>
      <c r="J144" s="25"/>
      <c r="K144" s="22"/>
      <c r="L144" s="37"/>
      <c r="M144" s="22"/>
      <c r="N144" s="25"/>
      <c r="O144" s="25"/>
      <c r="P144" s="27"/>
      <c r="Q144" s="90">
        <v>42277</v>
      </c>
      <c r="R144" s="90"/>
      <c r="S144" s="90"/>
      <c r="T144" s="90"/>
      <c r="U144" s="27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</row>
    <row r="145" spans="1:35" ht="12" customHeight="1">
      <c r="A145" s="25"/>
      <c r="B145" s="25"/>
      <c r="C145" s="25"/>
      <c r="D145" s="25"/>
      <c r="E145" s="25"/>
      <c r="F145" s="26"/>
      <c r="G145" s="27"/>
      <c r="H145" s="25"/>
      <c r="I145" s="25"/>
      <c r="J145" s="25"/>
      <c r="K145" s="22"/>
      <c r="L145" s="37"/>
      <c r="M145" s="22"/>
      <c r="N145" s="25"/>
      <c r="O145" s="25"/>
      <c r="P145" s="27"/>
      <c r="Q145" s="91"/>
      <c r="R145" s="90"/>
      <c r="S145" s="90"/>
      <c r="T145" s="90"/>
      <c r="U145" s="27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</row>
    <row r="146" spans="1:35" ht="12" customHeight="1">
      <c r="A146" s="25"/>
      <c r="B146" s="25"/>
      <c r="C146" s="25"/>
      <c r="D146" s="25"/>
      <c r="E146" s="25"/>
      <c r="F146" s="26"/>
      <c r="G146" s="27"/>
      <c r="H146" s="25"/>
      <c r="I146" s="25"/>
      <c r="J146" s="25"/>
      <c r="K146" s="22"/>
      <c r="L146" s="37"/>
      <c r="M146" s="22"/>
      <c r="N146" s="25"/>
      <c r="O146" s="25"/>
      <c r="P146" s="27"/>
      <c r="Q146" s="27"/>
      <c r="R146" s="27"/>
      <c r="S146" s="27"/>
      <c r="T146" s="27"/>
      <c r="U146" s="27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</row>
    <row r="147" spans="1:35" ht="12" customHeight="1">
      <c r="A147" s="25"/>
      <c r="B147" s="25"/>
      <c r="C147" s="25"/>
      <c r="D147" s="25"/>
      <c r="E147" s="25"/>
      <c r="F147" s="26"/>
      <c r="G147" s="27"/>
      <c r="H147" s="25"/>
      <c r="I147" s="25"/>
      <c r="J147" s="25"/>
      <c r="K147" s="22"/>
      <c r="L147" s="37"/>
      <c r="M147" s="22"/>
      <c r="N147" s="25"/>
      <c r="O147" s="25"/>
      <c r="P147" s="27"/>
      <c r="Q147" s="27"/>
      <c r="R147" s="27"/>
      <c r="S147" s="27"/>
      <c r="T147" s="27"/>
      <c r="U147" s="27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</row>
    <row r="148" spans="1:35" ht="12" customHeight="1">
      <c r="A148" s="25"/>
      <c r="B148" s="25"/>
      <c r="C148" s="25"/>
      <c r="D148" s="25"/>
      <c r="E148" s="25"/>
      <c r="F148" s="26"/>
      <c r="G148" s="27"/>
      <c r="H148" s="25"/>
      <c r="I148" s="25"/>
      <c r="J148" s="25"/>
      <c r="K148" s="22"/>
      <c r="L148" s="37"/>
      <c r="M148" s="22"/>
      <c r="N148" s="25"/>
      <c r="O148" s="25"/>
      <c r="P148" s="27"/>
      <c r="Q148" s="27"/>
      <c r="R148" s="27"/>
      <c r="S148" s="27"/>
      <c r="T148" s="27"/>
      <c r="U148" s="27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</row>
    <row r="149" spans="1:35" ht="12" customHeight="1">
      <c r="A149" s="25"/>
      <c r="B149" s="25"/>
      <c r="C149" s="25"/>
      <c r="D149" s="25"/>
      <c r="E149" s="25"/>
      <c r="F149" s="26"/>
      <c r="G149" s="27"/>
      <c r="H149" s="25"/>
      <c r="I149" s="25"/>
      <c r="J149" s="25"/>
      <c r="K149" s="22"/>
      <c r="L149" s="37"/>
      <c r="M149" s="22"/>
      <c r="N149" s="25"/>
      <c r="O149" s="25"/>
      <c r="P149" s="27"/>
      <c r="Q149" s="27"/>
      <c r="R149" s="27"/>
      <c r="S149" s="27"/>
      <c r="T149" s="27"/>
      <c r="U149" s="27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</row>
    <row r="150" spans="1:35" ht="12" customHeight="1">
      <c r="A150" s="25"/>
      <c r="B150" s="25"/>
      <c r="C150" s="25"/>
      <c r="D150" s="25"/>
      <c r="E150" s="25"/>
      <c r="F150" s="26"/>
      <c r="G150" s="27"/>
      <c r="H150" s="25"/>
      <c r="I150" s="25"/>
      <c r="J150" s="25"/>
      <c r="K150" s="22"/>
      <c r="L150" s="37"/>
      <c r="M150" s="22"/>
      <c r="N150" s="25"/>
      <c r="O150" s="25"/>
      <c r="P150" s="27"/>
      <c r="Q150" s="27"/>
      <c r="R150" s="27"/>
      <c r="S150" s="27"/>
      <c r="T150" s="27"/>
      <c r="U150" s="27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</row>
    <row r="151" spans="1:20" ht="19.5" customHeight="1">
      <c r="A151" s="1"/>
      <c r="B151" s="1"/>
      <c r="C151" s="23"/>
      <c r="D151" s="23"/>
      <c r="E151" s="23"/>
      <c r="F151" s="24"/>
      <c r="M151" s="2"/>
      <c r="N151" s="23"/>
      <c r="Q151" s="27"/>
      <c r="R151" s="27"/>
      <c r="S151" s="27"/>
      <c r="T151" s="27"/>
    </row>
    <row r="152" spans="1:14" ht="17.25" customHeight="1">
      <c r="A152" s="1"/>
      <c r="B152" s="1"/>
      <c r="C152" s="23"/>
      <c r="D152" s="23"/>
      <c r="E152" s="23"/>
      <c r="F152" s="24"/>
      <c r="M152" s="2"/>
      <c r="N152" s="63"/>
    </row>
    <row r="153" spans="1:14" ht="17.25" customHeight="1">
      <c r="A153" s="1"/>
      <c r="B153" s="1"/>
      <c r="C153" s="23"/>
      <c r="D153" s="23"/>
      <c r="E153" s="23"/>
      <c r="F153" s="24"/>
      <c r="M153" s="2"/>
      <c r="N153" s="63"/>
    </row>
    <row r="154" spans="1:13" ht="18.75" customHeight="1">
      <c r="A154" s="1"/>
      <c r="B154" s="1"/>
      <c r="C154" s="23"/>
      <c r="D154" s="23"/>
      <c r="E154" s="23"/>
      <c r="F154" s="24"/>
      <c r="M154" s="2"/>
    </row>
    <row r="155" spans="3:14" ht="16.5" customHeight="1">
      <c r="C155" s="23"/>
      <c r="D155" s="23"/>
      <c r="E155" s="23"/>
      <c r="F155" s="24"/>
      <c r="N155" s="63"/>
    </row>
    <row r="156" spans="3:14" ht="16.5" customHeight="1">
      <c r="C156" s="32"/>
      <c r="D156" s="23"/>
      <c r="E156" s="23"/>
      <c r="F156" s="24"/>
      <c r="N156" s="63"/>
    </row>
    <row r="157" spans="1:6" ht="15.75" customHeight="1">
      <c r="A157" s="23"/>
      <c r="B157" s="23"/>
      <c r="C157" s="23"/>
      <c r="D157" s="23"/>
      <c r="E157" s="23"/>
      <c r="F157" s="24"/>
    </row>
    <row r="158" spans="1:46" s="2" customFormat="1" ht="16.5" customHeight="1">
      <c r="A158" s="23"/>
      <c r="B158" s="23"/>
      <c r="C158" s="23"/>
      <c r="D158" s="23"/>
      <c r="E158" s="23"/>
      <c r="F158" s="24"/>
      <c r="G158" s="4"/>
      <c r="K158" s="1"/>
      <c r="L158" s="23"/>
      <c r="M158" s="1"/>
      <c r="P158" s="4"/>
      <c r="Q158" s="4"/>
      <c r="R158" s="4"/>
      <c r="S158" s="4"/>
      <c r="T158" s="4"/>
      <c r="U158" s="4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</row>
    <row r="159" spans="1:46" s="2" customFormat="1" ht="12.75">
      <c r="A159" s="23"/>
      <c r="B159" s="23"/>
      <c r="C159" s="23"/>
      <c r="D159" s="23"/>
      <c r="E159" s="23"/>
      <c r="F159" s="24"/>
      <c r="G159" s="4"/>
      <c r="K159" s="1"/>
      <c r="L159" s="23"/>
      <c r="M159" s="1"/>
      <c r="P159" s="4"/>
      <c r="Q159" s="4"/>
      <c r="R159" s="4"/>
      <c r="S159" s="4"/>
      <c r="T159" s="4"/>
      <c r="U159" s="4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</row>
    <row r="160" spans="1:46" s="2" customFormat="1" ht="12.75">
      <c r="A160" s="23"/>
      <c r="B160" s="23"/>
      <c r="C160" s="23"/>
      <c r="D160" s="23"/>
      <c r="E160" s="23"/>
      <c r="F160" s="24"/>
      <c r="G160" s="4"/>
      <c r="K160" s="1"/>
      <c r="L160" s="23"/>
      <c r="M160" s="1"/>
      <c r="P160" s="4"/>
      <c r="Q160" s="4"/>
      <c r="R160" s="4"/>
      <c r="S160" s="4"/>
      <c r="T160" s="4"/>
      <c r="U160" s="4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spans="1:46" s="2" customFormat="1" ht="12.75">
      <c r="A161" s="23"/>
      <c r="B161" s="23"/>
      <c r="C161" s="23"/>
      <c r="D161" s="23"/>
      <c r="E161" s="23"/>
      <c r="F161" s="24"/>
      <c r="G161" s="4"/>
      <c r="K161" s="1"/>
      <c r="L161" s="23"/>
      <c r="M161" s="1"/>
      <c r="P161" s="4"/>
      <c r="Q161" s="4"/>
      <c r="R161" s="4"/>
      <c r="S161" s="4"/>
      <c r="T161" s="4"/>
      <c r="U161" s="4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</row>
    <row r="162" spans="1:46" s="2" customFormat="1" ht="12.75">
      <c r="A162" s="23"/>
      <c r="B162" s="23"/>
      <c r="C162" s="23"/>
      <c r="D162" s="23"/>
      <c r="E162" s="23"/>
      <c r="F162" s="24"/>
      <c r="G162" s="4"/>
      <c r="K162" s="1"/>
      <c r="L162" s="23"/>
      <c r="M162" s="1"/>
      <c r="P162" s="4"/>
      <c r="Q162" s="4"/>
      <c r="R162" s="4"/>
      <c r="S162" s="4"/>
      <c r="T162" s="4"/>
      <c r="U162" s="4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</row>
    <row r="163" spans="1:46" s="2" customFormat="1" ht="12.75">
      <c r="A163" s="23"/>
      <c r="B163" s="23"/>
      <c r="C163" s="23"/>
      <c r="D163" s="23"/>
      <c r="E163" s="23"/>
      <c r="F163" s="24"/>
      <c r="G163" s="4"/>
      <c r="K163" s="1"/>
      <c r="L163" s="23"/>
      <c r="M163" s="1"/>
      <c r="P163" s="4"/>
      <c r="Q163" s="4"/>
      <c r="R163" s="4"/>
      <c r="S163" s="4"/>
      <c r="T163" s="4"/>
      <c r="U163" s="4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</row>
    <row r="164" spans="1:46" s="2" customFormat="1" ht="12.75">
      <c r="A164" s="23"/>
      <c r="B164" s="23"/>
      <c r="C164" s="23"/>
      <c r="D164" s="23"/>
      <c r="E164" s="23"/>
      <c r="F164" s="24"/>
      <c r="G164" s="4"/>
      <c r="K164" s="1"/>
      <c r="L164" s="23"/>
      <c r="M164" s="1"/>
      <c r="P164" s="4"/>
      <c r="Q164" s="4"/>
      <c r="R164" s="4"/>
      <c r="S164" s="4"/>
      <c r="T164" s="4"/>
      <c r="U164" s="4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</row>
    <row r="165" spans="1:46" s="2" customFormat="1" ht="12.75">
      <c r="A165" s="23"/>
      <c r="B165" s="23"/>
      <c r="C165" s="23"/>
      <c r="D165" s="23"/>
      <c r="E165" s="23"/>
      <c r="F165" s="24"/>
      <c r="G165" s="4"/>
      <c r="K165" s="1"/>
      <c r="L165" s="23"/>
      <c r="M165" s="1"/>
      <c r="P165" s="4"/>
      <c r="Q165" s="4"/>
      <c r="R165" s="4"/>
      <c r="S165" s="4"/>
      <c r="T165" s="4"/>
      <c r="U165" s="4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spans="1:46" s="2" customFormat="1" ht="12.75">
      <c r="A166" s="23"/>
      <c r="B166" s="23"/>
      <c r="C166" s="23"/>
      <c r="D166" s="23"/>
      <c r="E166" s="23"/>
      <c r="F166" s="24"/>
      <c r="G166" s="4"/>
      <c r="K166" s="1"/>
      <c r="L166" s="23"/>
      <c r="M166" s="1"/>
      <c r="P166" s="4"/>
      <c r="Q166" s="4"/>
      <c r="R166" s="4"/>
      <c r="S166" s="4"/>
      <c r="T166" s="4"/>
      <c r="U166" s="4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</row>
    <row r="167" spans="1:46" s="2" customFormat="1" ht="12.75">
      <c r="A167" s="23"/>
      <c r="B167" s="23"/>
      <c r="C167" s="23"/>
      <c r="D167" s="23"/>
      <c r="E167" s="23"/>
      <c r="F167" s="24"/>
      <c r="G167" s="4"/>
      <c r="K167" s="1"/>
      <c r="L167" s="23"/>
      <c r="M167" s="1"/>
      <c r="P167" s="4"/>
      <c r="Q167" s="4"/>
      <c r="R167" s="4"/>
      <c r="S167" s="4"/>
      <c r="T167" s="4"/>
      <c r="U167" s="4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</row>
    <row r="168" spans="1:46" s="2" customFormat="1" ht="12.75">
      <c r="A168" s="23"/>
      <c r="B168" s="23"/>
      <c r="C168" s="23"/>
      <c r="D168" s="23"/>
      <c r="E168" s="23"/>
      <c r="F168" s="24"/>
      <c r="G168" s="4"/>
      <c r="K168" s="1"/>
      <c r="L168" s="23"/>
      <c r="M168" s="1"/>
      <c r="P168" s="4"/>
      <c r="Q168" s="4"/>
      <c r="R168" s="4"/>
      <c r="S168" s="4"/>
      <c r="T168" s="4"/>
      <c r="U168" s="4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</row>
    <row r="169" spans="1:46" s="2" customFormat="1" ht="12.75">
      <c r="A169" s="23"/>
      <c r="B169" s="23"/>
      <c r="C169" s="23"/>
      <c r="D169" s="23"/>
      <c r="E169" s="23"/>
      <c r="F169" s="24"/>
      <c r="G169" s="4"/>
      <c r="K169" s="1"/>
      <c r="L169" s="23"/>
      <c r="M169" s="1"/>
      <c r="P169" s="4"/>
      <c r="Q169" s="4"/>
      <c r="R169" s="4"/>
      <c r="S169" s="4"/>
      <c r="T169" s="4"/>
      <c r="U169" s="4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</row>
    <row r="170" spans="1:46" s="2" customFormat="1" ht="12.75">
      <c r="A170" s="23"/>
      <c r="B170" s="23"/>
      <c r="C170" s="23"/>
      <c r="D170" s="23"/>
      <c r="E170" s="23"/>
      <c r="F170" s="24"/>
      <c r="G170" s="4"/>
      <c r="K170" s="1"/>
      <c r="L170" s="23"/>
      <c r="M170" s="1"/>
      <c r="P170" s="4"/>
      <c r="Q170" s="4"/>
      <c r="R170" s="4"/>
      <c r="S170" s="4"/>
      <c r="T170" s="4"/>
      <c r="U170" s="4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</row>
    <row r="171" spans="1:46" s="2" customFormat="1" ht="12.75">
      <c r="A171" s="23"/>
      <c r="B171" s="23"/>
      <c r="C171" s="23"/>
      <c r="D171" s="23"/>
      <c r="E171" s="23"/>
      <c r="F171" s="24"/>
      <c r="G171" s="4"/>
      <c r="K171" s="1"/>
      <c r="L171" s="23"/>
      <c r="M171" s="1"/>
      <c r="P171" s="4"/>
      <c r="Q171" s="4"/>
      <c r="R171" s="4"/>
      <c r="S171" s="4"/>
      <c r="T171" s="4"/>
      <c r="U171" s="4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</row>
    <row r="172" spans="1:46" s="2" customFormat="1" ht="12.75">
      <c r="A172" s="23"/>
      <c r="B172" s="23"/>
      <c r="C172" s="23"/>
      <c r="D172" s="23"/>
      <c r="E172" s="23"/>
      <c r="F172" s="24"/>
      <c r="G172" s="4"/>
      <c r="K172" s="1"/>
      <c r="L172" s="23"/>
      <c r="M172" s="1"/>
      <c r="P172" s="4"/>
      <c r="Q172" s="4"/>
      <c r="R172" s="4"/>
      <c r="S172" s="4"/>
      <c r="T172" s="4"/>
      <c r="U172" s="4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</row>
    <row r="173" spans="1:46" s="2" customFormat="1" ht="12.75">
      <c r="A173" s="23"/>
      <c r="B173" s="23"/>
      <c r="C173" s="23"/>
      <c r="D173" s="23"/>
      <c r="E173" s="23"/>
      <c r="F173" s="24"/>
      <c r="G173" s="4"/>
      <c r="K173" s="1"/>
      <c r="L173" s="23"/>
      <c r="M173" s="1"/>
      <c r="P173" s="4"/>
      <c r="Q173" s="4"/>
      <c r="R173" s="4"/>
      <c r="S173" s="4"/>
      <c r="T173" s="4"/>
      <c r="U173" s="4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</row>
    <row r="174" spans="1:46" s="2" customFormat="1" ht="12.75">
      <c r="A174" s="23"/>
      <c r="B174" s="23"/>
      <c r="C174" s="23"/>
      <c r="D174" s="23"/>
      <c r="E174" s="23"/>
      <c r="F174" s="24"/>
      <c r="G174" s="4"/>
      <c r="K174" s="1"/>
      <c r="L174" s="23"/>
      <c r="M174" s="1"/>
      <c r="P174" s="4"/>
      <c r="Q174" s="4"/>
      <c r="R174" s="4"/>
      <c r="S174" s="4"/>
      <c r="T174" s="4"/>
      <c r="U174" s="4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</row>
    <row r="175" spans="1:46" s="2" customFormat="1" ht="12.75">
      <c r="A175" s="23"/>
      <c r="B175" s="23"/>
      <c r="C175" s="23"/>
      <c r="D175" s="23"/>
      <c r="E175" s="23"/>
      <c r="F175" s="24"/>
      <c r="G175" s="4"/>
      <c r="K175" s="1"/>
      <c r="L175" s="23"/>
      <c r="M175" s="1"/>
      <c r="P175" s="4"/>
      <c r="Q175" s="4"/>
      <c r="R175" s="4"/>
      <c r="S175" s="4"/>
      <c r="T175" s="4"/>
      <c r="U175" s="4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</row>
    <row r="176" spans="1:46" s="2" customFormat="1" ht="12.75">
      <c r="A176" s="23"/>
      <c r="B176" s="23"/>
      <c r="C176" s="23"/>
      <c r="D176" s="23"/>
      <c r="E176" s="23"/>
      <c r="F176" s="24"/>
      <c r="G176" s="4"/>
      <c r="K176" s="1"/>
      <c r="L176" s="23"/>
      <c r="M176" s="1"/>
      <c r="P176" s="4"/>
      <c r="Q176" s="4"/>
      <c r="R176" s="4"/>
      <c r="S176" s="4"/>
      <c r="T176" s="4"/>
      <c r="U176" s="4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</row>
    <row r="177" spans="1:46" s="2" customFormat="1" ht="12.75">
      <c r="A177" s="23"/>
      <c r="B177" s="23"/>
      <c r="C177" s="23"/>
      <c r="D177" s="23"/>
      <c r="E177" s="23"/>
      <c r="F177" s="24"/>
      <c r="G177" s="4"/>
      <c r="K177" s="1"/>
      <c r="L177" s="23"/>
      <c r="M177" s="1"/>
      <c r="P177" s="4"/>
      <c r="Q177" s="4"/>
      <c r="R177" s="4"/>
      <c r="S177" s="4"/>
      <c r="T177" s="4"/>
      <c r="U177" s="4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1:46" s="2" customFormat="1" ht="12.75">
      <c r="A178" s="23"/>
      <c r="B178" s="23"/>
      <c r="C178" s="23"/>
      <c r="D178" s="23"/>
      <c r="E178" s="23"/>
      <c r="F178" s="24"/>
      <c r="G178" s="4"/>
      <c r="K178" s="1"/>
      <c r="L178" s="23"/>
      <c r="M178" s="1"/>
      <c r="P178" s="4"/>
      <c r="Q178" s="4"/>
      <c r="R178" s="4"/>
      <c r="S178" s="4"/>
      <c r="T178" s="4"/>
      <c r="U178" s="4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</row>
    <row r="179" spans="1:46" s="2" customFormat="1" ht="12.75">
      <c r="A179" s="23"/>
      <c r="B179" s="23"/>
      <c r="C179" s="23"/>
      <c r="D179" s="23"/>
      <c r="E179" s="23"/>
      <c r="F179" s="24"/>
      <c r="G179" s="4"/>
      <c r="K179" s="1"/>
      <c r="L179" s="23"/>
      <c r="M179" s="1"/>
      <c r="P179" s="4"/>
      <c r="Q179" s="4"/>
      <c r="R179" s="4"/>
      <c r="S179" s="4"/>
      <c r="T179" s="4"/>
      <c r="U179" s="4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</row>
    <row r="180" spans="1:46" s="2" customFormat="1" ht="12.75">
      <c r="A180" s="23"/>
      <c r="B180" s="23"/>
      <c r="C180" s="23"/>
      <c r="D180" s="23"/>
      <c r="E180" s="23"/>
      <c r="F180" s="24"/>
      <c r="G180" s="4"/>
      <c r="K180" s="1"/>
      <c r="L180" s="23"/>
      <c r="M180" s="1"/>
      <c r="P180" s="4"/>
      <c r="Q180" s="4"/>
      <c r="R180" s="4"/>
      <c r="S180" s="4"/>
      <c r="T180" s="4"/>
      <c r="U180" s="4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</row>
    <row r="181" spans="1:46" s="2" customFormat="1" ht="12.75">
      <c r="A181" s="23"/>
      <c r="B181" s="23"/>
      <c r="C181" s="23"/>
      <c r="D181" s="23"/>
      <c r="E181" s="23"/>
      <c r="F181" s="24"/>
      <c r="G181" s="4"/>
      <c r="K181" s="1"/>
      <c r="L181" s="23"/>
      <c r="M181" s="1"/>
      <c r="P181" s="4"/>
      <c r="Q181" s="4"/>
      <c r="R181" s="4"/>
      <c r="S181" s="4"/>
      <c r="T181" s="4"/>
      <c r="U181" s="4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</row>
    <row r="182" spans="1:46" s="2" customFormat="1" ht="12.75">
      <c r="A182" s="23"/>
      <c r="B182" s="23"/>
      <c r="C182" s="23"/>
      <c r="D182" s="23"/>
      <c r="E182" s="23"/>
      <c r="F182" s="24"/>
      <c r="G182" s="4"/>
      <c r="K182" s="1"/>
      <c r="L182" s="23"/>
      <c r="M182" s="1"/>
      <c r="P182" s="4"/>
      <c r="Q182" s="4"/>
      <c r="R182" s="4"/>
      <c r="S182" s="4"/>
      <c r="T182" s="4"/>
      <c r="U182" s="4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</row>
    <row r="183" spans="1:46" s="2" customFormat="1" ht="12.75">
      <c r="A183" s="23"/>
      <c r="B183" s="23"/>
      <c r="C183" s="23"/>
      <c r="D183" s="23"/>
      <c r="E183" s="23"/>
      <c r="F183" s="24"/>
      <c r="G183" s="4"/>
      <c r="K183" s="1"/>
      <c r="L183" s="23"/>
      <c r="M183" s="1"/>
      <c r="P183" s="4"/>
      <c r="Q183" s="4"/>
      <c r="R183" s="4"/>
      <c r="S183" s="4"/>
      <c r="T183" s="4"/>
      <c r="U183" s="4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</row>
    <row r="184" spans="1:46" s="2" customFormat="1" ht="12.75">
      <c r="A184" s="23"/>
      <c r="B184" s="23"/>
      <c r="C184" s="23"/>
      <c r="D184" s="23"/>
      <c r="E184" s="23"/>
      <c r="F184" s="24"/>
      <c r="G184" s="4"/>
      <c r="K184" s="1"/>
      <c r="L184" s="23"/>
      <c r="M184" s="1"/>
      <c r="P184" s="4"/>
      <c r="Q184" s="4"/>
      <c r="R184" s="4"/>
      <c r="S184" s="4"/>
      <c r="T184" s="4"/>
      <c r="U184" s="4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</row>
  </sheetData>
  <sheetProtection/>
  <autoFilter ref="A5:L135"/>
  <mergeCells count="14">
    <mergeCell ref="Q139:T139"/>
    <mergeCell ref="Q142:T142"/>
    <mergeCell ref="Q143:T143"/>
    <mergeCell ref="Q144:T144"/>
    <mergeCell ref="Q145:T145"/>
    <mergeCell ref="A1:AG1"/>
    <mergeCell ref="K2:R2"/>
    <mergeCell ref="AJ1:AQ1"/>
    <mergeCell ref="K3:M3"/>
    <mergeCell ref="O4:R4"/>
    <mergeCell ref="S4:U4"/>
    <mergeCell ref="V4:AA4"/>
    <mergeCell ref="AC4:AD4"/>
    <mergeCell ref="AE4:AF4"/>
  </mergeCells>
  <printOptions horizontalCentered="1"/>
  <pageMargins left="0.1968503937007874" right="0.15748031496062992" top="0.5511811023622047" bottom="0" header="0.31496062992125984" footer="0.31496062992125984"/>
  <pageSetup horizontalDpi="600" verticalDpi="600" orientation="landscape" paperSize="5" scale="29" r:id="rId1"/>
  <rowBreaks count="1" manualBreakCount="1">
    <brk id="65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Ccastellanos</dc:creator>
  <cp:keywords/>
  <dc:description/>
  <cp:lastModifiedBy>ITS ZAPOTLANEJO</cp:lastModifiedBy>
  <cp:lastPrinted>2015-07-03T15:43:48Z</cp:lastPrinted>
  <dcterms:created xsi:type="dcterms:W3CDTF">2003-03-15T06:12:20Z</dcterms:created>
  <dcterms:modified xsi:type="dcterms:W3CDTF">2016-02-12T20:14:36Z</dcterms:modified>
  <cp:category/>
  <cp:version/>
  <cp:contentType/>
  <cp:contentStatus/>
</cp:coreProperties>
</file>