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265" tabRatio="273" activeTab="0"/>
  </bookViews>
  <sheets>
    <sheet name="PLANTILLA 2014" sheetId="1" r:id="rId1"/>
  </sheets>
  <definedNames>
    <definedName name="_xlnm.Print_Area" localSheetId="0">'PLANTILLA 2014'!$A$1:$AF$134</definedName>
    <definedName name="_xlnm.Print_Titles" localSheetId="0">'PLANTILLA 2014'!$1:$5</definedName>
  </definedNames>
  <calcPr fullCalcOnLoad="1"/>
</workbook>
</file>

<file path=xl/sharedStrings.xml><?xml version="1.0" encoding="utf-8"?>
<sst xmlns="http://schemas.openxmlformats.org/spreadsheetml/2006/main" count="532" uniqueCount="121">
  <si>
    <t>COSTO MENSUAL</t>
  </si>
  <si>
    <t>COSTO ANUAL</t>
  </si>
  <si>
    <t>UP</t>
  </si>
  <si>
    <t>ORG</t>
  </si>
  <si>
    <t>PG</t>
  </si>
  <si>
    <t>JOR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</si>
  <si>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</si>
  <si>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</si>
  <si>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</si>
  <si>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</si>
  <si>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</si>
  <si>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</si>
  <si>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</si>
  <si>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</si>
  <si>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</si>
  <si>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CUOTAS
AL S.A.R.
1405</t>
  </si>
  <si>
    <t>IMPACTO AL
SALARIO
1801</t>
  </si>
  <si>
    <t>PC</t>
  </si>
  <si>
    <t>UEG</t>
  </si>
  <si>
    <t>ORGANISMO:</t>
  </si>
  <si>
    <t>No. Cons</t>
  </si>
  <si>
    <t>ZONA
ECONÓMICA</t>
  </si>
  <si>
    <t>COLUMNAS ADICIONALES PARA CONCEPTOS MENSUALES PROPIOS DEL ORGANISMO</t>
  </si>
  <si>
    <t>COLUMNAS ADICIONALES PARA CONCEPTOS PROPIOS CON PERIODICIDAD DIFERENTE A LA MENSUAL</t>
  </si>
  <si>
    <t>NOMBRE DEL PUESTO</t>
  </si>
  <si>
    <t>AREA DE ADSCRIPCIÓN DEL PUESTO</t>
  </si>
  <si>
    <t>DIRECCIÓN DE ADSCRIPCIÓN DEL PUESTO</t>
  </si>
  <si>
    <t>SIGLAS:</t>
  </si>
  <si>
    <t>*ESTIMULO AL SERVICIO ADMINISTRATIVO</t>
  </si>
  <si>
    <t>PROF. ASIG. "B"</t>
  </si>
  <si>
    <t>PROF. ASIG. "A"</t>
  </si>
  <si>
    <t>VIGILANTE</t>
  </si>
  <si>
    <t>INTENDENTE</t>
  </si>
  <si>
    <t>ALMACENISTA</t>
  </si>
  <si>
    <t>TEC. MANTENIMIENTO</t>
  </si>
  <si>
    <t>BIBLIOTECARIO</t>
  </si>
  <si>
    <t>SEC. JEFE DPTO</t>
  </si>
  <si>
    <t>LABORATORISTA</t>
  </si>
  <si>
    <t>CAPTURISTA</t>
  </si>
  <si>
    <t>SEC. SUBDIRECCION AD</t>
  </si>
  <si>
    <t>SEC.SUBDIRECCION AC.</t>
  </si>
  <si>
    <t>ANALISTA TECNICO</t>
  </si>
  <si>
    <t>PROGRAMADOR</t>
  </si>
  <si>
    <t>JEFE DE OFICINA</t>
  </si>
  <si>
    <t>PSICOLOGO</t>
  </si>
  <si>
    <t>ANALISTA ESPECIALIZADO</t>
  </si>
  <si>
    <t>JEFE DPTO DESARROLLOACADÉMICO</t>
  </si>
  <si>
    <t>JEFE DPTO SERVS. ESCOLARES.</t>
  </si>
  <si>
    <t>JEFE DEPTO. PLANEACIÓN</t>
  </si>
  <si>
    <t>JEFE DIV. C. DE CONTADOR PÚBLICO</t>
  </si>
  <si>
    <t>JEFE DE DIV.  C.ADMINISTRACIÓN.</t>
  </si>
  <si>
    <t>JEFE DE DIV. C. INFORMÁTICA</t>
  </si>
  <si>
    <t>JEFE DIV. DE C DE INGENERÍA.</t>
  </si>
  <si>
    <t>DIRECTOR GENERAL</t>
  </si>
  <si>
    <t>C</t>
  </si>
  <si>
    <t>DIRECCIÓN GENERAL</t>
  </si>
  <si>
    <t>SUBDIREC-ADMVA</t>
  </si>
  <si>
    <t>SUBDIRECCIÓN ADMVA</t>
  </si>
  <si>
    <t>SUBDIRECCIÓN DE ACADEMIA</t>
  </si>
  <si>
    <t>SUBDIRECCIÓN ADMVA.</t>
  </si>
  <si>
    <t>PLANEACIÓN</t>
  </si>
  <si>
    <t>VINCULACIÓN</t>
  </si>
  <si>
    <t>SUBDIREC-ACADEM</t>
  </si>
  <si>
    <t>SUBDIRECCIÓN  ADMVA</t>
  </si>
  <si>
    <t>SISTEMAS</t>
  </si>
  <si>
    <t>SUBDIREC. ADMVA</t>
  </si>
  <si>
    <t>CONTABILIDAD</t>
  </si>
  <si>
    <t>SUBDDIRECIÓNC ADMVA</t>
  </si>
  <si>
    <t>SERVS. GENERALES</t>
  </si>
  <si>
    <t>SUBDIREC-ACADEMIA</t>
  </si>
  <si>
    <t>MATRIAL DIDÁCTICO</t>
  </si>
  <si>
    <t>COSTO MENSUAL ACUMULADO</t>
  </si>
  <si>
    <t>Instituto Tecnológico Superior de Zapotlanejo</t>
  </si>
  <si>
    <t>DOCTOR</t>
  </si>
  <si>
    <t>REC. HUMANOS</t>
  </si>
  <si>
    <t>50 % GOBIERNO DEL ESTADO</t>
  </si>
  <si>
    <t>TOTAL ANUAL</t>
  </si>
  <si>
    <t>50% GOBIERNO FEDERAL</t>
  </si>
  <si>
    <t>ACADEMIA</t>
  </si>
  <si>
    <t>SUBD DE ACADEMIA</t>
  </si>
  <si>
    <t>AUTORIZADAS</t>
  </si>
  <si>
    <t>RESUMEN:</t>
  </si>
  <si>
    <t>HORAS DE ASIGNARURA "A"</t>
  </si>
  <si>
    <t>HORAS DE ASIGNARURA "B"</t>
  </si>
  <si>
    <t>EJERCIDAS  DIFERENCIA</t>
  </si>
  <si>
    <t>CHOFER  DE DIRECTOR</t>
  </si>
  <si>
    <t>JEFE DPTO SERVICIOS GENERALES</t>
  </si>
  <si>
    <t>TÉCNICO ESPECIALIZADO.</t>
  </si>
  <si>
    <t>JEFE DIVISIÓN C. AGRONOMÍA</t>
  </si>
  <si>
    <t>SUBDIRECCION DE ADMINISTRACIÓN</t>
  </si>
  <si>
    <t>DIRECCIPN GENERAL</t>
  </si>
  <si>
    <t>SUBDIRECCIÓN ACADEMIA</t>
  </si>
  <si>
    <t>SERVS GENERALES</t>
  </si>
  <si>
    <t>DESARROLLO ACA</t>
  </si>
  <si>
    <t>SUBDIRECCIÓN  DE ACADEMIA</t>
  </si>
  <si>
    <t>DIRECCION GENERAL</t>
  </si>
  <si>
    <t>SERVS ESCOLARES</t>
  </si>
  <si>
    <t>JEFATURA DE VINCULACIÓN</t>
  </si>
  <si>
    <t>SUBDIRECCIÓN ADMINISTRATIVA</t>
  </si>
  <si>
    <t>JEFE DPTO VINCULACIÓN</t>
  </si>
  <si>
    <t>SUBDIRECCIÓN ACADEMICA</t>
  </si>
  <si>
    <t>SUBDIRECCIÓN ACADÉMICA</t>
  </si>
  <si>
    <t>INGENIERO EN SISTEMAS</t>
  </si>
  <si>
    <t>SECRETARIA DIRECCION GENERAL</t>
  </si>
  <si>
    <t>DESPENSA</t>
  </si>
  <si>
    <t>SERVICIOS GENERALES</t>
  </si>
  <si>
    <t>ADQUISICIONES</t>
  </si>
  <si>
    <t>SUBD ADMINISTRATIVA</t>
  </si>
  <si>
    <t>SUBDIR. ADMINISTRATIVA</t>
  </si>
  <si>
    <t>CAJA</t>
  </si>
  <si>
    <t>SUBDIR. ADMINISTRATIVO</t>
  </si>
  <si>
    <t>SUBDIR. ACADÉMICA</t>
  </si>
  <si>
    <t>SUBDIR. ACADÉMICO</t>
  </si>
  <si>
    <t>SUBDIREC-ADMINISTRATIVAVA.</t>
  </si>
  <si>
    <t xml:space="preserve">                                                 </t>
  </si>
  <si>
    <t>414                           -14</t>
  </si>
  <si>
    <t>347                           133</t>
  </si>
  <si>
    <t>761                           119</t>
  </si>
  <si>
    <t>PLANTILLA 2014</t>
  </si>
  <si>
    <t>NIVEL</t>
  </si>
  <si>
    <t>D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</si>
</sst>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0"/>
    <numFmt numFmtId="174" formatCode="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%"/>
    <numFmt numFmtId="178" formatCode="#,##0.00_ ;[Red]\-#,##0.00\ "/>
    <numFmt numFmtId="179" formatCode="0.0000%"/>
    <numFmt numFmtId="180" formatCode="_-* #,##0.0000_-;\-* #,##0.0000_-;_-* &quot;-&quot;????_-;_-@_-"/>
    <numFmt numFmtId="181" formatCode="_-* #,##0.000_-;\-* #,##0.000_-;_-* &quot;-&quot;??_-;_-@_-"/>
    <numFmt numFmtId="182" formatCode="#,##0_ ;[Red]\-#,##0\ "/>
    <numFmt numFmtId="183" formatCode="d\-mmm\-yy"/>
    <numFmt numFmtId="184" formatCode="_-* #,##0.0_-;\-* #,##0.0_-;_-* &quot;-&quot;??_-;_-@_-"/>
    <numFmt numFmtId="185" formatCode="_-* #,##0_-;\-* #,##0_-;_-* &quot;-&quot;??_-;_-@_-"/>
    <numFmt numFmtId="186" formatCode="0.000000"/>
    <numFmt numFmtId="187" formatCode="0.00000"/>
    <numFmt numFmtId="188" formatCode="0.0000"/>
    <numFmt numFmtId="189" formatCode="0.000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#,##0.0_);[Red]\(#,##0.0\)"/>
    <numFmt numFmtId="199" formatCode="0.0"/>
    <numFmt numFmtId="200" formatCode="[$$-80A]#,##0.00"/>
    <numFmt numFmtId="201" formatCode="0.00_);[Red]\(0.00\)"/>
    <numFmt numFmtId="202" formatCode="mmmm\ d\,\ yyyy"/>
    <numFmt numFmtId="203" formatCode="0_);[Red]\(0\)"/>
    <numFmt numFmtId="204" formatCode="0.00000000"/>
    <numFmt numFmtId="205" formatCode="0.0000000"/>
    <numFmt numFmtId="206" formatCode="0.0000000000"/>
    <numFmt numFmtId="207" formatCode="#,##0.0"/>
    <numFmt numFmtId="208" formatCode="_(* #,##0.0_);_(* \(#,##0.0\);_(* &quot;-&quot;??_);_(@_)"/>
    <numFmt numFmtId="209" formatCode="_(* #,##0_);_(* \(#,##0\);_(* &quot;-&quot;??_);_(@_)"/>
    <numFmt numFmtId="210" formatCode="0.000%"/>
    <numFmt numFmtId="211" formatCode="0.00000%"/>
    <numFmt numFmtId="212" formatCode="_-[$€-2]* #,##0.00_-;\-[$€-2]* #,##0.00_-;_-[$€-2]* &quot;-&quot;??_-"/>
    <numFmt numFmtId="213" formatCode="mmm\-yyyy"/>
    <numFmt numFmtId="214" formatCode="[$-80A]dddd\,\ dd&quot; de &quot;mmmm&quot; de &quot;yyyy"/>
    <numFmt numFmtId="215" formatCode="[$-80A]hh:mm:ss\ AM/PM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212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textRotation="180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1" fontId="8" fillId="0" borderId="0" xfId="49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left" vertical="center"/>
    </xf>
    <xf numFmtId="178" fontId="8" fillId="0" borderId="10" xfId="0" applyNumberFormat="1" applyFont="1" applyFill="1" applyBorder="1" applyAlignment="1">
      <alignment vertical="center"/>
    </xf>
    <xf numFmtId="4" fontId="8" fillId="0" borderId="10" xfId="55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5" applyFont="1" applyBorder="1" applyAlignment="1">
      <alignment vertical="center"/>
      <protection/>
    </xf>
    <xf numFmtId="0" fontId="8" fillId="0" borderId="10" xfId="0" applyFont="1" applyBorder="1" applyAlignment="1">
      <alignment horizontal="left" vertical="center"/>
    </xf>
    <xf numFmtId="178" fontId="8" fillId="0" borderId="1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34" borderId="10" xfId="55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10" xfId="55" applyFont="1" applyBorder="1" applyAlignment="1">
      <alignment horizontal="left" vertical="center"/>
      <protection/>
    </xf>
    <xf numFmtId="4" fontId="8" fillId="0" borderId="10" xfId="0" applyNumberFormat="1" applyFont="1" applyBorder="1" applyAlignment="1">
      <alignment vertical="center"/>
    </xf>
    <xf numFmtId="4" fontId="7" fillId="0" borderId="10" xfId="55" applyNumberFormat="1" applyFont="1" applyFill="1" applyBorder="1" applyAlignment="1">
      <alignment vertical="center"/>
      <protection/>
    </xf>
    <xf numFmtId="4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8" fillId="34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3" fontId="10" fillId="0" borderId="0" xfId="49" applyNumberFormat="1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0" fontId="10" fillId="0" borderId="0" xfId="57" applyNumberFormat="1" applyFont="1" applyAlignment="1">
      <alignment horizontal="center" vertical="center"/>
    </xf>
    <xf numFmtId="10" fontId="9" fillId="33" borderId="0" xfId="0" applyNumberFormat="1" applyFont="1" applyFill="1" applyAlignment="1">
      <alignment horizontal="center" vertical="center"/>
    </xf>
    <xf numFmtId="0" fontId="9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4" fontId="10" fillId="36" borderId="14" xfId="0" applyNumberFormat="1" applyFont="1" applyFill="1" applyBorder="1" applyAlignment="1">
      <alignment vertical="center"/>
    </xf>
    <xf numFmtId="0" fontId="10" fillId="36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 quotePrefix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_~9885111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2"/>
  <sheetViews>
    <sheetView tabSelected="1" zoomScale="55" zoomScaleNormal="55" zoomScaleSheetLayoutView="20" workbookViewId="0" topLeftCell="A58">
      <selection activeCell="G18" sqref="G18"/>
    </sheetView>
  </sheetViews>
  <sheetFormatPr defaultColWidth="9.140625" defaultRowHeight="12.75"/>
  <cols>
    <col min="1" max="1" width="4.8515625" style="2" customWidth="1"/>
    <col min="2" max="2" width="4.28125" style="2" customWidth="1"/>
    <col min="3" max="3" width="4.57421875" style="2" customWidth="1"/>
    <col min="4" max="4" width="3.140625" style="2" customWidth="1"/>
    <col min="5" max="5" width="3.7109375" style="2" customWidth="1"/>
    <col min="6" max="6" width="5.140625" style="6" customWidth="1"/>
    <col min="7" max="7" width="8.7109375" style="3" customWidth="1"/>
    <col min="8" max="8" width="6.28125" style="2" bestFit="1" customWidth="1"/>
    <col min="9" max="9" width="41.00390625" style="1" bestFit="1" customWidth="1"/>
    <col min="10" max="10" width="34.28125" style="5" bestFit="1" customWidth="1"/>
    <col min="11" max="11" width="39.28125" style="1" bestFit="1" customWidth="1"/>
    <col min="12" max="12" width="15.7109375" style="2" bestFit="1" customWidth="1"/>
    <col min="13" max="13" width="14.8515625" style="2" bestFit="1" customWidth="1"/>
    <col min="14" max="14" width="11.421875" style="3" bestFit="1" customWidth="1"/>
    <col min="15" max="15" width="14.8515625" style="3" bestFit="1" customWidth="1"/>
    <col min="16" max="16" width="16.421875" style="3" bestFit="1" customWidth="1"/>
    <col min="17" max="17" width="17.28125" style="3" bestFit="1" customWidth="1"/>
    <col min="18" max="18" width="16.28125" style="3" bestFit="1" customWidth="1"/>
    <col min="19" max="19" width="21.7109375" style="3" bestFit="1" customWidth="1"/>
    <col min="20" max="20" width="15.28125" style="1" bestFit="1" customWidth="1"/>
    <col min="21" max="21" width="18.8515625" style="1" bestFit="1" customWidth="1"/>
    <col min="22" max="23" width="13.00390625" style="1" bestFit="1" customWidth="1"/>
    <col min="24" max="24" width="14.421875" style="1" bestFit="1" customWidth="1"/>
    <col min="25" max="25" width="12.421875" style="1" bestFit="1" customWidth="1"/>
    <col min="26" max="26" width="18.8515625" style="1" bestFit="1" customWidth="1"/>
    <col min="27" max="27" width="1.7109375" style="1" bestFit="1" customWidth="1"/>
    <col min="28" max="28" width="22.421875" style="1" bestFit="1" customWidth="1"/>
    <col min="29" max="29" width="20.57421875" style="1" bestFit="1" customWidth="1"/>
    <col min="30" max="30" width="20.00390625" style="1" bestFit="1" customWidth="1"/>
    <col min="31" max="31" width="18.8515625" style="1" bestFit="1" customWidth="1"/>
    <col min="32" max="33" width="16.140625" style="1" customWidth="1"/>
    <col min="34" max="34" width="20.7109375" style="1" bestFit="1" customWidth="1"/>
    <col min="35" max="35" width="12.28125" style="1" bestFit="1" customWidth="1"/>
    <col min="36" max="36" width="13.28125" style="1" bestFit="1" customWidth="1"/>
    <col min="37" max="37" width="19.57421875" style="1" customWidth="1"/>
    <col min="38" max="43" width="10.7109375" style="1" bestFit="1" customWidth="1"/>
    <col min="44" max="44" width="14.28125" style="1" bestFit="1" customWidth="1"/>
    <col min="45" max="45" width="11.421875" style="1" customWidth="1"/>
    <col min="46" max="16384" width="9.140625" style="1" customWidth="1"/>
  </cols>
  <sheetData>
    <row r="1" spans="1:41" s="53" customFormat="1" ht="18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H1" s="79"/>
      <c r="AI1" s="79"/>
      <c r="AJ1" s="79"/>
      <c r="AK1" s="79"/>
      <c r="AL1" s="79"/>
      <c r="AM1" s="79"/>
      <c r="AN1" s="79"/>
      <c r="AO1" s="79"/>
    </row>
    <row r="2" spans="1:41" s="53" customFormat="1" ht="24" customHeight="1">
      <c r="A2" s="54" t="s">
        <v>19</v>
      </c>
      <c r="B2" s="54"/>
      <c r="C2" s="55"/>
      <c r="D2" s="55"/>
      <c r="E2" s="56"/>
      <c r="F2" s="57" t="s">
        <v>72</v>
      </c>
      <c r="G2" s="58"/>
      <c r="H2" s="56"/>
      <c r="I2" s="54"/>
      <c r="J2" s="59"/>
      <c r="K2" s="54"/>
      <c r="L2" s="55"/>
      <c r="M2" s="55"/>
      <c r="N2" s="60"/>
      <c r="O2" s="60"/>
      <c r="P2" s="60"/>
      <c r="Q2" s="60"/>
      <c r="R2" s="60"/>
      <c r="S2" s="60"/>
      <c r="AH2" s="61"/>
      <c r="AI2" s="61"/>
      <c r="AJ2" s="62"/>
      <c r="AK2" s="63"/>
      <c r="AL2" s="64"/>
      <c r="AM2" s="65"/>
      <c r="AN2" s="66"/>
      <c r="AO2" s="65"/>
    </row>
    <row r="3" spans="1:41" s="53" customFormat="1" ht="24" customHeight="1">
      <c r="A3" s="67" t="s">
        <v>27</v>
      </c>
      <c r="B3" s="68"/>
      <c r="C3" s="55"/>
      <c r="D3" s="69"/>
      <c r="E3" s="70"/>
      <c r="F3" s="70"/>
      <c r="G3" s="70"/>
      <c r="H3" s="55"/>
      <c r="I3" s="74" t="s">
        <v>118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H3" s="61"/>
      <c r="AI3" s="61"/>
      <c r="AJ3" s="62"/>
      <c r="AK3" s="63"/>
      <c r="AL3" s="64"/>
      <c r="AM3" s="65"/>
      <c r="AN3" s="66"/>
      <c r="AO3" s="65"/>
    </row>
    <row r="4" spans="13:34" ht="57" customHeight="1">
      <c r="M4" s="80" t="s">
        <v>0</v>
      </c>
      <c r="N4" s="81"/>
      <c r="O4" s="81"/>
      <c r="P4" s="82"/>
      <c r="Q4" s="83" t="s">
        <v>1</v>
      </c>
      <c r="R4" s="84"/>
      <c r="S4" s="85"/>
      <c r="T4" s="80" t="s">
        <v>0</v>
      </c>
      <c r="U4" s="81"/>
      <c r="V4" s="81"/>
      <c r="W4" s="81"/>
      <c r="X4" s="81"/>
      <c r="Y4" s="82"/>
      <c r="Z4" s="7" t="s">
        <v>1</v>
      </c>
      <c r="AA4" s="86" t="s">
        <v>22</v>
      </c>
      <c r="AB4" s="87"/>
      <c r="AC4" s="75" t="s">
        <v>23</v>
      </c>
      <c r="AD4" s="75"/>
      <c r="AE4" s="8"/>
      <c r="AH4" s="4"/>
    </row>
    <row r="5" spans="1:44" s="19" customFormat="1" ht="67.5" customHeight="1">
      <c r="A5" s="9" t="s">
        <v>20</v>
      </c>
      <c r="B5" s="9" t="s">
        <v>2</v>
      </c>
      <c r="C5" s="9" t="s">
        <v>3</v>
      </c>
      <c r="D5" s="9" t="s">
        <v>4</v>
      </c>
      <c r="E5" s="9" t="s">
        <v>17</v>
      </c>
      <c r="F5" s="9" t="s">
        <v>18</v>
      </c>
      <c r="G5" s="11" t="s">
        <v>119</v>
      </c>
      <c r="H5" s="11" t="s">
        <v>5</v>
      </c>
      <c r="I5" s="10" t="s">
        <v>24</v>
      </c>
      <c r="J5" s="10" t="s">
        <v>25</v>
      </c>
      <c r="K5" s="10" t="s">
        <v>26</v>
      </c>
      <c r="L5" s="9" t="s">
        <v>21</v>
      </c>
      <c r="M5" s="9" t="s">
        <v>6</v>
      </c>
      <c r="N5" s="12" t="s">
        <v>7</v>
      </c>
      <c r="O5" s="12" t="s">
        <v>8</v>
      </c>
      <c r="P5" s="12" t="s">
        <v>9</v>
      </c>
      <c r="Q5" s="13" t="s">
        <v>10</v>
      </c>
      <c r="R5" s="13" t="s">
        <v>11</v>
      </c>
      <c r="S5" s="13" t="s">
        <v>28</v>
      </c>
      <c r="T5" s="12" t="s">
        <v>12</v>
      </c>
      <c r="U5" s="12" t="s">
        <v>13</v>
      </c>
      <c r="V5" s="12" t="s">
        <v>14</v>
      </c>
      <c r="W5" s="12" t="s">
        <v>15</v>
      </c>
      <c r="X5" s="14" t="s">
        <v>104</v>
      </c>
      <c r="Y5" s="12" t="s">
        <v>70</v>
      </c>
      <c r="Z5" s="13" t="s">
        <v>16</v>
      </c>
      <c r="AA5" s="13" t="s">
        <v>114</v>
      </c>
      <c r="AB5" s="13" t="s">
        <v>71</v>
      </c>
      <c r="AC5" s="15" t="s">
        <v>75</v>
      </c>
      <c r="AD5" s="15" t="s">
        <v>77</v>
      </c>
      <c r="AE5" s="15" t="s">
        <v>76</v>
      </c>
      <c r="AF5" s="16"/>
      <c r="AG5" s="16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8"/>
    </row>
    <row r="6" spans="1:44" s="28" customFormat="1" ht="24" customHeight="1">
      <c r="A6" s="20">
        <v>1</v>
      </c>
      <c r="B6" s="20">
        <v>9</v>
      </c>
      <c r="C6" s="20">
        <v>25</v>
      </c>
      <c r="D6" s="21">
        <v>7</v>
      </c>
      <c r="E6" s="21">
        <v>1</v>
      </c>
      <c r="F6" s="21">
        <v>648</v>
      </c>
      <c r="G6" s="71">
        <v>25</v>
      </c>
      <c r="H6" s="20">
        <v>8</v>
      </c>
      <c r="I6" s="22" t="s">
        <v>53</v>
      </c>
      <c r="J6" s="23" t="s">
        <v>55</v>
      </c>
      <c r="K6" s="24" t="s">
        <v>55</v>
      </c>
      <c r="L6" s="20" t="s">
        <v>54</v>
      </c>
      <c r="M6" s="25">
        <v>46501</v>
      </c>
      <c r="N6" s="26">
        <v>0</v>
      </c>
      <c r="O6" s="25">
        <f>SUM(M6:N6)</f>
        <v>46501</v>
      </c>
      <c r="P6" s="26"/>
      <c r="Q6" s="25">
        <f>M6/30.4*24</f>
        <v>36711.31578947369</v>
      </c>
      <c r="R6" s="25">
        <f>M6/30.4*50</f>
        <v>76481.90789473684</v>
      </c>
      <c r="S6" s="26">
        <v>0</v>
      </c>
      <c r="T6" s="24">
        <f>M6*0.105</f>
        <v>4882.605</v>
      </c>
      <c r="U6" s="24">
        <f>M6*0.03</f>
        <v>1395.03</v>
      </c>
      <c r="V6" s="24">
        <f>M6*12.41175%</f>
        <v>5771.587867499999</v>
      </c>
      <c r="W6" s="24">
        <f>M6*0.02</f>
        <v>930.02</v>
      </c>
      <c r="X6" s="24">
        <v>1920</v>
      </c>
      <c r="Y6" s="24">
        <v>0</v>
      </c>
      <c r="Z6" s="24">
        <f>M6*11*0.06</f>
        <v>30690.66</v>
      </c>
      <c r="AA6" s="24"/>
      <c r="AB6" s="24">
        <f>M6+P6+T6+U6+V6+W6+X6+Y6</f>
        <v>61400.24286749999</v>
      </c>
      <c r="AC6" s="24">
        <f>AE6/2</f>
        <v>440343.3990471052</v>
      </c>
      <c r="AD6" s="24">
        <f>AE6/2</f>
        <v>440343.3990471052</v>
      </c>
      <c r="AE6" s="24">
        <f>AB6*12+P6+Q6+R6+S6+Z6</f>
        <v>880686.7980942104</v>
      </c>
      <c r="AF6" s="27"/>
      <c r="AG6" s="27"/>
      <c r="AR6" s="18"/>
    </row>
    <row r="7" spans="1:44" s="28" customFormat="1" ht="24" customHeight="1">
      <c r="A7" s="20">
        <v>2</v>
      </c>
      <c r="B7" s="20">
        <v>9</v>
      </c>
      <c r="C7" s="20">
        <v>25</v>
      </c>
      <c r="D7" s="21">
        <v>7</v>
      </c>
      <c r="E7" s="21">
        <v>1</v>
      </c>
      <c r="F7" s="21">
        <v>648</v>
      </c>
      <c r="G7" s="71">
        <v>23</v>
      </c>
      <c r="H7" s="20">
        <v>8</v>
      </c>
      <c r="I7" s="22" t="s">
        <v>110</v>
      </c>
      <c r="J7" s="23" t="s">
        <v>108</v>
      </c>
      <c r="K7" s="24" t="s">
        <v>108</v>
      </c>
      <c r="L7" s="20" t="s">
        <v>54</v>
      </c>
      <c r="M7" s="25">
        <v>25304.95</v>
      </c>
      <c r="N7" s="26">
        <v>0</v>
      </c>
      <c r="O7" s="25">
        <f aca="true" t="shared" si="0" ref="O7:O70">SUM(M7:N7)</f>
        <v>25304.95</v>
      </c>
      <c r="P7" s="26"/>
      <c r="Q7" s="25">
        <f aca="true" t="shared" si="1" ref="Q7:Q70">M7/30.4*24</f>
        <v>19977.59210526316</v>
      </c>
      <c r="R7" s="25">
        <f aca="true" t="shared" si="2" ref="R7:R70">M7/30.4*50</f>
        <v>41619.98355263159</v>
      </c>
      <c r="S7" s="26">
        <f aca="true" t="shared" si="3" ref="S7:S63">M7/2</f>
        <v>12652.475</v>
      </c>
      <c r="T7" s="24">
        <f aca="true" t="shared" si="4" ref="T7:T70">M7*0.105</f>
        <v>2657.01975</v>
      </c>
      <c r="U7" s="24">
        <f aca="true" t="shared" si="5" ref="U7:U70">M7*0.03</f>
        <v>759.1485</v>
      </c>
      <c r="V7" s="24">
        <f aca="true" t="shared" si="6" ref="V7:V70">M7*12.41175%</f>
        <v>3140.787131625</v>
      </c>
      <c r="W7" s="24">
        <f aca="true" t="shared" si="7" ref="W7:W70">M7*0.02</f>
        <v>506.09900000000005</v>
      </c>
      <c r="X7" s="24">
        <v>771</v>
      </c>
      <c r="Y7" s="24">
        <v>0</v>
      </c>
      <c r="Z7" s="24">
        <f aca="true" t="shared" si="8" ref="Z7:Z70">M7*11*0.06</f>
        <v>16701.267</v>
      </c>
      <c r="AA7" s="24"/>
      <c r="AB7" s="24">
        <f aca="true" t="shared" si="9" ref="AB7:AB70">M7+P7+T7+U7+V7+W7+X7+Y7</f>
        <v>33139.004381624996</v>
      </c>
      <c r="AC7" s="24">
        <f aca="true" t="shared" si="10" ref="AC7:AC70">AE7/2</f>
        <v>244309.68511869732</v>
      </c>
      <c r="AD7" s="24">
        <f aca="true" t="shared" si="11" ref="AD7:AD70">AE7/2</f>
        <v>244309.68511869732</v>
      </c>
      <c r="AE7" s="24">
        <f aca="true" t="shared" si="12" ref="AE7:AE70">AB7*12+P7+Q7+R7+S7+Z7</f>
        <v>488619.37023739464</v>
      </c>
      <c r="AF7" s="27"/>
      <c r="AG7" s="27"/>
      <c r="AR7" s="18"/>
    </row>
    <row r="8" spans="1:37" s="35" customFormat="1" ht="24" customHeight="1">
      <c r="A8" s="29">
        <v>3</v>
      </c>
      <c r="B8" s="20">
        <v>9</v>
      </c>
      <c r="C8" s="20">
        <v>25</v>
      </c>
      <c r="D8" s="21">
        <v>7</v>
      </c>
      <c r="E8" s="21">
        <v>1</v>
      </c>
      <c r="F8" s="21">
        <v>648</v>
      </c>
      <c r="G8" s="72">
        <v>23</v>
      </c>
      <c r="H8" s="20">
        <v>8</v>
      </c>
      <c r="I8" s="31" t="s">
        <v>112</v>
      </c>
      <c r="J8" s="32" t="s">
        <v>111</v>
      </c>
      <c r="K8" s="32" t="s">
        <v>111</v>
      </c>
      <c r="L8" s="20" t="s">
        <v>54</v>
      </c>
      <c r="M8" s="25">
        <v>25304.95</v>
      </c>
      <c r="N8" s="26">
        <v>0</v>
      </c>
      <c r="O8" s="25">
        <f t="shared" si="0"/>
        <v>25304.95</v>
      </c>
      <c r="P8" s="30"/>
      <c r="Q8" s="25">
        <f t="shared" si="1"/>
        <v>19977.59210526316</v>
      </c>
      <c r="R8" s="25">
        <f t="shared" si="2"/>
        <v>41619.98355263159</v>
      </c>
      <c r="S8" s="26">
        <f t="shared" si="3"/>
        <v>12652.475</v>
      </c>
      <c r="T8" s="24">
        <f t="shared" si="4"/>
        <v>2657.01975</v>
      </c>
      <c r="U8" s="24">
        <f t="shared" si="5"/>
        <v>759.1485</v>
      </c>
      <c r="V8" s="24">
        <f t="shared" si="6"/>
        <v>3140.787131625</v>
      </c>
      <c r="W8" s="24">
        <f t="shared" si="7"/>
        <v>506.09900000000005</v>
      </c>
      <c r="X8" s="24">
        <v>771</v>
      </c>
      <c r="Y8" s="24">
        <v>0</v>
      </c>
      <c r="Z8" s="24">
        <f t="shared" si="8"/>
        <v>16701.267</v>
      </c>
      <c r="AA8" s="33"/>
      <c r="AB8" s="24">
        <f t="shared" si="9"/>
        <v>33139.004381624996</v>
      </c>
      <c r="AC8" s="24">
        <f t="shared" si="10"/>
        <v>244309.68511869732</v>
      </c>
      <c r="AD8" s="24">
        <f t="shared" si="11"/>
        <v>244309.68511869732</v>
      </c>
      <c r="AE8" s="24">
        <f t="shared" si="12"/>
        <v>488619.37023739464</v>
      </c>
      <c r="AF8" s="34"/>
      <c r="AG8" s="34"/>
      <c r="AI8" s="28"/>
      <c r="AJ8" s="28"/>
      <c r="AK8" s="28"/>
    </row>
    <row r="9" spans="1:37" s="35" customFormat="1" ht="24" customHeight="1">
      <c r="A9" s="20">
        <v>4</v>
      </c>
      <c r="B9" s="20">
        <v>9</v>
      </c>
      <c r="C9" s="20">
        <v>25</v>
      </c>
      <c r="D9" s="21">
        <v>7</v>
      </c>
      <c r="E9" s="21">
        <v>1</v>
      </c>
      <c r="F9" s="21">
        <v>648</v>
      </c>
      <c r="G9" s="72">
        <v>21</v>
      </c>
      <c r="H9" s="20">
        <v>8</v>
      </c>
      <c r="I9" s="31" t="s">
        <v>52</v>
      </c>
      <c r="J9" s="32" t="s">
        <v>111</v>
      </c>
      <c r="K9" s="33" t="s">
        <v>58</v>
      </c>
      <c r="L9" s="20" t="s">
        <v>54</v>
      </c>
      <c r="M9" s="25">
        <v>21870.85</v>
      </c>
      <c r="N9" s="26">
        <v>0</v>
      </c>
      <c r="O9" s="25">
        <f t="shared" si="0"/>
        <v>21870.85</v>
      </c>
      <c r="P9" s="30"/>
      <c r="Q9" s="25">
        <f t="shared" si="1"/>
        <v>17266.46052631579</v>
      </c>
      <c r="R9" s="25">
        <f t="shared" si="2"/>
        <v>35971.79276315789</v>
      </c>
      <c r="S9" s="26">
        <f t="shared" si="3"/>
        <v>10935.425</v>
      </c>
      <c r="T9" s="24">
        <f t="shared" si="4"/>
        <v>2296.43925</v>
      </c>
      <c r="U9" s="24">
        <f t="shared" si="5"/>
        <v>656.1255</v>
      </c>
      <c r="V9" s="24">
        <f t="shared" si="6"/>
        <v>2714.5552248749996</v>
      </c>
      <c r="W9" s="24">
        <f t="shared" si="7"/>
        <v>437.417</v>
      </c>
      <c r="X9" s="24">
        <v>771</v>
      </c>
      <c r="Y9" s="24">
        <v>0</v>
      </c>
      <c r="Z9" s="24">
        <f t="shared" si="8"/>
        <v>14434.760999999999</v>
      </c>
      <c r="AA9" s="33"/>
      <c r="AB9" s="24">
        <f t="shared" si="9"/>
        <v>28746.386974874997</v>
      </c>
      <c r="AC9" s="24">
        <f t="shared" si="10"/>
        <v>211782.5414939868</v>
      </c>
      <c r="AD9" s="24">
        <f t="shared" si="11"/>
        <v>211782.5414939868</v>
      </c>
      <c r="AE9" s="24">
        <f t="shared" si="12"/>
        <v>423565.0829879736</v>
      </c>
      <c r="AF9" s="34"/>
      <c r="AG9" s="34"/>
      <c r="AI9" s="28"/>
      <c r="AJ9" s="28"/>
      <c r="AK9" s="28"/>
    </row>
    <row r="10" spans="1:37" s="35" customFormat="1" ht="24" customHeight="1">
      <c r="A10" s="20">
        <v>5</v>
      </c>
      <c r="B10" s="20">
        <v>9</v>
      </c>
      <c r="C10" s="20">
        <v>25</v>
      </c>
      <c r="D10" s="21">
        <v>7</v>
      </c>
      <c r="E10" s="21">
        <v>1</v>
      </c>
      <c r="F10" s="21">
        <v>648</v>
      </c>
      <c r="G10" s="72">
        <v>21</v>
      </c>
      <c r="H10" s="20">
        <v>8</v>
      </c>
      <c r="I10" s="31" t="s">
        <v>51</v>
      </c>
      <c r="J10" s="32" t="s">
        <v>111</v>
      </c>
      <c r="K10" s="33" t="s">
        <v>58</v>
      </c>
      <c r="L10" s="20" t="s">
        <v>54</v>
      </c>
      <c r="M10" s="25">
        <v>21870.85</v>
      </c>
      <c r="N10" s="26">
        <v>0</v>
      </c>
      <c r="O10" s="25">
        <f t="shared" si="0"/>
        <v>21870.85</v>
      </c>
      <c r="P10" s="30"/>
      <c r="Q10" s="25">
        <f t="shared" si="1"/>
        <v>17266.46052631579</v>
      </c>
      <c r="R10" s="25">
        <f t="shared" si="2"/>
        <v>35971.79276315789</v>
      </c>
      <c r="S10" s="26">
        <f t="shared" si="3"/>
        <v>10935.425</v>
      </c>
      <c r="T10" s="24">
        <f t="shared" si="4"/>
        <v>2296.43925</v>
      </c>
      <c r="U10" s="24">
        <f t="shared" si="5"/>
        <v>656.1255</v>
      </c>
      <c r="V10" s="24">
        <f t="shared" si="6"/>
        <v>2714.5552248749996</v>
      </c>
      <c r="W10" s="24">
        <f t="shared" si="7"/>
        <v>437.417</v>
      </c>
      <c r="X10" s="24">
        <v>771</v>
      </c>
      <c r="Y10" s="24">
        <v>0</v>
      </c>
      <c r="Z10" s="24">
        <f t="shared" si="8"/>
        <v>14434.760999999999</v>
      </c>
      <c r="AA10" s="33"/>
      <c r="AB10" s="24">
        <f t="shared" si="9"/>
        <v>28746.386974874997</v>
      </c>
      <c r="AC10" s="24">
        <f t="shared" si="10"/>
        <v>211782.5414939868</v>
      </c>
      <c r="AD10" s="24">
        <f t="shared" si="11"/>
        <v>211782.5414939868</v>
      </c>
      <c r="AE10" s="24">
        <f t="shared" si="12"/>
        <v>423565.0829879736</v>
      </c>
      <c r="AF10" s="34"/>
      <c r="AG10" s="34"/>
      <c r="AI10" s="28"/>
      <c r="AJ10" s="28"/>
      <c r="AK10" s="28"/>
    </row>
    <row r="11" spans="1:37" s="35" customFormat="1" ht="24" customHeight="1">
      <c r="A11" s="29">
        <v>6</v>
      </c>
      <c r="B11" s="20">
        <v>9</v>
      </c>
      <c r="C11" s="20">
        <v>25</v>
      </c>
      <c r="D11" s="21">
        <v>7</v>
      </c>
      <c r="E11" s="21">
        <v>1</v>
      </c>
      <c r="F11" s="21">
        <v>648</v>
      </c>
      <c r="G11" s="72">
        <v>21</v>
      </c>
      <c r="H11" s="20">
        <v>8</v>
      </c>
      <c r="I11" s="31" t="s">
        <v>50</v>
      </c>
      <c r="J11" s="32" t="s">
        <v>111</v>
      </c>
      <c r="K11" s="33" t="s">
        <v>58</v>
      </c>
      <c r="L11" s="20" t="s">
        <v>54</v>
      </c>
      <c r="M11" s="25">
        <v>21870.85</v>
      </c>
      <c r="N11" s="26">
        <v>0</v>
      </c>
      <c r="O11" s="25">
        <f t="shared" si="0"/>
        <v>21870.85</v>
      </c>
      <c r="P11" s="30"/>
      <c r="Q11" s="25">
        <f t="shared" si="1"/>
        <v>17266.46052631579</v>
      </c>
      <c r="R11" s="25">
        <f t="shared" si="2"/>
        <v>35971.79276315789</v>
      </c>
      <c r="S11" s="26">
        <f t="shared" si="3"/>
        <v>10935.425</v>
      </c>
      <c r="T11" s="24">
        <f t="shared" si="4"/>
        <v>2296.43925</v>
      </c>
      <c r="U11" s="24">
        <f t="shared" si="5"/>
        <v>656.1255</v>
      </c>
      <c r="V11" s="24">
        <f t="shared" si="6"/>
        <v>2714.5552248749996</v>
      </c>
      <c r="W11" s="24">
        <f t="shared" si="7"/>
        <v>437.417</v>
      </c>
      <c r="X11" s="24">
        <v>771</v>
      </c>
      <c r="Y11" s="24">
        <v>0</v>
      </c>
      <c r="Z11" s="24">
        <f t="shared" si="8"/>
        <v>14434.760999999999</v>
      </c>
      <c r="AA11" s="33"/>
      <c r="AB11" s="24">
        <f t="shared" si="9"/>
        <v>28746.386974874997</v>
      </c>
      <c r="AC11" s="24">
        <f t="shared" si="10"/>
        <v>211782.5414939868</v>
      </c>
      <c r="AD11" s="24">
        <f t="shared" si="11"/>
        <v>211782.5414939868</v>
      </c>
      <c r="AE11" s="24">
        <f t="shared" si="12"/>
        <v>423565.0829879736</v>
      </c>
      <c r="AF11" s="34"/>
      <c r="AG11" s="34"/>
      <c r="AI11" s="28"/>
      <c r="AJ11" s="28"/>
      <c r="AK11" s="28"/>
    </row>
    <row r="12" spans="1:37" s="35" customFormat="1" ht="24" customHeight="1">
      <c r="A12" s="20">
        <v>7</v>
      </c>
      <c r="B12" s="20">
        <v>9</v>
      </c>
      <c r="C12" s="20">
        <v>25</v>
      </c>
      <c r="D12" s="21">
        <v>7</v>
      </c>
      <c r="E12" s="21">
        <v>1</v>
      </c>
      <c r="F12" s="21">
        <v>648</v>
      </c>
      <c r="G12" s="72">
        <v>21</v>
      </c>
      <c r="H12" s="20">
        <v>8</v>
      </c>
      <c r="I12" s="31" t="s">
        <v>49</v>
      </c>
      <c r="J12" s="32" t="s">
        <v>111</v>
      </c>
      <c r="K12" s="33" t="s">
        <v>58</v>
      </c>
      <c r="L12" s="20" t="s">
        <v>54</v>
      </c>
      <c r="M12" s="25">
        <v>21870.85</v>
      </c>
      <c r="N12" s="26">
        <v>0</v>
      </c>
      <c r="O12" s="25">
        <f t="shared" si="0"/>
        <v>21870.85</v>
      </c>
      <c r="P12" s="30"/>
      <c r="Q12" s="25">
        <f t="shared" si="1"/>
        <v>17266.46052631579</v>
      </c>
      <c r="R12" s="25">
        <f t="shared" si="2"/>
        <v>35971.79276315789</v>
      </c>
      <c r="S12" s="26">
        <f t="shared" si="3"/>
        <v>10935.425</v>
      </c>
      <c r="T12" s="24">
        <f t="shared" si="4"/>
        <v>2296.43925</v>
      </c>
      <c r="U12" s="24">
        <f t="shared" si="5"/>
        <v>656.1255</v>
      </c>
      <c r="V12" s="24">
        <f t="shared" si="6"/>
        <v>2714.5552248749996</v>
      </c>
      <c r="W12" s="24">
        <f t="shared" si="7"/>
        <v>437.417</v>
      </c>
      <c r="X12" s="24">
        <v>771</v>
      </c>
      <c r="Y12" s="24">
        <v>0</v>
      </c>
      <c r="Z12" s="24">
        <f t="shared" si="8"/>
        <v>14434.760999999999</v>
      </c>
      <c r="AA12" s="33"/>
      <c r="AB12" s="24">
        <f t="shared" si="9"/>
        <v>28746.386974874997</v>
      </c>
      <c r="AC12" s="24">
        <f t="shared" si="10"/>
        <v>211782.5414939868</v>
      </c>
      <c r="AD12" s="24">
        <f t="shared" si="11"/>
        <v>211782.5414939868</v>
      </c>
      <c r="AE12" s="24">
        <f t="shared" si="12"/>
        <v>423565.0829879736</v>
      </c>
      <c r="AF12" s="34"/>
      <c r="AG12" s="34"/>
      <c r="AI12" s="28"/>
      <c r="AJ12" s="28"/>
      <c r="AK12" s="28"/>
    </row>
    <row r="13" spans="1:37" s="35" customFormat="1" ht="24" customHeight="1">
      <c r="A13" s="20">
        <v>8</v>
      </c>
      <c r="B13" s="20">
        <v>9</v>
      </c>
      <c r="C13" s="20">
        <v>25</v>
      </c>
      <c r="D13" s="21">
        <v>7</v>
      </c>
      <c r="E13" s="21">
        <v>1</v>
      </c>
      <c r="F13" s="21">
        <v>648</v>
      </c>
      <c r="G13" s="72">
        <v>21</v>
      </c>
      <c r="H13" s="20">
        <v>8</v>
      </c>
      <c r="I13" s="36" t="s">
        <v>88</v>
      </c>
      <c r="J13" s="32" t="s">
        <v>111</v>
      </c>
      <c r="K13" s="33" t="s">
        <v>58</v>
      </c>
      <c r="L13" s="20" t="s">
        <v>54</v>
      </c>
      <c r="M13" s="25">
        <v>21870.85</v>
      </c>
      <c r="N13" s="26">
        <v>0</v>
      </c>
      <c r="O13" s="25">
        <f t="shared" si="0"/>
        <v>21870.85</v>
      </c>
      <c r="P13" s="30"/>
      <c r="Q13" s="25">
        <f t="shared" si="1"/>
        <v>17266.46052631579</v>
      </c>
      <c r="R13" s="25">
        <f t="shared" si="2"/>
        <v>35971.79276315789</v>
      </c>
      <c r="S13" s="26">
        <f t="shared" si="3"/>
        <v>10935.425</v>
      </c>
      <c r="T13" s="24">
        <f t="shared" si="4"/>
        <v>2296.43925</v>
      </c>
      <c r="U13" s="24">
        <f t="shared" si="5"/>
        <v>656.1255</v>
      </c>
      <c r="V13" s="24">
        <f t="shared" si="6"/>
        <v>2714.5552248749996</v>
      </c>
      <c r="W13" s="24">
        <f t="shared" si="7"/>
        <v>437.417</v>
      </c>
      <c r="X13" s="24">
        <v>771</v>
      </c>
      <c r="Y13" s="24">
        <v>0</v>
      </c>
      <c r="Z13" s="24">
        <f t="shared" si="8"/>
        <v>14434.760999999999</v>
      </c>
      <c r="AA13" s="33"/>
      <c r="AB13" s="24">
        <f t="shared" si="9"/>
        <v>28746.386974874997</v>
      </c>
      <c r="AC13" s="24">
        <f t="shared" si="10"/>
        <v>211782.5414939868</v>
      </c>
      <c r="AD13" s="24">
        <f t="shared" si="11"/>
        <v>211782.5414939868</v>
      </c>
      <c r="AE13" s="24">
        <f t="shared" si="12"/>
        <v>423565.0829879736</v>
      </c>
      <c r="AF13" s="34"/>
      <c r="AG13" s="34"/>
      <c r="AI13" s="28"/>
      <c r="AJ13" s="28"/>
      <c r="AK13" s="28"/>
    </row>
    <row r="14" spans="1:37" s="35" customFormat="1" ht="24" customHeight="1">
      <c r="A14" s="29">
        <v>9</v>
      </c>
      <c r="B14" s="20">
        <v>9</v>
      </c>
      <c r="C14" s="20">
        <v>25</v>
      </c>
      <c r="D14" s="21">
        <v>7</v>
      </c>
      <c r="E14" s="21">
        <v>1</v>
      </c>
      <c r="F14" s="21">
        <v>648</v>
      </c>
      <c r="G14" s="72">
        <v>20</v>
      </c>
      <c r="H14" s="20">
        <v>8</v>
      </c>
      <c r="I14" s="31" t="s">
        <v>48</v>
      </c>
      <c r="J14" s="32" t="s">
        <v>60</v>
      </c>
      <c r="K14" s="33" t="s">
        <v>55</v>
      </c>
      <c r="L14" s="20" t="s">
        <v>54</v>
      </c>
      <c r="M14" s="25">
        <v>15505.6</v>
      </c>
      <c r="N14" s="26">
        <v>0</v>
      </c>
      <c r="O14" s="25">
        <f t="shared" si="0"/>
        <v>15505.6</v>
      </c>
      <c r="P14" s="30"/>
      <c r="Q14" s="25">
        <f t="shared" si="1"/>
        <v>12241.263157894737</v>
      </c>
      <c r="R14" s="25">
        <f t="shared" si="2"/>
        <v>25502.63157894737</v>
      </c>
      <c r="S14" s="26">
        <f t="shared" si="3"/>
        <v>7752.8</v>
      </c>
      <c r="T14" s="24">
        <f t="shared" si="4"/>
        <v>1628.088</v>
      </c>
      <c r="U14" s="24">
        <f t="shared" si="5"/>
        <v>465.168</v>
      </c>
      <c r="V14" s="24">
        <f t="shared" si="6"/>
        <v>1924.516308</v>
      </c>
      <c r="W14" s="24">
        <f t="shared" si="7"/>
        <v>310.112</v>
      </c>
      <c r="X14" s="24">
        <v>771</v>
      </c>
      <c r="Y14" s="24">
        <v>0</v>
      </c>
      <c r="Z14" s="24">
        <f t="shared" si="8"/>
        <v>10233.696</v>
      </c>
      <c r="AA14" s="33"/>
      <c r="AB14" s="24">
        <f t="shared" si="9"/>
        <v>20604.484308000003</v>
      </c>
      <c r="AC14" s="24">
        <f t="shared" si="10"/>
        <v>151492.10121642108</v>
      </c>
      <c r="AD14" s="24">
        <f t="shared" si="11"/>
        <v>151492.10121642108</v>
      </c>
      <c r="AE14" s="24">
        <f t="shared" si="12"/>
        <v>302984.20243284217</v>
      </c>
      <c r="AF14" s="34"/>
      <c r="AG14" s="34"/>
      <c r="AI14" s="28"/>
      <c r="AJ14" s="28"/>
      <c r="AK14" s="28"/>
    </row>
    <row r="15" spans="1:37" s="35" customFormat="1" ht="24" customHeight="1">
      <c r="A15" s="20">
        <v>10</v>
      </c>
      <c r="B15" s="20">
        <v>9</v>
      </c>
      <c r="C15" s="20">
        <v>25</v>
      </c>
      <c r="D15" s="21">
        <v>7</v>
      </c>
      <c r="E15" s="21">
        <v>1</v>
      </c>
      <c r="F15" s="21">
        <v>648</v>
      </c>
      <c r="G15" s="72">
        <v>20</v>
      </c>
      <c r="H15" s="20">
        <v>8</v>
      </c>
      <c r="I15" s="31" t="s">
        <v>86</v>
      </c>
      <c r="J15" s="32" t="s">
        <v>113</v>
      </c>
      <c r="K15" s="33" t="s">
        <v>59</v>
      </c>
      <c r="L15" s="20" t="s">
        <v>54</v>
      </c>
      <c r="M15" s="25">
        <v>15505.6</v>
      </c>
      <c r="N15" s="26">
        <v>0</v>
      </c>
      <c r="O15" s="25">
        <f t="shared" si="0"/>
        <v>15505.6</v>
      </c>
      <c r="P15" s="30"/>
      <c r="Q15" s="25">
        <f t="shared" si="1"/>
        <v>12241.263157894737</v>
      </c>
      <c r="R15" s="25">
        <f t="shared" si="2"/>
        <v>25502.63157894737</v>
      </c>
      <c r="S15" s="26">
        <f t="shared" si="3"/>
        <v>7752.8</v>
      </c>
      <c r="T15" s="24">
        <f t="shared" si="4"/>
        <v>1628.088</v>
      </c>
      <c r="U15" s="24">
        <f t="shared" si="5"/>
        <v>465.168</v>
      </c>
      <c r="V15" s="24">
        <f t="shared" si="6"/>
        <v>1924.516308</v>
      </c>
      <c r="W15" s="24">
        <f t="shared" si="7"/>
        <v>310.112</v>
      </c>
      <c r="X15" s="24">
        <v>771</v>
      </c>
      <c r="Y15" s="24">
        <v>0</v>
      </c>
      <c r="Z15" s="24">
        <f t="shared" si="8"/>
        <v>10233.696</v>
      </c>
      <c r="AA15" s="33"/>
      <c r="AB15" s="24">
        <f t="shared" si="9"/>
        <v>20604.484308000003</v>
      </c>
      <c r="AC15" s="24">
        <f t="shared" si="10"/>
        <v>151492.10121642108</v>
      </c>
      <c r="AD15" s="24">
        <f t="shared" si="11"/>
        <v>151492.10121642108</v>
      </c>
      <c r="AE15" s="24">
        <f t="shared" si="12"/>
        <v>302984.20243284217</v>
      </c>
      <c r="AF15" s="34"/>
      <c r="AG15" s="34"/>
      <c r="AI15" s="28"/>
      <c r="AJ15" s="28"/>
      <c r="AK15" s="28"/>
    </row>
    <row r="16" spans="1:37" s="35" customFormat="1" ht="24" customHeight="1">
      <c r="A16" s="20">
        <v>11</v>
      </c>
      <c r="B16" s="20">
        <v>9</v>
      </c>
      <c r="C16" s="20">
        <v>25</v>
      </c>
      <c r="D16" s="21">
        <v>7</v>
      </c>
      <c r="E16" s="21">
        <v>1</v>
      </c>
      <c r="F16" s="21">
        <v>648</v>
      </c>
      <c r="G16" s="72">
        <v>20</v>
      </c>
      <c r="H16" s="20">
        <v>8</v>
      </c>
      <c r="I16" s="31" t="s">
        <v>47</v>
      </c>
      <c r="J16" s="32" t="s">
        <v>60</v>
      </c>
      <c r="K16" s="33" t="s">
        <v>55</v>
      </c>
      <c r="L16" s="20" t="s">
        <v>54</v>
      </c>
      <c r="M16" s="25">
        <v>15505.6</v>
      </c>
      <c r="N16" s="26">
        <v>0</v>
      </c>
      <c r="O16" s="25">
        <f t="shared" si="0"/>
        <v>15505.6</v>
      </c>
      <c r="P16" s="30"/>
      <c r="Q16" s="25">
        <f t="shared" si="1"/>
        <v>12241.263157894737</v>
      </c>
      <c r="R16" s="25">
        <f t="shared" si="2"/>
        <v>25502.63157894737</v>
      </c>
      <c r="S16" s="26">
        <f t="shared" si="3"/>
        <v>7752.8</v>
      </c>
      <c r="T16" s="24">
        <f t="shared" si="4"/>
        <v>1628.088</v>
      </c>
      <c r="U16" s="24">
        <f t="shared" si="5"/>
        <v>465.168</v>
      </c>
      <c r="V16" s="24">
        <f t="shared" si="6"/>
        <v>1924.516308</v>
      </c>
      <c r="W16" s="24">
        <f t="shared" si="7"/>
        <v>310.112</v>
      </c>
      <c r="X16" s="24">
        <v>771</v>
      </c>
      <c r="Y16" s="24">
        <v>0</v>
      </c>
      <c r="Z16" s="24">
        <f t="shared" si="8"/>
        <v>10233.696</v>
      </c>
      <c r="AA16" s="33"/>
      <c r="AB16" s="24">
        <f t="shared" si="9"/>
        <v>20604.484308000003</v>
      </c>
      <c r="AC16" s="24">
        <f t="shared" si="10"/>
        <v>151492.10121642108</v>
      </c>
      <c r="AD16" s="24">
        <f t="shared" si="11"/>
        <v>151492.10121642108</v>
      </c>
      <c r="AE16" s="24">
        <f t="shared" si="12"/>
        <v>302984.20243284217</v>
      </c>
      <c r="AF16" s="34"/>
      <c r="AG16" s="34"/>
      <c r="AI16" s="28"/>
      <c r="AJ16" s="28"/>
      <c r="AK16" s="28"/>
    </row>
    <row r="17" spans="1:37" s="35" customFormat="1" ht="24" customHeight="1">
      <c r="A17" s="29">
        <v>12</v>
      </c>
      <c r="B17" s="20">
        <v>9</v>
      </c>
      <c r="C17" s="20">
        <v>25</v>
      </c>
      <c r="D17" s="21">
        <v>7</v>
      </c>
      <c r="E17" s="21">
        <v>1</v>
      </c>
      <c r="F17" s="21">
        <v>648</v>
      </c>
      <c r="G17" s="72">
        <v>20</v>
      </c>
      <c r="H17" s="20">
        <v>8</v>
      </c>
      <c r="I17" s="31" t="s">
        <v>99</v>
      </c>
      <c r="J17" s="32" t="s">
        <v>61</v>
      </c>
      <c r="K17" s="33" t="s">
        <v>55</v>
      </c>
      <c r="L17" s="20" t="s">
        <v>54</v>
      </c>
      <c r="M17" s="25">
        <v>15505.6</v>
      </c>
      <c r="N17" s="26">
        <v>0</v>
      </c>
      <c r="O17" s="25">
        <f t="shared" si="0"/>
        <v>15505.6</v>
      </c>
      <c r="P17" s="30"/>
      <c r="Q17" s="25">
        <f t="shared" si="1"/>
        <v>12241.263157894737</v>
      </c>
      <c r="R17" s="25">
        <f t="shared" si="2"/>
        <v>25502.63157894737</v>
      </c>
      <c r="S17" s="26">
        <f t="shared" si="3"/>
        <v>7752.8</v>
      </c>
      <c r="T17" s="24">
        <f t="shared" si="4"/>
        <v>1628.088</v>
      </c>
      <c r="U17" s="24">
        <f t="shared" si="5"/>
        <v>465.168</v>
      </c>
      <c r="V17" s="24">
        <f t="shared" si="6"/>
        <v>1924.516308</v>
      </c>
      <c r="W17" s="24">
        <f t="shared" si="7"/>
        <v>310.112</v>
      </c>
      <c r="X17" s="24">
        <v>771</v>
      </c>
      <c r="Y17" s="24">
        <v>0</v>
      </c>
      <c r="Z17" s="24">
        <f t="shared" si="8"/>
        <v>10233.696</v>
      </c>
      <c r="AA17" s="33"/>
      <c r="AB17" s="24">
        <f t="shared" si="9"/>
        <v>20604.484308000003</v>
      </c>
      <c r="AC17" s="24">
        <f t="shared" si="10"/>
        <v>151492.10121642108</v>
      </c>
      <c r="AD17" s="24">
        <f t="shared" si="11"/>
        <v>151492.10121642108</v>
      </c>
      <c r="AE17" s="24">
        <f t="shared" si="12"/>
        <v>302984.20243284217</v>
      </c>
      <c r="AF17" s="34"/>
      <c r="AG17" s="34"/>
      <c r="AI17" s="28"/>
      <c r="AJ17" s="28"/>
      <c r="AK17" s="28"/>
    </row>
    <row r="18" spans="1:37" s="35" customFormat="1" ht="24" customHeight="1">
      <c r="A18" s="20">
        <v>13</v>
      </c>
      <c r="B18" s="20">
        <v>9</v>
      </c>
      <c r="C18" s="20">
        <v>25</v>
      </c>
      <c r="D18" s="21">
        <v>7</v>
      </c>
      <c r="E18" s="21">
        <v>1</v>
      </c>
      <c r="F18" s="21">
        <v>648</v>
      </c>
      <c r="G18" s="72">
        <v>20</v>
      </c>
      <c r="H18" s="20">
        <v>8</v>
      </c>
      <c r="I18" s="31" t="s">
        <v>46</v>
      </c>
      <c r="J18" s="32" t="s">
        <v>62</v>
      </c>
      <c r="K18" s="33" t="s">
        <v>58</v>
      </c>
      <c r="L18" s="20" t="s">
        <v>54</v>
      </c>
      <c r="M18" s="25">
        <v>15505.6</v>
      </c>
      <c r="N18" s="26">
        <v>0</v>
      </c>
      <c r="O18" s="25">
        <f t="shared" si="0"/>
        <v>15505.6</v>
      </c>
      <c r="P18" s="30"/>
      <c r="Q18" s="25">
        <f t="shared" si="1"/>
        <v>12241.263157894737</v>
      </c>
      <c r="R18" s="25">
        <f t="shared" si="2"/>
        <v>25502.63157894737</v>
      </c>
      <c r="S18" s="26">
        <f t="shared" si="3"/>
        <v>7752.8</v>
      </c>
      <c r="T18" s="24">
        <f t="shared" si="4"/>
        <v>1628.088</v>
      </c>
      <c r="U18" s="24">
        <f t="shared" si="5"/>
        <v>465.168</v>
      </c>
      <c r="V18" s="24">
        <f t="shared" si="6"/>
        <v>1924.516308</v>
      </c>
      <c r="W18" s="24">
        <f t="shared" si="7"/>
        <v>310.112</v>
      </c>
      <c r="X18" s="24">
        <v>771</v>
      </c>
      <c r="Y18" s="24">
        <v>0</v>
      </c>
      <c r="Z18" s="24">
        <f t="shared" si="8"/>
        <v>10233.696</v>
      </c>
      <c r="AA18" s="33"/>
      <c r="AB18" s="24">
        <f t="shared" si="9"/>
        <v>20604.484308000003</v>
      </c>
      <c r="AC18" s="24">
        <f t="shared" si="10"/>
        <v>151492.10121642108</v>
      </c>
      <c r="AD18" s="24">
        <f t="shared" si="11"/>
        <v>151492.10121642108</v>
      </c>
      <c r="AE18" s="24">
        <f t="shared" si="12"/>
        <v>302984.20243284217</v>
      </c>
      <c r="AF18" s="34"/>
      <c r="AG18" s="34"/>
      <c r="AI18" s="28"/>
      <c r="AJ18" s="28"/>
      <c r="AK18" s="28"/>
    </row>
    <row r="19" spans="1:37" s="35" customFormat="1" ht="24" customHeight="1">
      <c r="A19" s="20">
        <v>14</v>
      </c>
      <c r="B19" s="20">
        <v>9</v>
      </c>
      <c r="C19" s="20">
        <v>25</v>
      </c>
      <c r="D19" s="21">
        <v>7</v>
      </c>
      <c r="E19" s="21">
        <v>1</v>
      </c>
      <c r="F19" s="21">
        <v>648</v>
      </c>
      <c r="G19" s="72">
        <v>16</v>
      </c>
      <c r="H19" s="20">
        <v>8</v>
      </c>
      <c r="I19" s="31" t="s">
        <v>102</v>
      </c>
      <c r="J19" s="32" t="s">
        <v>61</v>
      </c>
      <c r="K19" s="33" t="s">
        <v>63</v>
      </c>
      <c r="L19" s="20" t="s">
        <v>54</v>
      </c>
      <c r="M19" s="25">
        <v>7749.6</v>
      </c>
      <c r="N19" s="26">
        <v>0</v>
      </c>
      <c r="O19" s="25">
        <f t="shared" si="0"/>
        <v>7749.6</v>
      </c>
      <c r="P19" s="30"/>
      <c r="Q19" s="25">
        <f t="shared" si="1"/>
        <v>6118.105263157895</v>
      </c>
      <c r="R19" s="25">
        <f t="shared" si="2"/>
        <v>12746.052631578948</v>
      </c>
      <c r="S19" s="26">
        <f t="shared" si="3"/>
        <v>3874.8</v>
      </c>
      <c r="T19" s="24">
        <f t="shared" si="4"/>
        <v>813.708</v>
      </c>
      <c r="U19" s="24">
        <f t="shared" si="5"/>
        <v>232.488</v>
      </c>
      <c r="V19" s="24">
        <f t="shared" si="6"/>
        <v>961.8609779999999</v>
      </c>
      <c r="W19" s="24">
        <f t="shared" si="7"/>
        <v>154.99200000000002</v>
      </c>
      <c r="X19" s="24">
        <v>771</v>
      </c>
      <c r="Y19" s="24">
        <v>0</v>
      </c>
      <c r="Z19" s="24">
        <f t="shared" si="8"/>
        <v>5114.736</v>
      </c>
      <c r="AA19" s="33"/>
      <c r="AB19" s="24">
        <f t="shared" si="9"/>
        <v>10683.648978000001</v>
      </c>
      <c r="AC19" s="24">
        <f t="shared" si="10"/>
        <v>78028.74081536844</v>
      </c>
      <c r="AD19" s="24">
        <f t="shared" si="11"/>
        <v>78028.74081536844</v>
      </c>
      <c r="AE19" s="24">
        <f t="shared" si="12"/>
        <v>156057.48163073687</v>
      </c>
      <c r="AF19" s="34"/>
      <c r="AG19" s="34"/>
      <c r="AI19" s="28"/>
      <c r="AJ19" s="28"/>
      <c r="AK19" s="28"/>
    </row>
    <row r="20" spans="1:37" s="35" customFormat="1" ht="24" customHeight="1">
      <c r="A20" s="29">
        <v>15</v>
      </c>
      <c r="B20" s="20">
        <v>9</v>
      </c>
      <c r="C20" s="20">
        <v>25</v>
      </c>
      <c r="D20" s="21">
        <v>7</v>
      </c>
      <c r="E20" s="21">
        <v>1</v>
      </c>
      <c r="F20" s="21">
        <v>648</v>
      </c>
      <c r="G20" s="72">
        <v>14</v>
      </c>
      <c r="H20" s="20">
        <v>8</v>
      </c>
      <c r="I20" s="31" t="s">
        <v>87</v>
      </c>
      <c r="J20" s="32" t="s">
        <v>61</v>
      </c>
      <c r="K20" s="33" t="s">
        <v>55</v>
      </c>
      <c r="L20" s="20" t="s">
        <v>54</v>
      </c>
      <c r="M20" s="25">
        <v>7017.25</v>
      </c>
      <c r="N20" s="26">
        <v>0</v>
      </c>
      <c r="O20" s="25">
        <f t="shared" si="0"/>
        <v>7017.25</v>
      </c>
      <c r="P20" s="30">
        <f>M20*0.019</f>
        <v>133.32775</v>
      </c>
      <c r="Q20" s="25">
        <f t="shared" si="1"/>
        <v>5539.934210526317</v>
      </c>
      <c r="R20" s="25">
        <f t="shared" si="2"/>
        <v>11541.529605263158</v>
      </c>
      <c r="S20" s="26">
        <f t="shared" si="3"/>
        <v>3508.625</v>
      </c>
      <c r="T20" s="24">
        <f t="shared" si="4"/>
        <v>736.81125</v>
      </c>
      <c r="U20" s="24">
        <f t="shared" si="5"/>
        <v>210.51749999999998</v>
      </c>
      <c r="V20" s="24">
        <f t="shared" si="6"/>
        <v>870.963526875</v>
      </c>
      <c r="W20" s="24">
        <f t="shared" si="7"/>
        <v>140.345</v>
      </c>
      <c r="X20" s="24">
        <v>771</v>
      </c>
      <c r="Y20" s="24">
        <v>0</v>
      </c>
      <c r="Z20" s="24">
        <f t="shared" si="8"/>
        <v>4631.385</v>
      </c>
      <c r="AA20" s="33"/>
      <c r="AB20" s="24">
        <f t="shared" si="9"/>
        <v>9880.215026875</v>
      </c>
      <c r="AC20" s="24">
        <f t="shared" si="10"/>
        <v>71958.69094414474</v>
      </c>
      <c r="AD20" s="24">
        <f t="shared" si="11"/>
        <v>71958.69094414474</v>
      </c>
      <c r="AE20" s="24">
        <f t="shared" si="12"/>
        <v>143917.38188828947</v>
      </c>
      <c r="AF20" s="34"/>
      <c r="AG20" s="34"/>
      <c r="AI20" s="28"/>
      <c r="AJ20" s="28"/>
      <c r="AK20" s="28"/>
    </row>
    <row r="21" spans="1:37" s="35" customFormat="1" ht="24" customHeight="1">
      <c r="A21" s="20">
        <v>16</v>
      </c>
      <c r="B21" s="20">
        <v>9</v>
      </c>
      <c r="C21" s="20">
        <v>25</v>
      </c>
      <c r="D21" s="21">
        <v>7</v>
      </c>
      <c r="E21" s="21">
        <v>1</v>
      </c>
      <c r="F21" s="21">
        <v>648</v>
      </c>
      <c r="G21" s="72">
        <v>14</v>
      </c>
      <c r="H21" s="20">
        <v>8</v>
      </c>
      <c r="I21" s="31" t="s">
        <v>87</v>
      </c>
      <c r="J21" s="32" t="s">
        <v>56</v>
      </c>
      <c r="K21" s="33" t="s">
        <v>57</v>
      </c>
      <c r="L21" s="20" t="s">
        <v>54</v>
      </c>
      <c r="M21" s="25">
        <v>7017.25</v>
      </c>
      <c r="N21" s="26">
        <v>0</v>
      </c>
      <c r="O21" s="25">
        <f t="shared" si="0"/>
        <v>7017.25</v>
      </c>
      <c r="P21" s="30">
        <f>M21*0.019</f>
        <v>133.32775</v>
      </c>
      <c r="Q21" s="25">
        <f t="shared" si="1"/>
        <v>5539.934210526317</v>
      </c>
      <c r="R21" s="25">
        <f t="shared" si="2"/>
        <v>11541.529605263158</v>
      </c>
      <c r="S21" s="26">
        <f t="shared" si="3"/>
        <v>3508.625</v>
      </c>
      <c r="T21" s="24">
        <f t="shared" si="4"/>
        <v>736.81125</v>
      </c>
      <c r="U21" s="24">
        <f t="shared" si="5"/>
        <v>210.51749999999998</v>
      </c>
      <c r="V21" s="24">
        <f t="shared" si="6"/>
        <v>870.963526875</v>
      </c>
      <c r="W21" s="24">
        <f t="shared" si="7"/>
        <v>140.345</v>
      </c>
      <c r="X21" s="24">
        <v>771</v>
      </c>
      <c r="Y21" s="24">
        <v>0</v>
      </c>
      <c r="Z21" s="24">
        <f t="shared" si="8"/>
        <v>4631.385</v>
      </c>
      <c r="AA21" s="33"/>
      <c r="AB21" s="24">
        <f t="shared" si="9"/>
        <v>9880.215026875</v>
      </c>
      <c r="AC21" s="24">
        <f t="shared" si="10"/>
        <v>71958.69094414474</v>
      </c>
      <c r="AD21" s="24">
        <f t="shared" si="11"/>
        <v>71958.69094414474</v>
      </c>
      <c r="AE21" s="24">
        <f t="shared" si="12"/>
        <v>143917.38188828947</v>
      </c>
      <c r="AF21" s="34"/>
      <c r="AG21" s="34"/>
      <c r="AI21" s="28"/>
      <c r="AJ21" s="28"/>
      <c r="AK21" s="28"/>
    </row>
    <row r="22" spans="1:37" s="35" customFormat="1" ht="24" customHeight="1">
      <c r="A22" s="20">
        <v>17</v>
      </c>
      <c r="B22" s="20">
        <v>9</v>
      </c>
      <c r="C22" s="20">
        <v>25</v>
      </c>
      <c r="D22" s="21">
        <v>7</v>
      </c>
      <c r="E22" s="21">
        <v>1</v>
      </c>
      <c r="F22" s="21">
        <v>648</v>
      </c>
      <c r="G22" s="72">
        <v>13</v>
      </c>
      <c r="H22" s="20">
        <v>8</v>
      </c>
      <c r="I22" s="31" t="s">
        <v>45</v>
      </c>
      <c r="J22" s="32" t="s">
        <v>64</v>
      </c>
      <c r="K22" s="33" t="s">
        <v>57</v>
      </c>
      <c r="L22" s="20" t="s">
        <v>54</v>
      </c>
      <c r="M22" s="25">
        <v>6676.82</v>
      </c>
      <c r="N22" s="26">
        <v>0</v>
      </c>
      <c r="O22" s="25">
        <f t="shared" si="0"/>
        <v>6676.82</v>
      </c>
      <c r="P22" s="30">
        <f>M22*0.019</f>
        <v>126.85958</v>
      </c>
      <c r="Q22" s="25">
        <f t="shared" si="1"/>
        <v>5271.1736842105265</v>
      </c>
      <c r="R22" s="25">
        <f t="shared" si="2"/>
        <v>10981.611842105263</v>
      </c>
      <c r="S22" s="26">
        <f t="shared" si="3"/>
        <v>3338.41</v>
      </c>
      <c r="T22" s="24">
        <f t="shared" si="4"/>
        <v>701.0660999999999</v>
      </c>
      <c r="U22" s="24">
        <f t="shared" si="5"/>
        <v>200.3046</v>
      </c>
      <c r="V22" s="24">
        <f t="shared" si="6"/>
        <v>828.7102063499999</v>
      </c>
      <c r="W22" s="24">
        <f t="shared" si="7"/>
        <v>133.5364</v>
      </c>
      <c r="X22" s="24">
        <v>771</v>
      </c>
      <c r="Y22" s="24">
        <v>0</v>
      </c>
      <c r="Z22" s="24">
        <f t="shared" si="8"/>
        <v>4406.7011999999995</v>
      </c>
      <c r="AA22" s="33"/>
      <c r="AB22" s="24">
        <f t="shared" si="9"/>
        <v>9438.296886350001</v>
      </c>
      <c r="AC22" s="24">
        <f t="shared" si="10"/>
        <v>68692.15947125791</v>
      </c>
      <c r="AD22" s="24">
        <f t="shared" si="11"/>
        <v>68692.15947125791</v>
      </c>
      <c r="AE22" s="24">
        <f t="shared" si="12"/>
        <v>137384.31894251582</v>
      </c>
      <c r="AF22" s="34"/>
      <c r="AG22" s="34"/>
      <c r="AI22" s="28"/>
      <c r="AJ22" s="28"/>
      <c r="AK22" s="28"/>
    </row>
    <row r="23" spans="1:37" s="35" customFormat="1" ht="24" customHeight="1">
      <c r="A23" s="29">
        <v>18</v>
      </c>
      <c r="B23" s="20">
        <v>9</v>
      </c>
      <c r="C23" s="20">
        <v>25</v>
      </c>
      <c r="D23" s="21">
        <v>7</v>
      </c>
      <c r="E23" s="21">
        <v>1</v>
      </c>
      <c r="F23" s="21">
        <v>648</v>
      </c>
      <c r="G23" s="72">
        <v>13</v>
      </c>
      <c r="H23" s="20">
        <v>8</v>
      </c>
      <c r="I23" s="31" t="s">
        <v>45</v>
      </c>
      <c r="J23" s="32" t="s">
        <v>105</v>
      </c>
      <c r="K23" s="33" t="s">
        <v>57</v>
      </c>
      <c r="L23" s="20" t="s">
        <v>54</v>
      </c>
      <c r="M23" s="25">
        <v>6676.82</v>
      </c>
      <c r="N23" s="26">
        <v>0</v>
      </c>
      <c r="O23" s="25">
        <f t="shared" si="0"/>
        <v>6676.82</v>
      </c>
      <c r="P23" s="30">
        <f>M23*0.019</f>
        <v>126.85958</v>
      </c>
      <c r="Q23" s="25">
        <f t="shared" si="1"/>
        <v>5271.1736842105265</v>
      </c>
      <c r="R23" s="25">
        <f t="shared" si="2"/>
        <v>10981.611842105263</v>
      </c>
      <c r="S23" s="26">
        <f t="shared" si="3"/>
        <v>3338.41</v>
      </c>
      <c r="T23" s="24">
        <f t="shared" si="4"/>
        <v>701.0660999999999</v>
      </c>
      <c r="U23" s="24">
        <f t="shared" si="5"/>
        <v>200.3046</v>
      </c>
      <c r="V23" s="24">
        <f t="shared" si="6"/>
        <v>828.7102063499999</v>
      </c>
      <c r="W23" s="24">
        <f t="shared" si="7"/>
        <v>133.5364</v>
      </c>
      <c r="X23" s="24">
        <v>771</v>
      </c>
      <c r="Y23" s="24">
        <v>0</v>
      </c>
      <c r="Z23" s="24">
        <f t="shared" si="8"/>
        <v>4406.7011999999995</v>
      </c>
      <c r="AA23" s="33"/>
      <c r="AB23" s="24">
        <f t="shared" si="9"/>
        <v>9438.296886350001</v>
      </c>
      <c r="AC23" s="24">
        <f t="shared" si="10"/>
        <v>68692.15947125791</v>
      </c>
      <c r="AD23" s="24">
        <f t="shared" si="11"/>
        <v>68692.15947125791</v>
      </c>
      <c r="AE23" s="24">
        <f t="shared" si="12"/>
        <v>137384.31894251582</v>
      </c>
      <c r="AF23" s="34"/>
      <c r="AG23" s="34"/>
      <c r="AI23" s="28"/>
      <c r="AJ23" s="28"/>
      <c r="AK23" s="28"/>
    </row>
    <row r="24" spans="1:37" s="35" customFormat="1" ht="24" customHeight="1">
      <c r="A24" s="20">
        <v>19</v>
      </c>
      <c r="B24" s="20">
        <v>9</v>
      </c>
      <c r="C24" s="20">
        <v>25</v>
      </c>
      <c r="D24" s="21">
        <v>7</v>
      </c>
      <c r="E24" s="21">
        <v>1</v>
      </c>
      <c r="F24" s="21">
        <v>648</v>
      </c>
      <c r="G24" s="72">
        <v>13</v>
      </c>
      <c r="H24" s="20">
        <v>8</v>
      </c>
      <c r="I24" s="31" t="s">
        <v>44</v>
      </c>
      <c r="J24" s="32" t="s">
        <v>106</v>
      </c>
      <c r="K24" s="33" t="s">
        <v>55</v>
      </c>
      <c r="L24" s="20" t="s">
        <v>54</v>
      </c>
      <c r="M24" s="25">
        <v>6676.82</v>
      </c>
      <c r="N24" s="26">
        <v>0</v>
      </c>
      <c r="O24" s="25">
        <f t="shared" si="0"/>
        <v>6676.82</v>
      </c>
      <c r="P24" s="30"/>
      <c r="Q24" s="25">
        <f t="shared" si="1"/>
        <v>5271.1736842105265</v>
      </c>
      <c r="R24" s="25">
        <f t="shared" si="2"/>
        <v>10981.611842105263</v>
      </c>
      <c r="S24" s="26">
        <f t="shared" si="3"/>
        <v>3338.41</v>
      </c>
      <c r="T24" s="24">
        <f t="shared" si="4"/>
        <v>701.0660999999999</v>
      </c>
      <c r="U24" s="24">
        <f t="shared" si="5"/>
        <v>200.3046</v>
      </c>
      <c r="V24" s="24">
        <f t="shared" si="6"/>
        <v>828.7102063499999</v>
      </c>
      <c r="W24" s="24">
        <f t="shared" si="7"/>
        <v>133.5364</v>
      </c>
      <c r="X24" s="24">
        <v>771</v>
      </c>
      <c r="Y24" s="24">
        <v>0</v>
      </c>
      <c r="Z24" s="24">
        <f t="shared" si="8"/>
        <v>4406.7011999999995</v>
      </c>
      <c r="AA24" s="33"/>
      <c r="AB24" s="24">
        <f t="shared" si="9"/>
        <v>9311.43730635</v>
      </c>
      <c r="AC24" s="24">
        <f t="shared" si="10"/>
        <v>67867.5722012579</v>
      </c>
      <c r="AD24" s="24">
        <f t="shared" si="11"/>
        <v>67867.5722012579</v>
      </c>
      <c r="AE24" s="24">
        <f t="shared" si="12"/>
        <v>135735.1444025158</v>
      </c>
      <c r="AF24" s="34"/>
      <c r="AG24" s="34"/>
      <c r="AI24" s="28"/>
      <c r="AJ24" s="28"/>
      <c r="AK24" s="28"/>
    </row>
    <row r="25" spans="1:37" s="35" customFormat="1" ht="24" customHeight="1">
      <c r="A25" s="20">
        <v>20</v>
      </c>
      <c r="B25" s="20">
        <v>9</v>
      </c>
      <c r="C25" s="20">
        <v>25</v>
      </c>
      <c r="D25" s="21">
        <v>7</v>
      </c>
      <c r="E25" s="21">
        <v>1</v>
      </c>
      <c r="F25" s="21">
        <v>648</v>
      </c>
      <c r="G25" s="72">
        <v>13</v>
      </c>
      <c r="H25" s="20">
        <v>6</v>
      </c>
      <c r="I25" s="31" t="s">
        <v>73</v>
      </c>
      <c r="J25" s="32" t="s">
        <v>74</v>
      </c>
      <c r="K25" s="33" t="s">
        <v>57</v>
      </c>
      <c r="L25" s="20" t="s">
        <v>54</v>
      </c>
      <c r="M25" s="25">
        <v>6676.82</v>
      </c>
      <c r="N25" s="26">
        <v>0</v>
      </c>
      <c r="O25" s="25">
        <f t="shared" si="0"/>
        <v>6676.82</v>
      </c>
      <c r="P25" s="30"/>
      <c r="Q25" s="25">
        <f t="shared" si="1"/>
        <v>5271.1736842105265</v>
      </c>
      <c r="R25" s="25">
        <f t="shared" si="2"/>
        <v>10981.611842105263</v>
      </c>
      <c r="S25" s="26">
        <f t="shared" si="3"/>
        <v>3338.41</v>
      </c>
      <c r="T25" s="24">
        <f t="shared" si="4"/>
        <v>701.0660999999999</v>
      </c>
      <c r="U25" s="24">
        <f t="shared" si="5"/>
        <v>200.3046</v>
      </c>
      <c r="V25" s="24">
        <f t="shared" si="6"/>
        <v>828.7102063499999</v>
      </c>
      <c r="W25" s="24">
        <f t="shared" si="7"/>
        <v>133.5364</v>
      </c>
      <c r="X25" s="24">
        <v>771</v>
      </c>
      <c r="Y25" s="24">
        <v>0</v>
      </c>
      <c r="Z25" s="24">
        <f t="shared" si="8"/>
        <v>4406.7011999999995</v>
      </c>
      <c r="AA25" s="33"/>
      <c r="AB25" s="24">
        <f t="shared" si="9"/>
        <v>9311.43730635</v>
      </c>
      <c r="AC25" s="24">
        <f t="shared" si="10"/>
        <v>67867.5722012579</v>
      </c>
      <c r="AD25" s="24">
        <f t="shared" si="11"/>
        <v>67867.5722012579</v>
      </c>
      <c r="AE25" s="24">
        <f t="shared" si="12"/>
        <v>135735.1444025158</v>
      </c>
      <c r="AF25" s="34"/>
      <c r="AG25" s="34"/>
      <c r="AI25" s="28"/>
      <c r="AJ25" s="28"/>
      <c r="AK25" s="28"/>
    </row>
    <row r="26" spans="1:37" s="35" customFormat="1" ht="24" customHeight="1">
      <c r="A26" s="29">
        <v>21</v>
      </c>
      <c r="B26" s="20">
        <v>9</v>
      </c>
      <c r="C26" s="20">
        <v>25</v>
      </c>
      <c r="D26" s="21">
        <v>7</v>
      </c>
      <c r="E26" s="21">
        <v>1</v>
      </c>
      <c r="F26" s="21">
        <v>648</v>
      </c>
      <c r="G26" s="72">
        <v>12</v>
      </c>
      <c r="H26" s="20">
        <v>8</v>
      </c>
      <c r="I26" s="31" t="s">
        <v>43</v>
      </c>
      <c r="J26" s="32" t="s">
        <v>61</v>
      </c>
      <c r="K26" s="33" t="s">
        <v>55</v>
      </c>
      <c r="L26" s="20" t="s">
        <v>54</v>
      </c>
      <c r="M26" s="25">
        <v>6354.5</v>
      </c>
      <c r="N26" s="26">
        <v>0</v>
      </c>
      <c r="O26" s="25">
        <f t="shared" si="0"/>
        <v>6354.5</v>
      </c>
      <c r="P26" s="30">
        <v>120.73</v>
      </c>
      <c r="Q26" s="25">
        <f t="shared" si="1"/>
        <v>5016.71052631579</v>
      </c>
      <c r="R26" s="25">
        <f t="shared" si="2"/>
        <v>10451.480263157897</v>
      </c>
      <c r="S26" s="26">
        <f t="shared" si="3"/>
        <v>3177.25</v>
      </c>
      <c r="T26" s="24">
        <f t="shared" si="4"/>
        <v>667.2225</v>
      </c>
      <c r="U26" s="24">
        <f t="shared" si="5"/>
        <v>190.635</v>
      </c>
      <c r="V26" s="24">
        <f t="shared" si="6"/>
        <v>788.7046537499999</v>
      </c>
      <c r="W26" s="24">
        <f t="shared" si="7"/>
        <v>127.09</v>
      </c>
      <c r="X26" s="24">
        <v>771</v>
      </c>
      <c r="Y26" s="24">
        <v>0</v>
      </c>
      <c r="Z26" s="24">
        <f t="shared" si="8"/>
        <v>4193.97</v>
      </c>
      <c r="AA26" s="33"/>
      <c r="AB26" s="24">
        <f t="shared" si="9"/>
        <v>9019.882153749999</v>
      </c>
      <c r="AC26" s="24">
        <f t="shared" si="10"/>
        <v>65599.36331723683</v>
      </c>
      <c r="AD26" s="24">
        <f t="shared" si="11"/>
        <v>65599.36331723683</v>
      </c>
      <c r="AE26" s="24">
        <f t="shared" si="12"/>
        <v>131198.72663447366</v>
      </c>
      <c r="AF26" s="34"/>
      <c r="AG26" s="34"/>
      <c r="AI26" s="28"/>
      <c r="AJ26" s="28"/>
      <c r="AK26" s="28"/>
    </row>
    <row r="27" spans="1:37" s="35" customFormat="1" ht="24" customHeight="1">
      <c r="A27" s="20">
        <v>22</v>
      </c>
      <c r="B27" s="20">
        <v>9</v>
      </c>
      <c r="C27" s="20">
        <v>25</v>
      </c>
      <c r="D27" s="21">
        <v>7</v>
      </c>
      <c r="E27" s="21">
        <v>1</v>
      </c>
      <c r="F27" s="21">
        <v>646</v>
      </c>
      <c r="G27" s="72">
        <v>12</v>
      </c>
      <c r="H27" s="20">
        <v>8</v>
      </c>
      <c r="I27" s="31" t="s">
        <v>43</v>
      </c>
      <c r="J27" s="32" t="s">
        <v>74</v>
      </c>
      <c r="K27" s="33" t="s">
        <v>89</v>
      </c>
      <c r="L27" s="20" t="s">
        <v>54</v>
      </c>
      <c r="M27" s="25">
        <v>6354.5</v>
      </c>
      <c r="N27" s="26">
        <v>0</v>
      </c>
      <c r="O27" s="25">
        <f t="shared" si="0"/>
        <v>6354.5</v>
      </c>
      <c r="P27" s="30">
        <v>116.2</v>
      </c>
      <c r="Q27" s="25">
        <f t="shared" si="1"/>
        <v>5016.71052631579</v>
      </c>
      <c r="R27" s="25">
        <f t="shared" si="2"/>
        <v>10451.480263157897</v>
      </c>
      <c r="S27" s="26">
        <f t="shared" si="3"/>
        <v>3177.25</v>
      </c>
      <c r="T27" s="24">
        <f t="shared" si="4"/>
        <v>667.2225</v>
      </c>
      <c r="U27" s="24">
        <f t="shared" si="5"/>
        <v>190.635</v>
      </c>
      <c r="V27" s="24">
        <f t="shared" si="6"/>
        <v>788.7046537499999</v>
      </c>
      <c r="W27" s="24">
        <f t="shared" si="7"/>
        <v>127.09</v>
      </c>
      <c r="X27" s="24">
        <v>771</v>
      </c>
      <c r="Y27" s="24">
        <v>0</v>
      </c>
      <c r="Z27" s="24">
        <f t="shared" si="8"/>
        <v>4193.97</v>
      </c>
      <c r="AA27" s="33"/>
      <c r="AB27" s="24">
        <f t="shared" si="9"/>
        <v>9015.35215375</v>
      </c>
      <c r="AC27" s="24">
        <f t="shared" si="10"/>
        <v>65569.91831723684</v>
      </c>
      <c r="AD27" s="24">
        <f t="shared" si="11"/>
        <v>65569.91831723684</v>
      </c>
      <c r="AE27" s="24">
        <f t="shared" si="12"/>
        <v>131139.83663447367</v>
      </c>
      <c r="AF27" s="34"/>
      <c r="AG27" s="34"/>
      <c r="AI27" s="28"/>
      <c r="AJ27" s="28"/>
      <c r="AK27" s="28"/>
    </row>
    <row r="28" spans="1:37" s="35" customFormat="1" ht="24" customHeight="1">
      <c r="A28" s="20">
        <v>23</v>
      </c>
      <c r="B28" s="20">
        <v>9</v>
      </c>
      <c r="C28" s="20">
        <v>25</v>
      </c>
      <c r="D28" s="21">
        <v>7</v>
      </c>
      <c r="E28" s="21">
        <v>1</v>
      </c>
      <c r="F28" s="21">
        <v>648</v>
      </c>
      <c r="G28" s="72">
        <v>12</v>
      </c>
      <c r="H28" s="20">
        <v>8</v>
      </c>
      <c r="I28" s="31" t="s">
        <v>42</v>
      </c>
      <c r="J28" s="32" t="s">
        <v>64</v>
      </c>
      <c r="K28" s="33" t="s">
        <v>59</v>
      </c>
      <c r="L28" s="20" t="s">
        <v>54</v>
      </c>
      <c r="M28" s="25">
        <v>6354.5</v>
      </c>
      <c r="N28" s="26">
        <v>0</v>
      </c>
      <c r="O28" s="25">
        <f t="shared" si="0"/>
        <v>6354.5</v>
      </c>
      <c r="P28" s="30"/>
      <c r="Q28" s="25">
        <f t="shared" si="1"/>
        <v>5016.71052631579</v>
      </c>
      <c r="R28" s="25">
        <f t="shared" si="2"/>
        <v>10451.480263157897</v>
      </c>
      <c r="S28" s="26">
        <f t="shared" si="3"/>
        <v>3177.25</v>
      </c>
      <c r="T28" s="24">
        <f t="shared" si="4"/>
        <v>667.2225</v>
      </c>
      <c r="U28" s="24">
        <f t="shared" si="5"/>
        <v>190.635</v>
      </c>
      <c r="V28" s="24">
        <f t="shared" si="6"/>
        <v>788.7046537499999</v>
      </c>
      <c r="W28" s="24">
        <f t="shared" si="7"/>
        <v>127.09</v>
      </c>
      <c r="X28" s="24">
        <v>771</v>
      </c>
      <c r="Y28" s="24">
        <v>0</v>
      </c>
      <c r="Z28" s="24">
        <f t="shared" si="8"/>
        <v>4193.97</v>
      </c>
      <c r="AA28" s="33"/>
      <c r="AB28" s="24">
        <f t="shared" si="9"/>
        <v>8899.152153750001</v>
      </c>
      <c r="AC28" s="24">
        <f t="shared" si="10"/>
        <v>64814.61831723685</v>
      </c>
      <c r="AD28" s="24">
        <f t="shared" si="11"/>
        <v>64814.61831723685</v>
      </c>
      <c r="AE28" s="24">
        <f t="shared" si="12"/>
        <v>129629.2366344737</v>
      </c>
      <c r="AF28" s="34"/>
      <c r="AG28" s="34"/>
      <c r="AI28" s="28"/>
      <c r="AJ28" s="28"/>
      <c r="AK28" s="28"/>
    </row>
    <row r="29" spans="1:37" s="35" customFormat="1" ht="24" customHeight="1">
      <c r="A29" s="29">
        <v>24</v>
      </c>
      <c r="B29" s="20">
        <v>9</v>
      </c>
      <c r="C29" s="20">
        <v>25</v>
      </c>
      <c r="D29" s="21">
        <v>7</v>
      </c>
      <c r="E29" s="21">
        <v>1</v>
      </c>
      <c r="F29" s="21">
        <v>648</v>
      </c>
      <c r="G29" s="72">
        <v>12</v>
      </c>
      <c r="H29" s="20">
        <v>8</v>
      </c>
      <c r="I29" s="31" t="s">
        <v>103</v>
      </c>
      <c r="J29" s="32" t="s">
        <v>55</v>
      </c>
      <c r="K29" s="33" t="s">
        <v>95</v>
      </c>
      <c r="L29" s="20" t="s">
        <v>54</v>
      </c>
      <c r="M29" s="25">
        <v>6354.5</v>
      </c>
      <c r="N29" s="26">
        <v>0</v>
      </c>
      <c r="O29" s="25">
        <f t="shared" si="0"/>
        <v>6354.5</v>
      </c>
      <c r="P29" s="30"/>
      <c r="Q29" s="25">
        <f t="shared" si="1"/>
        <v>5016.71052631579</v>
      </c>
      <c r="R29" s="25">
        <f t="shared" si="2"/>
        <v>10451.480263157897</v>
      </c>
      <c r="S29" s="26">
        <f t="shared" si="3"/>
        <v>3177.25</v>
      </c>
      <c r="T29" s="24">
        <f t="shared" si="4"/>
        <v>667.2225</v>
      </c>
      <c r="U29" s="24">
        <f t="shared" si="5"/>
        <v>190.635</v>
      </c>
      <c r="V29" s="24">
        <f t="shared" si="6"/>
        <v>788.7046537499999</v>
      </c>
      <c r="W29" s="24">
        <f t="shared" si="7"/>
        <v>127.09</v>
      </c>
      <c r="X29" s="24">
        <v>771</v>
      </c>
      <c r="Y29" s="24">
        <v>0</v>
      </c>
      <c r="Z29" s="24">
        <f t="shared" si="8"/>
        <v>4193.97</v>
      </c>
      <c r="AA29" s="33"/>
      <c r="AB29" s="24">
        <f t="shared" si="9"/>
        <v>8899.152153750001</v>
      </c>
      <c r="AC29" s="24">
        <f t="shared" si="10"/>
        <v>64814.61831723685</v>
      </c>
      <c r="AD29" s="24">
        <f t="shared" si="11"/>
        <v>64814.61831723685</v>
      </c>
      <c r="AE29" s="24">
        <f t="shared" si="12"/>
        <v>129629.2366344737</v>
      </c>
      <c r="AF29" s="34"/>
      <c r="AG29" s="34"/>
      <c r="AI29" s="28"/>
      <c r="AJ29" s="28"/>
      <c r="AK29" s="28"/>
    </row>
    <row r="30" spans="1:37" s="35" customFormat="1" ht="24" customHeight="1">
      <c r="A30" s="20">
        <v>25</v>
      </c>
      <c r="B30" s="20">
        <v>9</v>
      </c>
      <c r="C30" s="20">
        <v>25</v>
      </c>
      <c r="D30" s="21">
        <v>7</v>
      </c>
      <c r="E30" s="21">
        <v>1</v>
      </c>
      <c r="F30" s="21">
        <v>648</v>
      </c>
      <c r="G30" s="72">
        <v>10</v>
      </c>
      <c r="H30" s="20">
        <v>8</v>
      </c>
      <c r="I30" s="31" t="s">
        <v>41</v>
      </c>
      <c r="J30" s="32" t="s">
        <v>96</v>
      </c>
      <c r="K30" s="33" t="s">
        <v>58</v>
      </c>
      <c r="L30" s="20" t="s">
        <v>54</v>
      </c>
      <c r="M30" s="25">
        <v>5763.7</v>
      </c>
      <c r="N30" s="26">
        <v>0</v>
      </c>
      <c r="O30" s="25">
        <f t="shared" si="0"/>
        <v>5763.7</v>
      </c>
      <c r="P30" s="30">
        <v>109.51</v>
      </c>
      <c r="Q30" s="25">
        <f t="shared" si="1"/>
        <v>4550.289473684211</v>
      </c>
      <c r="R30" s="25">
        <f t="shared" si="2"/>
        <v>9479.769736842105</v>
      </c>
      <c r="S30" s="26">
        <f t="shared" si="3"/>
        <v>2881.85</v>
      </c>
      <c r="T30" s="24">
        <f t="shared" si="4"/>
        <v>605.1885</v>
      </c>
      <c r="U30" s="24">
        <f t="shared" si="5"/>
        <v>172.911</v>
      </c>
      <c r="V30" s="24">
        <f t="shared" si="6"/>
        <v>715.3760347499999</v>
      </c>
      <c r="W30" s="24">
        <f t="shared" si="7"/>
        <v>115.274</v>
      </c>
      <c r="X30" s="24">
        <v>771</v>
      </c>
      <c r="Y30" s="24">
        <v>0</v>
      </c>
      <c r="Z30" s="24">
        <f t="shared" si="8"/>
        <v>3804.0419999999995</v>
      </c>
      <c r="AA30" s="33"/>
      <c r="AB30" s="24">
        <f t="shared" si="9"/>
        <v>8252.95953475</v>
      </c>
      <c r="AC30" s="24">
        <f t="shared" si="10"/>
        <v>59930.48781376316</v>
      </c>
      <c r="AD30" s="24">
        <f t="shared" si="11"/>
        <v>59930.48781376316</v>
      </c>
      <c r="AE30" s="24">
        <f t="shared" si="12"/>
        <v>119860.97562752632</v>
      </c>
      <c r="AF30" s="34"/>
      <c r="AG30" s="34"/>
      <c r="AI30" s="28"/>
      <c r="AJ30" s="28"/>
      <c r="AK30" s="28"/>
    </row>
    <row r="31" spans="1:37" s="35" customFormat="1" ht="24" customHeight="1">
      <c r="A31" s="20">
        <v>26</v>
      </c>
      <c r="B31" s="20">
        <v>9</v>
      </c>
      <c r="C31" s="20">
        <v>25</v>
      </c>
      <c r="D31" s="21">
        <v>7</v>
      </c>
      <c r="E31" s="21">
        <v>1</v>
      </c>
      <c r="F31" s="21">
        <v>648</v>
      </c>
      <c r="G31" s="72">
        <v>10</v>
      </c>
      <c r="H31" s="20">
        <v>8</v>
      </c>
      <c r="I31" s="31" t="s">
        <v>41</v>
      </c>
      <c r="J31" s="32" t="s">
        <v>96</v>
      </c>
      <c r="K31" s="33" t="s">
        <v>91</v>
      </c>
      <c r="L31" s="20" t="s">
        <v>54</v>
      </c>
      <c r="M31" s="25">
        <v>5763.7</v>
      </c>
      <c r="N31" s="26">
        <v>0</v>
      </c>
      <c r="O31" s="25">
        <f t="shared" si="0"/>
        <v>5763.7</v>
      </c>
      <c r="P31" s="30"/>
      <c r="Q31" s="25">
        <f t="shared" si="1"/>
        <v>4550.289473684211</v>
      </c>
      <c r="R31" s="25">
        <f t="shared" si="2"/>
        <v>9479.769736842105</v>
      </c>
      <c r="S31" s="26">
        <f t="shared" si="3"/>
        <v>2881.85</v>
      </c>
      <c r="T31" s="24">
        <f t="shared" si="4"/>
        <v>605.1885</v>
      </c>
      <c r="U31" s="24">
        <f t="shared" si="5"/>
        <v>172.911</v>
      </c>
      <c r="V31" s="24">
        <f t="shared" si="6"/>
        <v>715.3760347499999</v>
      </c>
      <c r="W31" s="24">
        <f t="shared" si="7"/>
        <v>115.274</v>
      </c>
      <c r="X31" s="24">
        <v>771</v>
      </c>
      <c r="Y31" s="24">
        <v>0</v>
      </c>
      <c r="Z31" s="24">
        <f t="shared" si="8"/>
        <v>3804.0419999999995</v>
      </c>
      <c r="AA31" s="33"/>
      <c r="AB31" s="24">
        <f t="shared" si="9"/>
        <v>8143.449534750001</v>
      </c>
      <c r="AC31" s="24">
        <f t="shared" si="10"/>
        <v>59218.672813763165</v>
      </c>
      <c r="AD31" s="24">
        <f t="shared" si="11"/>
        <v>59218.672813763165</v>
      </c>
      <c r="AE31" s="24">
        <f t="shared" si="12"/>
        <v>118437.34562752633</v>
      </c>
      <c r="AF31" s="34"/>
      <c r="AG31" s="34"/>
      <c r="AI31" s="28"/>
      <c r="AJ31" s="28"/>
      <c r="AK31" s="28"/>
    </row>
    <row r="32" spans="1:37" s="35" customFormat="1" ht="24" customHeight="1">
      <c r="A32" s="29">
        <v>27</v>
      </c>
      <c r="B32" s="20">
        <v>9</v>
      </c>
      <c r="C32" s="20">
        <v>25</v>
      </c>
      <c r="D32" s="21">
        <v>7</v>
      </c>
      <c r="E32" s="21">
        <v>1</v>
      </c>
      <c r="F32" s="21">
        <v>648</v>
      </c>
      <c r="G32" s="72">
        <v>10</v>
      </c>
      <c r="H32" s="20">
        <v>8</v>
      </c>
      <c r="I32" s="31" t="s">
        <v>41</v>
      </c>
      <c r="J32" s="32" t="s">
        <v>66</v>
      </c>
      <c r="K32" s="33" t="s">
        <v>67</v>
      </c>
      <c r="L32" s="20" t="s">
        <v>54</v>
      </c>
      <c r="M32" s="25">
        <v>5763.7</v>
      </c>
      <c r="N32" s="26">
        <v>0</v>
      </c>
      <c r="O32" s="25">
        <f t="shared" si="0"/>
        <v>5763.7</v>
      </c>
      <c r="P32" s="30"/>
      <c r="Q32" s="25">
        <f t="shared" si="1"/>
        <v>4550.289473684211</v>
      </c>
      <c r="R32" s="25">
        <f t="shared" si="2"/>
        <v>9479.769736842105</v>
      </c>
      <c r="S32" s="26">
        <f t="shared" si="3"/>
        <v>2881.85</v>
      </c>
      <c r="T32" s="24">
        <f t="shared" si="4"/>
        <v>605.1885</v>
      </c>
      <c r="U32" s="24">
        <f t="shared" si="5"/>
        <v>172.911</v>
      </c>
      <c r="V32" s="24">
        <f t="shared" si="6"/>
        <v>715.3760347499999</v>
      </c>
      <c r="W32" s="24">
        <f t="shared" si="7"/>
        <v>115.274</v>
      </c>
      <c r="X32" s="24">
        <v>771</v>
      </c>
      <c r="Y32" s="24">
        <v>0</v>
      </c>
      <c r="Z32" s="24">
        <f t="shared" si="8"/>
        <v>3804.0419999999995</v>
      </c>
      <c r="AA32" s="33"/>
      <c r="AB32" s="24">
        <f t="shared" si="9"/>
        <v>8143.449534750001</v>
      </c>
      <c r="AC32" s="24">
        <f t="shared" si="10"/>
        <v>59218.672813763165</v>
      </c>
      <c r="AD32" s="24">
        <f t="shared" si="11"/>
        <v>59218.672813763165</v>
      </c>
      <c r="AE32" s="24">
        <f t="shared" si="12"/>
        <v>118437.34562752633</v>
      </c>
      <c r="AF32" s="34"/>
      <c r="AG32" s="34"/>
      <c r="AI32" s="28"/>
      <c r="AJ32" s="28"/>
      <c r="AK32" s="28"/>
    </row>
    <row r="33" spans="1:37" ht="24" customHeight="1">
      <c r="A33" s="20">
        <v>28</v>
      </c>
      <c r="B33" s="20">
        <v>9</v>
      </c>
      <c r="C33" s="20">
        <v>25</v>
      </c>
      <c r="D33" s="21">
        <v>7</v>
      </c>
      <c r="E33" s="21">
        <v>1</v>
      </c>
      <c r="F33" s="21">
        <v>648</v>
      </c>
      <c r="G33" s="72">
        <v>10</v>
      </c>
      <c r="H33" s="20">
        <v>8</v>
      </c>
      <c r="I33" s="31" t="s">
        <v>41</v>
      </c>
      <c r="J33" s="32" t="s">
        <v>60</v>
      </c>
      <c r="K33" s="8" t="s">
        <v>90</v>
      </c>
      <c r="L33" s="20" t="s">
        <v>54</v>
      </c>
      <c r="M33" s="25">
        <v>5763.7</v>
      </c>
      <c r="N33" s="26">
        <v>0</v>
      </c>
      <c r="O33" s="25">
        <f t="shared" si="0"/>
        <v>5763.7</v>
      </c>
      <c r="P33" s="30"/>
      <c r="Q33" s="25">
        <f t="shared" si="1"/>
        <v>4550.289473684211</v>
      </c>
      <c r="R33" s="25">
        <f t="shared" si="2"/>
        <v>9479.769736842105</v>
      </c>
      <c r="S33" s="26">
        <f t="shared" si="3"/>
        <v>2881.85</v>
      </c>
      <c r="T33" s="24">
        <f t="shared" si="4"/>
        <v>605.1885</v>
      </c>
      <c r="U33" s="24">
        <f t="shared" si="5"/>
        <v>172.911</v>
      </c>
      <c r="V33" s="24">
        <f t="shared" si="6"/>
        <v>715.3760347499999</v>
      </c>
      <c r="W33" s="24">
        <f t="shared" si="7"/>
        <v>115.274</v>
      </c>
      <c r="X33" s="24">
        <v>771</v>
      </c>
      <c r="Y33" s="24">
        <v>0</v>
      </c>
      <c r="Z33" s="24">
        <f t="shared" si="8"/>
        <v>3804.0419999999995</v>
      </c>
      <c r="AA33" s="8"/>
      <c r="AB33" s="24">
        <f t="shared" si="9"/>
        <v>8143.449534750001</v>
      </c>
      <c r="AC33" s="24">
        <f t="shared" si="10"/>
        <v>59218.672813763165</v>
      </c>
      <c r="AD33" s="24">
        <f t="shared" si="11"/>
        <v>59218.672813763165</v>
      </c>
      <c r="AE33" s="24">
        <f t="shared" si="12"/>
        <v>118437.34562752633</v>
      </c>
      <c r="AF33" s="37"/>
      <c r="AG33" s="37"/>
      <c r="AI33" s="28"/>
      <c r="AJ33" s="28"/>
      <c r="AK33" s="28"/>
    </row>
    <row r="34" spans="1:37" ht="24" customHeight="1">
      <c r="A34" s="20">
        <v>29</v>
      </c>
      <c r="B34" s="20">
        <v>9</v>
      </c>
      <c r="C34" s="20">
        <v>25</v>
      </c>
      <c r="D34" s="21">
        <v>7</v>
      </c>
      <c r="E34" s="21">
        <v>1</v>
      </c>
      <c r="F34" s="21">
        <v>648</v>
      </c>
      <c r="G34" s="72">
        <v>8</v>
      </c>
      <c r="H34" s="20">
        <v>8</v>
      </c>
      <c r="I34" s="31" t="s">
        <v>40</v>
      </c>
      <c r="J34" s="32" t="s">
        <v>78</v>
      </c>
      <c r="K34" s="8" t="s">
        <v>58</v>
      </c>
      <c r="L34" s="20" t="s">
        <v>54</v>
      </c>
      <c r="M34" s="25">
        <v>5220.85</v>
      </c>
      <c r="N34" s="26">
        <v>0</v>
      </c>
      <c r="O34" s="25">
        <f t="shared" si="0"/>
        <v>5220.85</v>
      </c>
      <c r="P34" s="30"/>
      <c r="Q34" s="25">
        <f t="shared" si="1"/>
        <v>4121.723684210527</v>
      </c>
      <c r="R34" s="25">
        <f t="shared" si="2"/>
        <v>8586.924342105265</v>
      </c>
      <c r="S34" s="26">
        <f t="shared" si="3"/>
        <v>2610.425</v>
      </c>
      <c r="T34" s="24">
        <f t="shared" si="4"/>
        <v>548.18925</v>
      </c>
      <c r="U34" s="24">
        <f t="shared" si="5"/>
        <v>156.62550000000002</v>
      </c>
      <c r="V34" s="24">
        <f t="shared" si="6"/>
        <v>647.998849875</v>
      </c>
      <c r="W34" s="24">
        <f t="shared" si="7"/>
        <v>104.41700000000002</v>
      </c>
      <c r="X34" s="24">
        <v>771</v>
      </c>
      <c r="Y34" s="24">
        <v>0</v>
      </c>
      <c r="Z34" s="24">
        <f t="shared" si="8"/>
        <v>3445.7610000000004</v>
      </c>
      <c r="AA34" s="8"/>
      <c r="AB34" s="24">
        <f t="shared" si="9"/>
        <v>7449.080599875001</v>
      </c>
      <c r="AC34" s="24">
        <f t="shared" si="10"/>
        <v>54076.9006124079</v>
      </c>
      <c r="AD34" s="24">
        <f t="shared" si="11"/>
        <v>54076.9006124079</v>
      </c>
      <c r="AE34" s="24">
        <f t="shared" si="12"/>
        <v>108153.8012248158</v>
      </c>
      <c r="AF34" s="37"/>
      <c r="AG34" s="37"/>
      <c r="AI34" s="28"/>
      <c r="AJ34" s="28"/>
      <c r="AK34" s="28"/>
    </row>
    <row r="35" spans="1:37" ht="24" customHeight="1">
      <c r="A35" s="29">
        <v>30</v>
      </c>
      <c r="B35" s="20">
        <v>9</v>
      </c>
      <c r="C35" s="20">
        <v>25</v>
      </c>
      <c r="D35" s="21">
        <v>7</v>
      </c>
      <c r="E35" s="21">
        <v>1</v>
      </c>
      <c r="F35" s="21">
        <v>648</v>
      </c>
      <c r="G35" s="72">
        <v>8</v>
      </c>
      <c r="H35" s="20">
        <v>8</v>
      </c>
      <c r="I35" s="31" t="s">
        <v>39</v>
      </c>
      <c r="J35" s="32" t="s">
        <v>65</v>
      </c>
      <c r="K35" s="1" t="s">
        <v>57</v>
      </c>
      <c r="L35" s="20" t="s">
        <v>54</v>
      </c>
      <c r="M35" s="25">
        <v>5220.85</v>
      </c>
      <c r="N35" s="26">
        <v>0</v>
      </c>
      <c r="O35" s="25">
        <f t="shared" si="0"/>
        <v>5220.85</v>
      </c>
      <c r="P35" s="30"/>
      <c r="Q35" s="25">
        <f t="shared" si="1"/>
        <v>4121.723684210527</v>
      </c>
      <c r="R35" s="25">
        <f t="shared" si="2"/>
        <v>8586.924342105265</v>
      </c>
      <c r="S35" s="26">
        <f t="shared" si="3"/>
        <v>2610.425</v>
      </c>
      <c r="T35" s="24">
        <f t="shared" si="4"/>
        <v>548.18925</v>
      </c>
      <c r="U35" s="24">
        <f t="shared" si="5"/>
        <v>156.62550000000002</v>
      </c>
      <c r="V35" s="24">
        <f t="shared" si="6"/>
        <v>647.998849875</v>
      </c>
      <c r="W35" s="24">
        <f t="shared" si="7"/>
        <v>104.41700000000002</v>
      </c>
      <c r="X35" s="24">
        <v>771</v>
      </c>
      <c r="Y35" s="24">
        <v>0</v>
      </c>
      <c r="Z35" s="24">
        <f t="shared" si="8"/>
        <v>3445.7610000000004</v>
      </c>
      <c r="AA35" s="8"/>
      <c r="AB35" s="24">
        <f t="shared" si="9"/>
        <v>7449.080599875001</v>
      </c>
      <c r="AC35" s="24">
        <f t="shared" si="10"/>
        <v>54076.9006124079</v>
      </c>
      <c r="AD35" s="24">
        <f t="shared" si="11"/>
        <v>54076.9006124079</v>
      </c>
      <c r="AE35" s="24">
        <f t="shared" si="12"/>
        <v>108153.8012248158</v>
      </c>
      <c r="AF35" s="37"/>
      <c r="AG35" s="37"/>
      <c r="AI35" s="28"/>
      <c r="AJ35" s="28"/>
      <c r="AK35" s="28"/>
    </row>
    <row r="36" spans="1:37" ht="24" customHeight="1">
      <c r="A36" s="20">
        <v>31</v>
      </c>
      <c r="B36" s="20">
        <v>9</v>
      </c>
      <c r="C36" s="20">
        <v>25</v>
      </c>
      <c r="D36" s="21">
        <v>7</v>
      </c>
      <c r="E36" s="21">
        <v>1</v>
      </c>
      <c r="F36" s="21">
        <v>648</v>
      </c>
      <c r="G36" s="72">
        <v>7</v>
      </c>
      <c r="H36" s="20">
        <v>8</v>
      </c>
      <c r="I36" s="31" t="s">
        <v>38</v>
      </c>
      <c r="J36" s="32" t="s">
        <v>92</v>
      </c>
      <c r="K36" s="8" t="s">
        <v>63</v>
      </c>
      <c r="L36" s="20" t="s">
        <v>54</v>
      </c>
      <c r="M36" s="25">
        <v>4966.4</v>
      </c>
      <c r="N36" s="26">
        <v>0</v>
      </c>
      <c r="O36" s="25">
        <f t="shared" si="0"/>
        <v>4966.4</v>
      </c>
      <c r="P36" s="30"/>
      <c r="Q36" s="25">
        <f t="shared" si="1"/>
        <v>3920.8421052631575</v>
      </c>
      <c r="R36" s="25">
        <f t="shared" si="2"/>
        <v>8168.421052631578</v>
      </c>
      <c r="S36" s="26">
        <f t="shared" si="3"/>
        <v>2483.2</v>
      </c>
      <c r="T36" s="24">
        <f t="shared" si="4"/>
        <v>521.472</v>
      </c>
      <c r="U36" s="24">
        <f t="shared" si="5"/>
        <v>148.992</v>
      </c>
      <c r="V36" s="24">
        <f t="shared" si="6"/>
        <v>616.4171519999999</v>
      </c>
      <c r="W36" s="24">
        <f t="shared" si="7"/>
        <v>99.32799999999999</v>
      </c>
      <c r="X36" s="24">
        <v>771</v>
      </c>
      <c r="Y36" s="24">
        <v>0</v>
      </c>
      <c r="Z36" s="24">
        <f t="shared" si="8"/>
        <v>3277.8239999999996</v>
      </c>
      <c r="AA36" s="8"/>
      <c r="AB36" s="24">
        <f t="shared" si="9"/>
        <v>7123.609152</v>
      </c>
      <c r="AC36" s="24">
        <f t="shared" si="10"/>
        <v>51666.79849094736</v>
      </c>
      <c r="AD36" s="24">
        <f t="shared" si="11"/>
        <v>51666.79849094736</v>
      </c>
      <c r="AE36" s="24">
        <f t="shared" si="12"/>
        <v>103333.59698189472</v>
      </c>
      <c r="AF36" s="37"/>
      <c r="AG36" s="37"/>
      <c r="AI36" s="28"/>
      <c r="AJ36" s="28"/>
      <c r="AK36" s="28"/>
    </row>
    <row r="37" spans="1:37" ht="24" customHeight="1">
      <c r="A37" s="20">
        <v>32</v>
      </c>
      <c r="B37" s="20">
        <v>9</v>
      </c>
      <c r="C37" s="20">
        <v>25</v>
      </c>
      <c r="D37" s="21">
        <v>7</v>
      </c>
      <c r="E37" s="21">
        <v>1</v>
      </c>
      <c r="F37" s="21">
        <v>648</v>
      </c>
      <c r="G37" s="72">
        <v>7</v>
      </c>
      <c r="H37" s="20">
        <v>8</v>
      </c>
      <c r="I37" s="31" t="s">
        <v>38</v>
      </c>
      <c r="J37" s="32" t="s">
        <v>93</v>
      </c>
      <c r="K37" s="8" t="s">
        <v>94</v>
      </c>
      <c r="L37" s="20" t="s">
        <v>54</v>
      </c>
      <c r="M37" s="25">
        <v>4966.4</v>
      </c>
      <c r="N37" s="26">
        <v>0</v>
      </c>
      <c r="O37" s="25">
        <f t="shared" si="0"/>
        <v>4966.4</v>
      </c>
      <c r="P37" s="30"/>
      <c r="Q37" s="25">
        <f t="shared" si="1"/>
        <v>3920.8421052631575</v>
      </c>
      <c r="R37" s="25">
        <f t="shared" si="2"/>
        <v>8168.421052631578</v>
      </c>
      <c r="S37" s="26">
        <f t="shared" si="3"/>
        <v>2483.2</v>
      </c>
      <c r="T37" s="24">
        <f t="shared" si="4"/>
        <v>521.472</v>
      </c>
      <c r="U37" s="24">
        <f t="shared" si="5"/>
        <v>148.992</v>
      </c>
      <c r="V37" s="24">
        <f t="shared" si="6"/>
        <v>616.4171519999999</v>
      </c>
      <c r="W37" s="24">
        <f t="shared" si="7"/>
        <v>99.32799999999999</v>
      </c>
      <c r="X37" s="24">
        <v>771</v>
      </c>
      <c r="Y37" s="24">
        <v>0</v>
      </c>
      <c r="Z37" s="24">
        <f t="shared" si="8"/>
        <v>3277.8239999999996</v>
      </c>
      <c r="AA37" s="8"/>
      <c r="AB37" s="24">
        <f t="shared" si="9"/>
        <v>7123.609152</v>
      </c>
      <c r="AC37" s="24">
        <f t="shared" si="10"/>
        <v>51666.79849094736</v>
      </c>
      <c r="AD37" s="24">
        <f t="shared" si="11"/>
        <v>51666.79849094736</v>
      </c>
      <c r="AE37" s="24">
        <f t="shared" si="12"/>
        <v>103333.59698189472</v>
      </c>
      <c r="AF37" s="37"/>
      <c r="AG37" s="37"/>
      <c r="AI37" s="28"/>
      <c r="AJ37" s="28"/>
      <c r="AK37" s="28"/>
    </row>
    <row r="38" spans="1:37" ht="24" customHeight="1">
      <c r="A38" s="29">
        <v>33</v>
      </c>
      <c r="B38" s="20">
        <v>9</v>
      </c>
      <c r="C38" s="20">
        <v>25</v>
      </c>
      <c r="D38" s="21">
        <v>7</v>
      </c>
      <c r="E38" s="21">
        <v>1</v>
      </c>
      <c r="F38" s="21">
        <v>648</v>
      </c>
      <c r="G38" s="72">
        <v>7</v>
      </c>
      <c r="H38" s="20">
        <v>8</v>
      </c>
      <c r="I38" s="31" t="s">
        <v>38</v>
      </c>
      <c r="J38" s="32" t="s">
        <v>108</v>
      </c>
      <c r="K38" s="8" t="s">
        <v>108</v>
      </c>
      <c r="L38" s="20" t="s">
        <v>54</v>
      </c>
      <c r="M38" s="25">
        <v>4966.4</v>
      </c>
      <c r="N38" s="26">
        <v>0</v>
      </c>
      <c r="O38" s="25">
        <f t="shared" si="0"/>
        <v>4966.4</v>
      </c>
      <c r="P38" s="30"/>
      <c r="Q38" s="25">
        <f t="shared" si="1"/>
        <v>3920.8421052631575</v>
      </c>
      <c r="R38" s="25">
        <f t="shared" si="2"/>
        <v>8168.421052631578</v>
      </c>
      <c r="S38" s="26">
        <f t="shared" si="3"/>
        <v>2483.2</v>
      </c>
      <c r="T38" s="24">
        <f t="shared" si="4"/>
        <v>521.472</v>
      </c>
      <c r="U38" s="24">
        <f t="shared" si="5"/>
        <v>148.992</v>
      </c>
      <c r="V38" s="24">
        <f t="shared" si="6"/>
        <v>616.4171519999999</v>
      </c>
      <c r="W38" s="24">
        <f t="shared" si="7"/>
        <v>99.32799999999999</v>
      </c>
      <c r="X38" s="24">
        <v>771</v>
      </c>
      <c r="Y38" s="24">
        <v>0</v>
      </c>
      <c r="Z38" s="24">
        <f t="shared" si="8"/>
        <v>3277.8239999999996</v>
      </c>
      <c r="AA38" s="8"/>
      <c r="AB38" s="24">
        <f t="shared" si="9"/>
        <v>7123.609152</v>
      </c>
      <c r="AC38" s="24">
        <f t="shared" si="10"/>
        <v>51666.79849094736</v>
      </c>
      <c r="AD38" s="24">
        <f t="shared" si="11"/>
        <v>51666.79849094736</v>
      </c>
      <c r="AE38" s="24">
        <f t="shared" si="12"/>
        <v>103333.59698189472</v>
      </c>
      <c r="AF38" s="37"/>
      <c r="AG38" s="37"/>
      <c r="AI38" s="28"/>
      <c r="AJ38" s="28"/>
      <c r="AK38" s="28"/>
    </row>
    <row r="39" spans="1:37" ht="24" customHeight="1">
      <c r="A39" s="20">
        <v>34</v>
      </c>
      <c r="B39" s="20">
        <v>9</v>
      </c>
      <c r="C39" s="20">
        <v>25</v>
      </c>
      <c r="D39" s="21">
        <v>7</v>
      </c>
      <c r="E39" s="21">
        <v>1</v>
      </c>
      <c r="F39" s="21">
        <v>648</v>
      </c>
      <c r="G39" s="72">
        <v>7</v>
      </c>
      <c r="H39" s="20">
        <v>8</v>
      </c>
      <c r="I39" s="31" t="s">
        <v>38</v>
      </c>
      <c r="J39" s="32" t="s">
        <v>109</v>
      </c>
      <c r="K39" s="8" t="s">
        <v>98</v>
      </c>
      <c r="L39" s="20" t="s">
        <v>54</v>
      </c>
      <c r="M39" s="25">
        <v>4966.4</v>
      </c>
      <c r="N39" s="26">
        <v>0</v>
      </c>
      <c r="O39" s="25">
        <f t="shared" si="0"/>
        <v>4966.4</v>
      </c>
      <c r="P39" s="30"/>
      <c r="Q39" s="25">
        <f t="shared" si="1"/>
        <v>3920.8421052631575</v>
      </c>
      <c r="R39" s="25">
        <f t="shared" si="2"/>
        <v>8168.421052631578</v>
      </c>
      <c r="S39" s="26">
        <f t="shared" si="3"/>
        <v>2483.2</v>
      </c>
      <c r="T39" s="24">
        <f t="shared" si="4"/>
        <v>521.472</v>
      </c>
      <c r="U39" s="24">
        <f t="shared" si="5"/>
        <v>148.992</v>
      </c>
      <c r="V39" s="24">
        <f t="shared" si="6"/>
        <v>616.4171519999999</v>
      </c>
      <c r="W39" s="24">
        <f t="shared" si="7"/>
        <v>99.32799999999999</v>
      </c>
      <c r="X39" s="24">
        <v>771</v>
      </c>
      <c r="Y39" s="24">
        <v>0</v>
      </c>
      <c r="Z39" s="24">
        <f t="shared" si="8"/>
        <v>3277.8239999999996</v>
      </c>
      <c r="AA39" s="8"/>
      <c r="AB39" s="24">
        <f t="shared" si="9"/>
        <v>7123.609152</v>
      </c>
      <c r="AC39" s="24">
        <f t="shared" si="10"/>
        <v>51666.79849094736</v>
      </c>
      <c r="AD39" s="24">
        <f t="shared" si="11"/>
        <v>51666.79849094736</v>
      </c>
      <c r="AE39" s="24">
        <f t="shared" si="12"/>
        <v>103333.59698189472</v>
      </c>
      <c r="AF39" s="37"/>
      <c r="AG39" s="37"/>
      <c r="AI39" s="28"/>
      <c r="AJ39" s="28"/>
      <c r="AK39" s="28"/>
    </row>
    <row r="40" spans="1:37" ht="24" customHeight="1">
      <c r="A40" s="20">
        <v>35</v>
      </c>
      <c r="B40" s="20">
        <v>9</v>
      </c>
      <c r="C40" s="20">
        <v>25</v>
      </c>
      <c r="D40" s="21">
        <v>7</v>
      </c>
      <c r="E40" s="21">
        <v>1</v>
      </c>
      <c r="F40" s="21">
        <v>648</v>
      </c>
      <c r="G40" s="72">
        <v>7</v>
      </c>
      <c r="H40" s="20">
        <v>8</v>
      </c>
      <c r="I40" s="31" t="s">
        <v>85</v>
      </c>
      <c r="J40" s="32" t="s">
        <v>55</v>
      </c>
      <c r="K40" s="8" t="s">
        <v>55</v>
      </c>
      <c r="L40" s="20" t="s">
        <v>54</v>
      </c>
      <c r="M40" s="25">
        <v>4966.4</v>
      </c>
      <c r="N40" s="26">
        <v>0</v>
      </c>
      <c r="O40" s="25">
        <f t="shared" si="0"/>
        <v>4966.4</v>
      </c>
      <c r="P40" s="30"/>
      <c r="Q40" s="25">
        <f t="shared" si="1"/>
        <v>3920.8421052631575</v>
      </c>
      <c r="R40" s="25">
        <f t="shared" si="2"/>
        <v>8168.421052631578</v>
      </c>
      <c r="S40" s="26">
        <f t="shared" si="3"/>
        <v>2483.2</v>
      </c>
      <c r="T40" s="24">
        <f t="shared" si="4"/>
        <v>521.472</v>
      </c>
      <c r="U40" s="24">
        <f t="shared" si="5"/>
        <v>148.992</v>
      </c>
      <c r="V40" s="24">
        <f t="shared" si="6"/>
        <v>616.4171519999999</v>
      </c>
      <c r="W40" s="24">
        <f t="shared" si="7"/>
        <v>99.32799999999999</v>
      </c>
      <c r="X40" s="24">
        <v>771</v>
      </c>
      <c r="Y40" s="24">
        <v>0</v>
      </c>
      <c r="Z40" s="24">
        <f t="shared" si="8"/>
        <v>3277.8239999999996</v>
      </c>
      <c r="AA40" s="8"/>
      <c r="AB40" s="24">
        <f t="shared" si="9"/>
        <v>7123.609152</v>
      </c>
      <c r="AC40" s="24">
        <f t="shared" si="10"/>
        <v>51666.79849094736</v>
      </c>
      <c r="AD40" s="24">
        <f t="shared" si="11"/>
        <v>51666.79849094736</v>
      </c>
      <c r="AE40" s="24">
        <f t="shared" si="12"/>
        <v>103333.59698189472</v>
      </c>
      <c r="AF40" s="37"/>
      <c r="AG40" s="37"/>
      <c r="AI40" s="28"/>
      <c r="AJ40" s="28"/>
      <c r="AK40" s="28"/>
    </row>
    <row r="41" spans="1:37" ht="24" customHeight="1">
      <c r="A41" s="29">
        <v>36</v>
      </c>
      <c r="B41" s="20">
        <v>9</v>
      </c>
      <c r="C41" s="20">
        <v>25</v>
      </c>
      <c r="D41" s="21">
        <v>7</v>
      </c>
      <c r="E41" s="21">
        <v>1</v>
      </c>
      <c r="F41" s="21">
        <v>648</v>
      </c>
      <c r="G41" s="72">
        <v>6</v>
      </c>
      <c r="H41" s="20">
        <v>8</v>
      </c>
      <c r="I41" s="31" t="s">
        <v>37</v>
      </c>
      <c r="J41" s="32" t="s">
        <v>68</v>
      </c>
      <c r="K41" s="8" t="s">
        <v>63</v>
      </c>
      <c r="L41" s="20" t="s">
        <v>54</v>
      </c>
      <c r="M41" s="25">
        <v>4727.8</v>
      </c>
      <c r="N41" s="26">
        <v>0</v>
      </c>
      <c r="O41" s="25">
        <f t="shared" si="0"/>
        <v>4727.8</v>
      </c>
      <c r="P41" s="30"/>
      <c r="Q41" s="25">
        <f t="shared" si="1"/>
        <v>3732.4736842105267</v>
      </c>
      <c r="R41" s="25">
        <f t="shared" si="2"/>
        <v>7775.986842105264</v>
      </c>
      <c r="S41" s="26">
        <f t="shared" si="3"/>
        <v>2363.9</v>
      </c>
      <c r="T41" s="24">
        <f t="shared" si="4"/>
        <v>496.419</v>
      </c>
      <c r="U41" s="24">
        <f t="shared" si="5"/>
        <v>141.834</v>
      </c>
      <c r="V41" s="24">
        <f t="shared" si="6"/>
        <v>586.8027165</v>
      </c>
      <c r="W41" s="24">
        <f t="shared" si="7"/>
        <v>94.55600000000001</v>
      </c>
      <c r="X41" s="24">
        <v>771</v>
      </c>
      <c r="Y41" s="24">
        <v>0</v>
      </c>
      <c r="Z41" s="24">
        <f t="shared" si="8"/>
        <v>3120.348</v>
      </c>
      <c r="AA41" s="8"/>
      <c r="AB41" s="24">
        <f t="shared" si="9"/>
        <v>6818.4117165</v>
      </c>
      <c r="AC41" s="24">
        <f t="shared" si="10"/>
        <v>49406.82456215789</v>
      </c>
      <c r="AD41" s="24">
        <f t="shared" si="11"/>
        <v>49406.82456215789</v>
      </c>
      <c r="AE41" s="24">
        <f t="shared" si="12"/>
        <v>98813.64912431578</v>
      </c>
      <c r="AF41" s="37"/>
      <c r="AG41" s="37"/>
      <c r="AI41" s="28"/>
      <c r="AJ41" s="28"/>
      <c r="AK41" s="28"/>
    </row>
    <row r="42" spans="1:37" ht="24" customHeight="1">
      <c r="A42" s="20">
        <v>37</v>
      </c>
      <c r="B42" s="20">
        <v>9</v>
      </c>
      <c r="C42" s="20">
        <v>25</v>
      </c>
      <c r="D42" s="21">
        <v>7</v>
      </c>
      <c r="E42" s="21">
        <v>1</v>
      </c>
      <c r="F42" s="21">
        <v>648</v>
      </c>
      <c r="G42" s="72">
        <v>6</v>
      </c>
      <c r="H42" s="20">
        <v>8</v>
      </c>
      <c r="I42" s="31" t="s">
        <v>37</v>
      </c>
      <c r="J42" s="32" t="s">
        <v>78</v>
      </c>
      <c r="K42" s="8" t="s">
        <v>79</v>
      </c>
      <c r="L42" s="20" t="s">
        <v>54</v>
      </c>
      <c r="M42" s="25">
        <v>4727.8</v>
      </c>
      <c r="N42" s="26">
        <v>0</v>
      </c>
      <c r="O42" s="25">
        <f t="shared" si="0"/>
        <v>4727.8</v>
      </c>
      <c r="P42" s="30">
        <v>89.82</v>
      </c>
      <c r="Q42" s="25">
        <f t="shared" si="1"/>
        <v>3732.4736842105267</v>
      </c>
      <c r="R42" s="25">
        <f t="shared" si="2"/>
        <v>7775.986842105264</v>
      </c>
      <c r="S42" s="26">
        <f t="shared" si="3"/>
        <v>2363.9</v>
      </c>
      <c r="T42" s="24">
        <f t="shared" si="4"/>
        <v>496.419</v>
      </c>
      <c r="U42" s="24">
        <f t="shared" si="5"/>
        <v>141.834</v>
      </c>
      <c r="V42" s="24">
        <f t="shared" si="6"/>
        <v>586.8027165</v>
      </c>
      <c r="W42" s="24">
        <f t="shared" si="7"/>
        <v>94.55600000000001</v>
      </c>
      <c r="X42" s="24">
        <v>771</v>
      </c>
      <c r="Y42" s="24">
        <v>0</v>
      </c>
      <c r="Z42" s="24">
        <f t="shared" si="8"/>
        <v>3120.348</v>
      </c>
      <c r="AA42" s="8"/>
      <c r="AB42" s="24">
        <f t="shared" si="9"/>
        <v>6908.2317164999995</v>
      </c>
      <c r="AC42" s="24">
        <f t="shared" si="10"/>
        <v>49990.65456215789</v>
      </c>
      <c r="AD42" s="24">
        <f t="shared" si="11"/>
        <v>49990.65456215789</v>
      </c>
      <c r="AE42" s="24">
        <f t="shared" si="12"/>
        <v>99981.30912431578</v>
      </c>
      <c r="AF42" s="37"/>
      <c r="AG42" s="37"/>
      <c r="AI42" s="28"/>
      <c r="AJ42" s="28"/>
      <c r="AK42" s="28"/>
    </row>
    <row r="43" spans="1:37" ht="24" customHeight="1">
      <c r="A43" s="20">
        <v>38</v>
      </c>
      <c r="B43" s="20">
        <v>9</v>
      </c>
      <c r="C43" s="20">
        <v>25</v>
      </c>
      <c r="D43" s="21">
        <v>7</v>
      </c>
      <c r="E43" s="21">
        <v>1</v>
      </c>
      <c r="F43" s="21">
        <v>648</v>
      </c>
      <c r="G43" s="72">
        <v>5</v>
      </c>
      <c r="H43" s="20">
        <v>8</v>
      </c>
      <c r="I43" s="31" t="s">
        <v>36</v>
      </c>
      <c r="J43" s="32" t="s">
        <v>61</v>
      </c>
      <c r="K43" s="8" t="s">
        <v>97</v>
      </c>
      <c r="L43" s="20" t="s">
        <v>54</v>
      </c>
      <c r="M43" s="25">
        <v>4504.9</v>
      </c>
      <c r="N43" s="26">
        <v>0</v>
      </c>
      <c r="O43" s="25">
        <f t="shared" si="0"/>
        <v>4504.9</v>
      </c>
      <c r="P43" s="30">
        <v>82.38</v>
      </c>
      <c r="Q43" s="25">
        <f t="shared" si="1"/>
        <v>3556.5</v>
      </c>
      <c r="R43" s="25">
        <f t="shared" si="2"/>
        <v>7409.375</v>
      </c>
      <c r="S43" s="26">
        <f t="shared" si="3"/>
        <v>2252.45</v>
      </c>
      <c r="T43" s="24">
        <f t="shared" si="4"/>
        <v>473.01449999999994</v>
      </c>
      <c r="U43" s="24">
        <f t="shared" si="5"/>
        <v>135.147</v>
      </c>
      <c r="V43" s="24">
        <f t="shared" si="6"/>
        <v>559.1369257499999</v>
      </c>
      <c r="W43" s="24">
        <f t="shared" si="7"/>
        <v>90.098</v>
      </c>
      <c r="X43" s="24">
        <v>771</v>
      </c>
      <c r="Y43" s="24">
        <v>0</v>
      </c>
      <c r="Z43" s="24">
        <f t="shared" si="8"/>
        <v>2973.2339999999995</v>
      </c>
      <c r="AA43" s="8"/>
      <c r="AB43" s="24">
        <f t="shared" si="9"/>
        <v>6615.67642575</v>
      </c>
      <c r="AC43" s="24">
        <f t="shared" si="10"/>
        <v>47831.0280545</v>
      </c>
      <c r="AD43" s="24">
        <f t="shared" si="11"/>
        <v>47831.0280545</v>
      </c>
      <c r="AE43" s="24">
        <f t="shared" si="12"/>
        <v>95662.056109</v>
      </c>
      <c r="AF43" s="37"/>
      <c r="AG43" s="37"/>
      <c r="AI43" s="28"/>
      <c r="AJ43" s="28"/>
      <c r="AK43" s="28"/>
    </row>
    <row r="44" spans="1:37" ht="24" customHeight="1">
      <c r="A44" s="29">
        <v>39</v>
      </c>
      <c r="B44" s="20">
        <v>9</v>
      </c>
      <c r="C44" s="20">
        <v>25</v>
      </c>
      <c r="D44" s="21">
        <v>7</v>
      </c>
      <c r="E44" s="21">
        <v>1</v>
      </c>
      <c r="F44" s="21">
        <v>648</v>
      </c>
      <c r="G44" s="72">
        <v>5</v>
      </c>
      <c r="H44" s="20">
        <v>8</v>
      </c>
      <c r="I44" s="31" t="s">
        <v>36</v>
      </c>
      <c r="J44" s="32" t="s">
        <v>61</v>
      </c>
      <c r="K44" s="8" t="s">
        <v>97</v>
      </c>
      <c r="L44" s="20" t="s">
        <v>54</v>
      </c>
      <c r="M44" s="25">
        <v>4504.9</v>
      </c>
      <c r="N44" s="26">
        <v>0</v>
      </c>
      <c r="O44" s="25">
        <f t="shared" si="0"/>
        <v>4504.9</v>
      </c>
      <c r="P44" s="30"/>
      <c r="Q44" s="25">
        <f t="shared" si="1"/>
        <v>3556.5</v>
      </c>
      <c r="R44" s="25">
        <f t="shared" si="2"/>
        <v>7409.375</v>
      </c>
      <c r="S44" s="26">
        <f t="shared" si="3"/>
        <v>2252.45</v>
      </c>
      <c r="T44" s="24">
        <f t="shared" si="4"/>
        <v>473.01449999999994</v>
      </c>
      <c r="U44" s="24">
        <f t="shared" si="5"/>
        <v>135.147</v>
      </c>
      <c r="V44" s="24">
        <f t="shared" si="6"/>
        <v>559.1369257499999</v>
      </c>
      <c r="W44" s="24">
        <f t="shared" si="7"/>
        <v>90.098</v>
      </c>
      <c r="X44" s="24">
        <v>771</v>
      </c>
      <c r="Y44" s="24">
        <v>0</v>
      </c>
      <c r="Z44" s="24">
        <f t="shared" si="8"/>
        <v>2973.2339999999995</v>
      </c>
      <c r="AA44" s="8"/>
      <c r="AB44" s="24">
        <f t="shared" si="9"/>
        <v>6533.29642575</v>
      </c>
      <c r="AC44" s="24">
        <f t="shared" si="10"/>
        <v>47295.5580545</v>
      </c>
      <c r="AD44" s="24">
        <f t="shared" si="11"/>
        <v>47295.5580545</v>
      </c>
      <c r="AE44" s="24">
        <f t="shared" si="12"/>
        <v>94591.116109</v>
      </c>
      <c r="AF44" s="37"/>
      <c r="AG44" s="37"/>
      <c r="AI44" s="28"/>
      <c r="AJ44" s="28"/>
      <c r="AK44" s="28"/>
    </row>
    <row r="45" spans="1:37" ht="25.5" customHeight="1">
      <c r="A45" s="20">
        <v>40</v>
      </c>
      <c r="B45" s="20">
        <v>9</v>
      </c>
      <c r="C45" s="20">
        <v>25</v>
      </c>
      <c r="D45" s="21">
        <v>7</v>
      </c>
      <c r="E45" s="21">
        <v>1</v>
      </c>
      <c r="F45" s="21">
        <v>648</v>
      </c>
      <c r="G45" s="72">
        <v>5</v>
      </c>
      <c r="H45" s="20">
        <v>8</v>
      </c>
      <c r="I45" s="31" t="s">
        <v>36</v>
      </c>
      <c r="J45" s="32" t="s">
        <v>61</v>
      </c>
      <c r="K45" s="8" t="s">
        <v>97</v>
      </c>
      <c r="L45" s="20" t="s">
        <v>54</v>
      </c>
      <c r="M45" s="25">
        <v>4504.9</v>
      </c>
      <c r="N45" s="26">
        <v>0</v>
      </c>
      <c r="O45" s="25">
        <f t="shared" si="0"/>
        <v>4504.9</v>
      </c>
      <c r="P45" s="30"/>
      <c r="Q45" s="25">
        <f t="shared" si="1"/>
        <v>3556.5</v>
      </c>
      <c r="R45" s="25">
        <f t="shared" si="2"/>
        <v>7409.375</v>
      </c>
      <c r="S45" s="26">
        <f t="shared" si="3"/>
        <v>2252.45</v>
      </c>
      <c r="T45" s="24">
        <f t="shared" si="4"/>
        <v>473.01449999999994</v>
      </c>
      <c r="U45" s="24">
        <f t="shared" si="5"/>
        <v>135.147</v>
      </c>
      <c r="V45" s="24">
        <f t="shared" si="6"/>
        <v>559.1369257499999</v>
      </c>
      <c r="W45" s="24">
        <f t="shared" si="7"/>
        <v>90.098</v>
      </c>
      <c r="X45" s="24">
        <v>771</v>
      </c>
      <c r="Y45" s="24">
        <v>0</v>
      </c>
      <c r="Z45" s="24">
        <f t="shared" si="8"/>
        <v>2973.2339999999995</v>
      </c>
      <c r="AA45" s="8"/>
      <c r="AB45" s="24">
        <f t="shared" si="9"/>
        <v>6533.29642575</v>
      </c>
      <c r="AC45" s="24">
        <f t="shared" si="10"/>
        <v>47295.5580545</v>
      </c>
      <c r="AD45" s="24">
        <f t="shared" si="11"/>
        <v>47295.5580545</v>
      </c>
      <c r="AE45" s="24">
        <f t="shared" si="12"/>
        <v>94591.116109</v>
      </c>
      <c r="AF45" s="37"/>
      <c r="AG45" s="37"/>
      <c r="AI45" s="28"/>
      <c r="AJ45" s="28"/>
      <c r="AK45" s="28"/>
    </row>
    <row r="46" spans="1:37" ht="25.5" customHeight="1">
      <c r="A46" s="20">
        <v>41</v>
      </c>
      <c r="B46" s="20">
        <v>9</v>
      </c>
      <c r="C46" s="20">
        <v>25</v>
      </c>
      <c r="D46" s="21">
        <v>7</v>
      </c>
      <c r="E46" s="21">
        <v>1</v>
      </c>
      <c r="F46" s="21">
        <v>648</v>
      </c>
      <c r="G46" s="72">
        <v>5</v>
      </c>
      <c r="H46" s="20">
        <v>8</v>
      </c>
      <c r="I46" s="31" t="s">
        <v>36</v>
      </c>
      <c r="J46" s="32" t="s">
        <v>78</v>
      </c>
      <c r="K46" s="8" t="s">
        <v>100</v>
      </c>
      <c r="L46" s="20" t="s">
        <v>54</v>
      </c>
      <c r="M46" s="25">
        <v>4504.9</v>
      </c>
      <c r="N46" s="26">
        <v>0</v>
      </c>
      <c r="O46" s="25">
        <f t="shared" si="0"/>
        <v>4504.9</v>
      </c>
      <c r="P46" s="30">
        <v>82.38</v>
      </c>
      <c r="Q46" s="25">
        <f t="shared" si="1"/>
        <v>3556.5</v>
      </c>
      <c r="R46" s="25">
        <f t="shared" si="2"/>
        <v>7409.375</v>
      </c>
      <c r="S46" s="26">
        <f t="shared" si="3"/>
        <v>2252.45</v>
      </c>
      <c r="T46" s="24">
        <f t="shared" si="4"/>
        <v>473.01449999999994</v>
      </c>
      <c r="U46" s="24">
        <f t="shared" si="5"/>
        <v>135.147</v>
      </c>
      <c r="V46" s="24">
        <f t="shared" si="6"/>
        <v>559.1369257499999</v>
      </c>
      <c r="W46" s="24">
        <f t="shared" si="7"/>
        <v>90.098</v>
      </c>
      <c r="X46" s="24">
        <v>771</v>
      </c>
      <c r="Y46" s="24">
        <v>0</v>
      </c>
      <c r="Z46" s="24">
        <f t="shared" si="8"/>
        <v>2973.2339999999995</v>
      </c>
      <c r="AA46" s="8"/>
      <c r="AB46" s="24">
        <f t="shared" si="9"/>
        <v>6615.67642575</v>
      </c>
      <c r="AC46" s="24">
        <f t="shared" si="10"/>
        <v>47831.0280545</v>
      </c>
      <c r="AD46" s="24">
        <f t="shared" si="11"/>
        <v>47831.0280545</v>
      </c>
      <c r="AE46" s="24">
        <f t="shared" si="12"/>
        <v>95662.056109</v>
      </c>
      <c r="AF46" s="37"/>
      <c r="AG46" s="37"/>
      <c r="AI46" s="28"/>
      <c r="AJ46" s="28"/>
      <c r="AK46" s="28"/>
    </row>
    <row r="47" spans="1:37" ht="25.5" customHeight="1">
      <c r="A47" s="29">
        <v>42</v>
      </c>
      <c r="B47" s="20">
        <v>9</v>
      </c>
      <c r="C47" s="20">
        <v>25</v>
      </c>
      <c r="D47" s="21">
        <v>7</v>
      </c>
      <c r="E47" s="21">
        <v>1</v>
      </c>
      <c r="F47" s="21">
        <v>648</v>
      </c>
      <c r="G47" s="72">
        <v>5</v>
      </c>
      <c r="H47" s="20">
        <v>8</v>
      </c>
      <c r="I47" s="31" t="s">
        <v>36</v>
      </c>
      <c r="J47" s="32" t="s">
        <v>55</v>
      </c>
      <c r="K47" s="8" t="s">
        <v>55</v>
      </c>
      <c r="L47" s="20" t="s">
        <v>54</v>
      </c>
      <c r="M47" s="25">
        <v>4504.9</v>
      </c>
      <c r="N47" s="26">
        <v>0</v>
      </c>
      <c r="O47" s="25">
        <f t="shared" si="0"/>
        <v>4504.9</v>
      </c>
      <c r="P47" s="30"/>
      <c r="Q47" s="25">
        <f t="shared" si="1"/>
        <v>3556.5</v>
      </c>
      <c r="R47" s="25">
        <f t="shared" si="2"/>
        <v>7409.375</v>
      </c>
      <c r="S47" s="26">
        <f t="shared" si="3"/>
        <v>2252.45</v>
      </c>
      <c r="T47" s="24">
        <f t="shared" si="4"/>
        <v>473.01449999999994</v>
      </c>
      <c r="U47" s="24">
        <f t="shared" si="5"/>
        <v>135.147</v>
      </c>
      <c r="V47" s="24">
        <f t="shared" si="6"/>
        <v>559.1369257499999</v>
      </c>
      <c r="W47" s="24">
        <f t="shared" si="7"/>
        <v>90.098</v>
      </c>
      <c r="X47" s="24">
        <v>771</v>
      </c>
      <c r="Y47" s="24">
        <v>0</v>
      </c>
      <c r="Z47" s="24">
        <f t="shared" si="8"/>
        <v>2973.2339999999995</v>
      </c>
      <c r="AA47" s="8"/>
      <c r="AB47" s="24">
        <f t="shared" si="9"/>
        <v>6533.29642575</v>
      </c>
      <c r="AC47" s="24">
        <f t="shared" si="10"/>
        <v>47295.5580545</v>
      </c>
      <c r="AD47" s="24">
        <f t="shared" si="11"/>
        <v>47295.5580545</v>
      </c>
      <c r="AE47" s="24">
        <f t="shared" si="12"/>
        <v>94591.116109</v>
      </c>
      <c r="AF47" s="37"/>
      <c r="AG47" s="37"/>
      <c r="AI47" s="28"/>
      <c r="AJ47" s="28"/>
      <c r="AK47" s="28"/>
    </row>
    <row r="48" spans="1:37" ht="25.5" customHeight="1">
      <c r="A48" s="20">
        <v>43</v>
      </c>
      <c r="B48" s="20">
        <v>9</v>
      </c>
      <c r="C48" s="20">
        <v>25</v>
      </c>
      <c r="D48" s="21">
        <v>7</v>
      </c>
      <c r="E48" s="21">
        <v>1</v>
      </c>
      <c r="F48" s="21">
        <v>648</v>
      </c>
      <c r="G48" s="72">
        <v>4</v>
      </c>
      <c r="H48" s="20">
        <v>8</v>
      </c>
      <c r="I48" s="31" t="s">
        <v>35</v>
      </c>
      <c r="J48" s="32" t="s">
        <v>96</v>
      </c>
      <c r="K48" s="8" t="s">
        <v>78</v>
      </c>
      <c r="L48" s="20" t="s">
        <v>54</v>
      </c>
      <c r="M48" s="25">
        <v>4293.5</v>
      </c>
      <c r="N48" s="26">
        <v>0</v>
      </c>
      <c r="O48" s="25">
        <f t="shared" si="0"/>
        <v>4293.5</v>
      </c>
      <c r="P48" s="30">
        <v>78.51</v>
      </c>
      <c r="Q48" s="25">
        <f t="shared" si="1"/>
        <v>3389.605263157895</v>
      </c>
      <c r="R48" s="25">
        <f t="shared" si="2"/>
        <v>7061.677631578948</v>
      </c>
      <c r="S48" s="26">
        <f t="shared" si="3"/>
        <v>2146.75</v>
      </c>
      <c r="T48" s="24">
        <f t="shared" si="4"/>
        <v>450.8175</v>
      </c>
      <c r="U48" s="24">
        <f t="shared" si="5"/>
        <v>128.805</v>
      </c>
      <c r="V48" s="24">
        <f t="shared" si="6"/>
        <v>532.89848625</v>
      </c>
      <c r="W48" s="24">
        <f t="shared" si="7"/>
        <v>85.87</v>
      </c>
      <c r="X48" s="24">
        <v>771</v>
      </c>
      <c r="Y48" s="24">
        <v>0</v>
      </c>
      <c r="Z48" s="24">
        <f t="shared" si="8"/>
        <v>2833.71</v>
      </c>
      <c r="AA48" s="8"/>
      <c r="AB48" s="24">
        <f t="shared" si="9"/>
        <v>6341.400986250001</v>
      </c>
      <c r="AC48" s="24">
        <f t="shared" si="10"/>
        <v>45803.53236486842</v>
      </c>
      <c r="AD48" s="24">
        <f t="shared" si="11"/>
        <v>45803.53236486842</v>
      </c>
      <c r="AE48" s="24">
        <f t="shared" si="12"/>
        <v>91607.06472973684</v>
      </c>
      <c r="AF48" s="37"/>
      <c r="AG48" s="37"/>
      <c r="AI48" s="28"/>
      <c r="AJ48" s="28"/>
      <c r="AK48" s="28"/>
    </row>
    <row r="49" spans="1:37" ht="25.5" customHeight="1">
      <c r="A49" s="20">
        <v>44</v>
      </c>
      <c r="B49" s="20">
        <v>9</v>
      </c>
      <c r="C49" s="20">
        <v>25</v>
      </c>
      <c r="D49" s="21">
        <v>7</v>
      </c>
      <c r="E49" s="21">
        <v>1</v>
      </c>
      <c r="F49" s="21">
        <v>648</v>
      </c>
      <c r="G49" s="72">
        <v>4</v>
      </c>
      <c r="H49" s="20">
        <v>8</v>
      </c>
      <c r="I49" s="31" t="s">
        <v>34</v>
      </c>
      <c r="J49" s="32" t="s">
        <v>68</v>
      </c>
      <c r="K49" s="8" t="s">
        <v>57</v>
      </c>
      <c r="L49" s="20" t="s">
        <v>54</v>
      </c>
      <c r="M49" s="25">
        <v>4293.5</v>
      </c>
      <c r="N49" s="26">
        <v>0</v>
      </c>
      <c r="O49" s="25">
        <f t="shared" si="0"/>
        <v>4293.5</v>
      </c>
      <c r="P49" s="30">
        <v>78.51</v>
      </c>
      <c r="Q49" s="25">
        <f t="shared" si="1"/>
        <v>3389.605263157895</v>
      </c>
      <c r="R49" s="25">
        <f t="shared" si="2"/>
        <v>7061.677631578948</v>
      </c>
      <c r="S49" s="26">
        <f t="shared" si="3"/>
        <v>2146.75</v>
      </c>
      <c r="T49" s="24">
        <f t="shared" si="4"/>
        <v>450.8175</v>
      </c>
      <c r="U49" s="24">
        <f t="shared" si="5"/>
        <v>128.805</v>
      </c>
      <c r="V49" s="24">
        <f t="shared" si="6"/>
        <v>532.89848625</v>
      </c>
      <c r="W49" s="24">
        <f t="shared" si="7"/>
        <v>85.87</v>
      </c>
      <c r="X49" s="24">
        <v>771</v>
      </c>
      <c r="Y49" s="24">
        <v>0</v>
      </c>
      <c r="Z49" s="24">
        <f t="shared" si="8"/>
        <v>2833.71</v>
      </c>
      <c r="AA49" s="8"/>
      <c r="AB49" s="24">
        <f t="shared" si="9"/>
        <v>6341.400986250001</v>
      </c>
      <c r="AC49" s="24">
        <f t="shared" si="10"/>
        <v>45803.53236486842</v>
      </c>
      <c r="AD49" s="24">
        <f t="shared" si="11"/>
        <v>45803.53236486842</v>
      </c>
      <c r="AE49" s="24">
        <f t="shared" si="12"/>
        <v>91607.06472973684</v>
      </c>
      <c r="AF49" s="37"/>
      <c r="AG49" s="37"/>
      <c r="AI49" s="28"/>
      <c r="AJ49" s="28"/>
      <c r="AK49" s="28"/>
    </row>
    <row r="50" spans="1:37" ht="25.5" customHeight="1">
      <c r="A50" s="29">
        <v>45</v>
      </c>
      <c r="B50" s="20">
        <v>9</v>
      </c>
      <c r="C50" s="20">
        <v>25</v>
      </c>
      <c r="D50" s="21">
        <v>7</v>
      </c>
      <c r="E50" s="21">
        <v>1</v>
      </c>
      <c r="F50" s="21">
        <v>648</v>
      </c>
      <c r="G50" s="72">
        <v>4</v>
      </c>
      <c r="H50" s="20">
        <v>8</v>
      </c>
      <c r="I50" s="31" t="s">
        <v>34</v>
      </c>
      <c r="J50" s="32" t="s">
        <v>68</v>
      </c>
      <c r="K50" s="8" t="s">
        <v>57</v>
      </c>
      <c r="L50" s="20" t="s">
        <v>54</v>
      </c>
      <c r="M50" s="25">
        <v>4293.5</v>
      </c>
      <c r="N50" s="26">
        <v>0</v>
      </c>
      <c r="O50" s="25">
        <f t="shared" si="0"/>
        <v>4293.5</v>
      </c>
      <c r="P50" s="30"/>
      <c r="Q50" s="25">
        <f t="shared" si="1"/>
        <v>3389.605263157895</v>
      </c>
      <c r="R50" s="25">
        <f t="shared" si="2"/>
        <v>7061.677631578948</v>
      </c>
      <c r="S50" s="26">
        <f t="shared" si="3"/>
        <v>2146.75</v>
      </c>
      <c r="T50" s="24">
        <f t="shared" si="4"/>
        <v>450.8175</v>
      </c>
      <c r="U50" s="24">
        <f t="shared" si="5"/>
        <v>128.805</v>
      </c>
      <c r="V50" s="24">
        <f t="shared" si="6"/>
        <v>532.89848625</v>
      </c>
      <c r="W50" s="24">
        <f t="shared" si="7"/>
        <v>85.87</v>
      </c>
      <c r="X50" s="24">
        <v>771</v>
      </c>
      <c r="Y50" s="24">
        <v>0</v>
      </c>
      <c r="Z50" s="24">
        <f t="shared" si="8"/>
        <v>2833.71</v>
      </c>
      <c r="AA50" s="8"/>
      <c r="AB50" s="24">
        <f t="shared" si="9"/>
        <v>6262.89098625</v>
      </c>
      <c r="AC50" s="24">
        <f t="shared" si="10"/>
        <v>45293.217364868426</v>
      </c>
      <c r="AD50" s="24">
        <f t="shared" si="11"/>
        <v>45293.217364868426</v>
      </c>
      <c r="AE50" s="24">
        <f t="shared" si="12"/>
        <v>90586.43472973685</v>
      </c>
      <c r="AF50" s="37"/>
      <c r="AG50" s="37"/>
      <c r="AI50" s="28"/>
      <c r="AJ50" s="28"/>
      <c r="AK50" s="28"/>
    </row>
    <row r="51" spans="1:37" ht="25.5" customHeight="1">
      <c r="A51" s="20">
        <v>46</v>
      </c>
      <c r="B51" s="20">
        <v>9</v>
      </c>
      <c r="C51" s="20">
        <v>25</v>
      </c>
      <c r="D51" s="21">
        <v>7</v>
      </c>
      <c r="E51" s="21">
        <v>1</v>
      </c>
      <c r="F51" s="21">
        <v>648</v>
      </c>
      <c r="G51" s="72">
        <v>4</v>
      </c>
      <c r="H51" s="20">
        <v>8</v>
      </c>
      <c r="I51" s="31" t="s">
        <v>34</v>
      </c>
      <c r="J51" s="32" t="s">
        <v>68</v>
      </c>
      <c r="K51" s="8" t="s">
        <v>57</v>
      </c>
      <c r="L51" s="20" t="s">
        <v>54</v>
      </c>
      <c r="M51" s="25">
        <v>4293.5</v>
      </c>
      <c r="N51" s="26">
        <v>0</v>
      </c>
      <c r="O51" s="25">
        <f t="shared" si="0"/>
        <v>4293.5</v>
      </c>
      <c r="P51" s="30"/>
      <c r="Q51" s="25">
        <f t="shared" si="1"/>
        <v>3389.605263157895</v>
      </c>
      <c r="R51" s="25">
        <f t="shared" si="2"/>
        <v>7061.677631578948</v>
      </c>
      <c r="S51" s="26">
        <f t="shared" si="3"/>
        <v>2146.75</v>
      </c>
      <c r="T51" s="24">
        <f t="shared" si="4"/>
        <v>450.8175</v>
      </c>
      <c r="U51" s="24">
        <f t="shared" si="5"/>
        <v>128.805</v>
      </c>
      <c r="V51" s="24">
        <f t="shared" si="6"/>
        <v>532.89848625</v>
      </c>
      <c r="W51" s="24">
        <f t="shared" si="7"/>
        <v>85.87</v>
      </c>
      <c r="X51" s="24">
        <v>771</v>
      </c>
      <c r="Y51" s="24">
        <v>0</v>
      </c>
      <c r="Z51" s="24">
        <f t="shared" si="8"/>
        <v>2833.71</v>
      </c>
      <c r="AA51" s="8"/>
      <c r="AB51" s="24">
        <f t="shared" si="9"/>
        <v>6262.89098625</v>
      </c>
      <c r="AC51" s="24">
        <f t="shared" si="10"/>
        <v>45293.217364868426</v>
      </c>
      <c r="AD51" s="24">
        <f t="shared" si="11"/>
        <v>45293.217364868426</v>
      </c>
      <c r="AE51" s="24">
        <f t="shared" si="12"/>
        <v>90586.43472973685</v>
      </c>
      <c r="AF51" s="37"/>
      <c r="AG51" s="37"/>
      <c r="AI51" s="28"/>
      <c r="AJ51" s="28"/>
      <c r="AK51" s="28"/>
    </row>
    <row r="52" spans="1:37" ht="25.5" customHeight="1">
      <c r="A52" s="20">
        <v>47</v>
      </c>
      <c r="B52" s="20">
        <v>9</v>
      </c>
      <c r="C52" s="20">
        <v>25</v>
      </c>
      <c r="D52" s="21">
        <v>7</v>
      </c>
      <c r="E52" s="21">
        <v>1</v>
      </c>
      <c r="F52" s="21">
        <v>648</v>
      </c>
      <c r="G52" s="72">
        <v>3</v>
      </c>
      <c r="H52" s="20">
        <v>8</v>
      </c>
      <c r="I52" s="31" t="s">
        <v>33</v>
      </c>
      <c r="J52" s="32" t="s">
        <v>107</v>
      </c>
      <c r="K52" s="8" t="s">
        <v>57</v>
      </c>
      <c r="L52" s="20" t="s">
        <v>54</v>
      </c>
      <c r="M52" s="25">
        <v>4103.8</v>
      </c>
      <c r="N52" s="26">
        <v>0</v>
      </c>
      <c r="O52" s="25">
        <f t="shared" si="0"/>
        <v>4103.8</v>
      </c>
      <c r="P52" s="30"/>
      <c r="Q52" s="25">
        <f t="shared" si="1"/>
        <v>3239.8421052631584</v>
      </c>
      <c r="R52" s="25">
        <f t="shared" si="2"/>
        <v>6749.671052631579</v>
      </c>
      <c r="S52" s="26">
        <f t="shared" si="3"/>
        <v>2051.9</v>
      </c>
      <c r="T52" s="24">
        <f t="shared" si="4"/>
        <v>430.899</v>
      </c>
      <c r="U52" s="24">
        <f t="shared" si="5"/>
        <v>123.114</v>
      </c>
      <c r="V52" s="24">
        <f t="shared" si="6"/>
        <v>509.3533965</v>
      </c>
      <c r="W52" s="24">
        <f t="shared" si="7"/>
        <v>82.07600000000001</v>
      </c>
      <c r="X52" s="24">
        <v>771</v>
      </c>
      <c r="Y52" s="24">
        <v>0</v>
      </c>
      <c r="Z52" s="24">
        <f t="shared" si="8"/>
        <v>2708.5080000000003</v>
      </c>
      <c r="AA52" s="8"/>
      <c r="AB52" s="24">
        <f t="shared" si="9"/>
        <v>6020.2423965</v>
      </c>
      <c r="AC52" s="24">
        <f t="shared" si="10"/>
        <v>43496.41495794737</v>
      </c>
      <c r="AD52" s="24">
        <f t="shared" si="11"/>
        <v>43496.41495794737</v>
      </c>
      <c r="AE52" s="24">
        <f t="shared" si="12"/>
        <v>86992.82991589473</v>
      </c>
      <c r="AF52" s="37"/>
      <c r="AG52" s="37"/>
      <c r="AI52" s="28"/>
      <c r="AJ52" s="28"/>
      <c r="AK52" s="28"/>
    </row>
    <row r="53" spans="1:37" ht="25.5" customHeight="1">
      <c r="A53" s="29">
        <v>48</v>
      </c>
      <c r="B53" s="20">
        <v>9</v>
      </c>
      <c r="C53" s="20">
        <v>25</v>
      </c>
      <c r="D53" s="21">
        <v>7</v>
      </c>
      <c r="E53" s="21">
        <v>1</v>
      </c>
      <c r="F53" s="21">
        <v>648</v>
      </c>
      <c r="G53" s="72">
        <v>3</v>
      </c>
      <c r="H53" s="20">
        <v>8</v>
      </c>
      <c r="I53" s="31" t="s">
        <v>32</v>
      </c>
      <c r="J53" s="32" t="s">
        <v>68</v>
      </c>
      <c r="K53" s="8" t="s">
        <v>57</v>
      </c>
      <c r="L53" s="20" t="s">
        <v>54</v>
      </c>
      <c r="M53" s="25">
        <v>4103.8</v>
      </c>
      <c r="N53" s="26">
        <v>0</v>
      </c>
      <c r="O53" s="25">
        <f t="shared" si="0"/>
        <v>4103.8</v>
      </c>
      <c r="P53" s="30"/>
      <c r="Q53" s="25">
        <f t="shared" si="1"/>
        <v>3239.8421052631584</v>
      </c>
      <c r="R53" s="25">
        <f t="shared" si="2"/>
        <v>6749.671052631579</v>
      </c>
      <c r="S53" s="26">
        <f t="shared" si="3"/>
        <v>2051.9</v>
      </c>
      <c r="T53" s="24">
        <f t="shared" si="4"/>
        <v>430.899</v>
      </c>
      <c r="U53" s="24">
        <f t="shared" si="5"/>
        <v>123.114</v>
      </c>
      <c r="V53" s="24">
        <f t="shared" si="6"/>
        <v>509.3533965</v>
      </c>
      <c r="W53" s="24">
        <f t="shared" si="7"/>
        <v>82.07600000000001</v>
      </c>
      <c r="X53" s="24">
        <v>771</v>
      </c>
      <c r="Y53" s="24">
        <v>0</v>
      </c>
      <c r="Z53" s="24">
        <f t="shared" si="8"/>
        <v>2708.5080000000003</v>
      </c>
      <c r="AA53" s="8"/>
      <c r="AB53" s="24">
        <f t="shared" si="9"/>
        <v>6020.2423965</v>
      </c>
      <c r="AC53" s="24">
        <f t="shared" si="10"/>
        <v>43496.41495794737</v>
      </c>
      <c r="AD53" s="24">
        <f t="shared" si="11"/>
        <v>43496.41495794737</v>
      </c>
      <c r="AE53" s="24">
        <f t="shared" si="12"/>
        <v>86992.82991589473</v>
      </c>
      <c r="AF53" s="37"/>
      <c r="AG53" s="37"/>
      <c r="AI53" s="28"/>
      <c r="AJ53" s="28"/>
      <c r="AK53" s="28"/>
    </row>
    <row r="54" spans="1:37" ht="25.5" customHeight="1">
      <c r="A54" s="20">
        <v>49</v>
      </c>
      <c r="B54" s="20">
        <v>9</v>
      </c>
      <c r="C54" s="20">
        <v>25</v>
      </c>
      <c r="D54" s="21">
        <v>7</v>
      </c>
      <c r="E54" s="21">
        <v>1</v>
      </c>
      <c r="F54" s="21">
        <v>648</v>
      </c>
      <c r="G54" s="72">
        <v>3</v>
      </c>
      <c r="H54" s="20">
        <v>8</v>
      </c>
      <c r="I54" s="31" t="s">
        <v>32</v>
      </c>
      <c r="J54" s="32" t="s">
        <v>68</v>
      </c>
      <c r="K54" s="8" t="s">
        <v>57</v>
      </c>
      <c r="L54" s="20" t="s">
        <v>54</v>
      </c>
      <c r="M54" s="25">
        <v>4103.8</v>
      </c>
      <c r="N54" s="26">
        <v>0</v>
      </c>
      <c r="O54" s="25">
        <f t="shared" si="0"/>
        <v>4103.8</v>
      </c>
      <c r="P54" s="30"/>
      <c r="Q54" s="25">
        <f t="shared" si="1"/>
        <v>3239.8421052631584</v>
      </c>
      <c r="R54" s="25">
        <f t="shared" si="2"/>
        <v>6749.671052631579</v>
      </c>
      <c r="S54" s="26">
        <f t="shared" si="3"/>
        <v>2051.9</v>
      </c>
      <c r="T54" s="24">
        <f t="shared" si="4"/>
        <v>430.899</v>
      </c>
      <c r="U54" s="24">
        <f t="shared" si="5"/>
        <v>123.114</v>
      </c>
      <c r="V54" s="24">
        <f t="shared" si="6"/>
        <v>509.3533965</v>
      </c>
      <c r="W54" s="24">
        <f t="shared" si="7"/>
        <v>82.07600000000001</v>
      </c>
      <c r="X54" s="24">
        <v>771</v>
      </c>
      <c r="Y54" s="24">
        <v>0</v>
      </c>
      <c r="Z54" s="24">
        <f t="shared" si="8"/>
        <v>2708.5080000000003</v>
      </c>
      <c r="AA54" s="8"/>
      <c r="AB54" s="24">
        <f t="shared" si="9"/>
        <v>6020.2423965</v>
      </c>
      <c r="AC54" s="24">
        <f t="shared" si="10"/>
        <v>43496.41495794737</v>
      </c>
      <c r="AD54" s="24">
        <f t="shared" si="11"/>
        <v>43496.41495794737</v>
      </c>
      <c r="AE54" s="24">
        <f t="shared" si="12"/>
        <v>86992.82991589473</v>
      </c>
      <c r="AF54" s="37"/>
      <c r="AG54" s="37"/>
      <c r="AI54" s="28"/>
      <c r="AJ54" s="28"/>
      <c r="AK54" s="28"/>
    </row>
    <row r="55" spans="1:37" ht="25.5" customHeight="1">
      <c r="A55" s="20">
        <v>50</v>
      </c>
      <c r="B55" s="20">
        <v>9</v>
      </c>
      <c r="C55" s="20">
        <v>25</v>
      </c>
      <c r="D55" s="21">
        <v>7</v>
      </c>
      <c r="E55" s="21">
        <v>1</v>
      </c>
      <c r="F55" s="21">
        <v>648</v>
      </c>
      <c r="G55" s="72">
        <v>3</v>
      </c>
      <c r="H55" s="20">
        <v>8</v>
      </c>
      <c r="I55" s="31" t="s">
        <v>32</v>
      </c>
      <c r="J55" s="32" t="s">
        <v>68</v>
      </c>
      <c r="K55" s="8" t="s">
        <v>57</v>
      </c>
      <c r="L55" s="20" t="s">
        <v>54</v>
      </c>
      <c r="M55" s="25">
        <v>4103.8</v>
      </c>
      <c r="N55" s="26">
        <v>0</v>
      </c>
      <c r="O55" s="25">
        <f t="shared" si="0"/>
        <v>4103.8</v>
      </c>
      <c r="P55" s="30"/>
      <c r="Q55" s="25">
        <f t="shared" si="1"/>
        <v>3239.8421052631584</v>
      </c>
      <c r="R55" s="25">
        <f t="shared" si="2"/>
        <v>6749.671052631579</v>
      </c>
      <c r="S55" s="26">
        <f t="shared" si="3"/>
        <v>2051.9</v>
      </c>
      <c r="T55" s="24">
        <f t="shared" si="4"/>
        <v>430.899</v>
      </c>
      <c r="U55" s="24">
        <f t="shared" si="5"/>
        <v>123.114</v>
      </c>
      <c r="V55" s="24">
        <f t="shared" si="6"/>
        <v>509.3533965</v>
      </c>
      <c r="W55" s="24">
        <f t="shared" si="7"/>
        <v>82.07600000000001</v>
      </c>
      <c r="X55" s="24">
        <v>771</v>
      </c>
      <c r="Y55" s="24">
        <v>0</v>
      </c>
      <c r="Z55" s="24">
        <f t="shared" si="8"/>
        <v>2708.5080000000003</v>
      </c>
      <c r="AA55" s="8"/>
      <c r="AB55" s="24">
        <f t="shared" si="9"/>
        <v>6020.2423965</v>
      </c>
      <c r="AC55" s="24">
        <f t="shared" si="10"/>
        <v>43496.41495794737</v>
      </c>
      <c r="AD55" s="24">
        <f t="shared" si="11"/>
        <v>43496.41495794737</v>
      </c>
      <c r="AE55" s="24">
        <f t="shared" si="12"/>
        <v>86992.82991589473</v>
      </c>
      <c r="AF55" s="37"/>
      <c r="AG55" s="37"/>
      <c r="AI55" s="28"/>
      <c r="AJ55" s="28"/>
      <c r="AK55" s="28"/>
    </row>
    <row r="56" spans="1:37" ht="25.5" customHeight="1">
      <c r="A56" s="29">
        <v>51</v>
      </c>
      <c r="B56" s="20">
        <v>9</v>
      </c>
      <c r="C56" s="20">
        <v>25</v>
      </c>
      <c r="D56" s="21">
        <v>7</v>
      </c>
      <c r="E56" s="21">
        <v>1</v>
      </c>
      <c r="F56" s="21">
        <v>648</v>
      </c>
      <c r="G56" s="72">
        <v>3</v>
      </c>
      <c r="H56" s="20">
        <v>8</v>
      </c>
      <c r="I56" s="31" t="s">
        <v>32</v>
      </c>
      <c r="J56" s="32" t="s">
        <v>68</v>
      </c>
      <c r="K56" s="8" t="s">
        <v>57</v>
      </c>
      <c r="L56" s="20" t="s">
        <v>54</v>
      </c>
      <c r="M56" s="25">
        <v>4103.8</v>
      </c>
      <c r="N56" s="26">
        <v>0</v>
      </c>
      <c r="O56" s="25">
        <f t="shared" si="0"/>
        <v>4103.8</v>
      </c>
      <c r="P56" s="30"/>
      <c r="Q56" s="25">
        <f t="shared" si="1"/>
        <v>3239.8421052631584</v>
      </c>
      <c r="R56" s="25">
        <f t="shared" si="2"/>
        <v>6749.671052631579</v>
      </c>
      <c r="S56" s="26">
        <f t="shared" si="3"/>
        <v>2051.9</v>
      </c>
      <c r="T56" s="24">
        <f t="shared" si="4"/>
        <v>430.899</v>
      </c>
      <c r="U56" s="24">
        <f t="shared" si="5"/>
        <v>123.114</v>
      </c>
      <c r="V56" s="24">
        <f t="shared" si="6"/>
        <v>509.3533965</v>
      </c>
      <c r="W56" s="24">
        <f t="shared" si="7"/>
        <v>82.07600000000001</v>
      </c>
      <c r="X56" s="24">
        <v>771</v>
      </c>
      <c r="Y56" s="24">
        <v>0</v>
      </c>
      <c r="Z56" s="24">
        <f t="shared" si="8"/>
        <v>2708.5080000000003</v>
      </c>
      <c r="AA56" s="8"/>
      <c r="AB56" s="24">
        <f t="shared" si="9"/>
        <v>6020.2423965</v>
      </c>
      <c r="AC56" s="24">
        <f t="shared" si="10"/>
        <v>43496.41495794737</v>
      </c>
      <c r="AD56" s="24">
        <f t="shared" si="11"/>
        <v>43496.41495794737</v>
      </c>
      <c r="AE56" s="24">
        <f t="shared" si="12"/>
        <v>86992.82991589473</v>
      </c>
      <c r="AF56" s="37"/>
      <c r="AG56" s="37"/>
      <c r="AI56" s="28"/>
      <c r="AJ56" s="28"/>
      <c r="AK56" s="28"/>
    </row>
    <row r="57" spans="1:37" ht="25.5" customHeight="1">
      <c r="A57" s="20">
        <v>52</v>
      </c>
      <c r="B57" s="20">
        <v>9</v>
      </c>
      <c r="C57" s="20">
        <v>25</v>
      </c>
      <c r="D57" s="21">
        <v>7</v>
      </c>
      <c r="E57" s="21">
        <v>1</v>
      </c>
      <c r="F57" s="21">
        <v>648</v>
      </c>
      <c r="G57" s="72">
        <v>3</v>
      </c>
      <c r="H57" s="20">
        <v>8</v>
      </c>
      <c r="I57" s="31" t="s">
        <v>32</v>
      </c>
      <c r="J57" s="32" t="s">
        <v>68</v>
      </c>
      <c r="K57" s="8" t="s">
        <v>57</v>
      </c>
      <c r="L57" s="20" t="s">
        <v>54</v>
      </c>
      <c r="M57" s="25">
        <v>4103.8</v>
      </c>
      <c r="N57" s="26">
        <v>0</v>
      </c>
      <c r="O57" s="25">
        <f t="shared" si="0"/>
        <v>4103.8</v>
      </c>
      <c r="P57" s="30"/>
      <c r="Q57" s="25">
        <f t="shared" si="1"/>
        <v>3239.8421052631584</v>
      </c>
      <c r="R57" s="25">
        <f t="shared" si="2"/>
        <v>6749.671052631579</v>
      </c>
      <c r="S57" s="26">
        <f t="shared" si="3"/>
        <v>2051.9</v>
      </c>
      <c r="T57" s="24">
        <f t="shared" si="4"/>
        <v>430.899</v>
      </c>
      <c r="U57" s="24">
        <f t="shared" si="5"/>
        <v>123.114</v>
      </c>
      <c r="V57" s="24">
        <f t="shared" si="6"/>
        <v>509.3533965</v>
      </c>
      <c r="W57" s="24">
        <f t="shared" si="7"/>
        <v>82.07600000000001</v>
      </c>
      <c r="X57" s="24">
        <v>771</v>
      </c>
      <c r="Y57" s="24">
        <v>0</v>
      </c>
      <c r="Z57" s="24">
        <f t="shared" si="8"/>
        <v>2708.5080000000003</v>
      </c>
      <c r="AA57" s="8"/>
      <c r="AB57" s="24">
        <f t="shared" si="9"/>
        <v>6020.2423965</v>
      </c>
      <c r="AC57" s="24">
        <f t="shared" si="10"/>
        <v>43496.41495794737</v>
      </c>
      <c r="AD57" s="24">
        <f t="shared" si="11"/>
        <v>43496.41495794737</v>
      </c>
      <c r="AE57" s="24">
        <f t="shared" si="12"/>
        <v>86992.82991589473</v>
      </c>
      <c r="AF57" s="37"/>
      <c r="AG57" s="37"/>
      <c r="AI57" s="28"/>
      <c r="AJ57" s="28"/>
      <c r="AK57" s="28"/>
    </row>
    <row r="58" spans="1:37" ht="25.5" customHeight="1">
      <c r="A58" s="20">
        <v>53</v>
      </c>
      <c r="B58" s="20">
        <v>9</v>
      </c>
      <c r="C58" s="20">
        <v>25</v>
      </c>
      <c r="D58" s="21">
        <v>7</v>
      </c>
      <c r="E58" s="21">
        <v>1</v>
      </c>
      <c r="F58" s="21">
        <v>648</v>
      </c>
      <c r="G58" s="72">
        <v>3</v>
      </c>
      <c r="H58" s="20">
        <v>8</v>
      </c>
      <c r="I58" s="31" t="s">
        <v>32</v>
      </c>
      <c r="J58" s="32" t="s">
        <v>68</v>
      </c>
      <c r="K58" s="8" t="s">
        <v>57</v>
      </c>
      <c r="L58" s="20" t="s">
        <v>54</v>
      </c>
      <c r="M58" s="25">
        <v>4103.8</v>
      </c>
      <c r="N58" s="26">
        <v>0</v>
      </c>
      <c r="O58" s="25">
        <f t="shared" si="0"/>
        <v>4103.8</v>
      </c>
      <c r="P58" s="30"/>
      <c r="Q58" s="25">
        <f t="shared" si="1"/>
        <v>3239.8421052631584</v>
      </c>
      <c r="R58" s="25">
        <f t="shared" si="2"/>
        <v>6749.671052631579</v>
      </c>
      <c r="S58" s="26">
        <f t="shared" si="3"/>
        <v>2051.9</v>
      </c>
      <c r="T58" s="24">
        <f t="shared" si="4"/>
        <v>430.899</v>
      </c>
      <c r="U58" s="24">
        <f t="shared" si="5"/>
        <v>123.114</v>
      </c>
      <c r="V58" s="24">
        <f t="shared" si="6"/>
        <v>509.3533965</v>
      </c>
      <c r="W58" s="24">
        <f t="shared" si="7"/>
        <v>82.07600000000001</v>
      </c>
      <c r="X58" s="24">
        <v>771</v>
      </c>
      <c r="Y58" s="24">
        <v>0</v>
      </c>
      <c r="Z58" s="24">
        <f t="shared" si="8"/>
        <v>2708.5080000000003</v>
      </c>
      <c r="AA58" s="8"/>
      <c r="AB58" s="24">
        <f t="shared" si="9"/>
        <v>6020.2423965</v>
      </c>
      <c r="AC58" s="24">
        <f t="shared" si="10"/>
        <v>43496.41495794737</v>
      </c>
      <c r="AD58" s="24">
        <f t="shared" si="11"/>
        <v>43496.41495794737</v>
      </c>
      <c r="AE58" s="24">
        <f t="shared" si="12"/>
        <v>86992.82991589473</v>
      </c>
      <c r="AF58" s="37"/>
      <c r="AG58" s="37"/>
      <c r="AI58" s="28"/>
      <c r="AJ58" s="28"/>
      <c r="AK58" s="28"/>
    </row>
    <row r="59" spans="1:37" ht="25.5" customHeight="1">
      <c r="A59" s="29">
        <v>54</v>
      </c>
      <c r="B59" s="20">
        <v>9</v>
      </c>
      <c r="C59" s="20">
        <v>25</v>
      </c>
      <c r="D59" s="21">
        <v>7</v>
      </c>
      <c r="E59" s="21">
        <v>1</v>
      </c>
      <c r="F59" s="21">
        <v>648</v>
      </c>
      <c r="G59" s="72">
        <v>1</v>
      </c>
      <c r="H59" s="29">
        <v>8</v>
      </c>
      <c r="I59" s="38" t="s">
        <v>31</v>
      </c>
      <c r="J59" s="32" t="s">
        <v>68</v>
      </c>
      <c r="K59" s="8" t="s">
        <v>57</v>
      </c>
      <c r="L59" s="20" t="s">
        <v>54</v>
      </c>
      <c r="M59" s="25">
        <v>3807.8</v>
      </c>
      <c r="N59" s="26">
        <v>0</v>
      </c>
      <c r="O59" s="25">
        <f t="shared" si="0"/>
        <v>3807.8</v>
      </c>
      <c r="P59" s="30"/>
      <c r="Q59" s="25">
        <f t="shared" si="1"/>
        <v>3006.1578947368425</v>
      </c>
      <c r="R59" s="25">
        <f t="shared" si="2"/>
        <v>6262.828947368422</v>
      </c>
      <c r="S59" s="26">
        <f t="shared" si="3"/>
        <v>1903.9</v>
      </c>
      <c r="T59" s="24">
        <f t="shared" si="4"/>
        <v>399.819</v>
      </c>
      <c r="U59" s="24">
        <f t="shared" si="5"/>
        <v>114.234</v>
      </c>
      <c r="V59" s="24">
        <f t="shared" si="6"/>
        <v>472.6146165</v>
      </c>
      <c r="W59" s="24">
        <f t="shared" si="7"/>
        <v>76.156</v>
      </c>
      <c r="X59" s="24">
        <v>771</v>
      </c>
      <c r="Y59" s="24">
        <v>0</v>
      </c>
      <c r="Z59" s="24">
        <f t="shared" si="8"/>
        <v>2513.148</v>
      </c>
      <c r="AA59" s="8"/>
      <c r="AB59" s="24">
        <f t="shared" si="9"/>
        <v>5641.623616500001</v>
      </c>
      <c r="AC59" s="24">
        <f t="shared" si="10"/>
        <v>40692.75912005264</v>
      </c>
      <c r="AD59" s="24">
        <f t="shared" si="11"/>
        <v>40692.75912005264</v>
      </c>
      <c r="AE59" s="24">
        <f t="shared" si="12"/>
        <v>81385.51824010527</v>
      </c>
      <c r="AF59" s="37"/>
      <c r="AG59" s="37"/>
      <c r="AI59" s="28"/>
      <c r="AJ59" s="28"/>
      <c r="AK59" s="28"/>
    </row>
    <row r="60" spans="1:37" ht="25.5" customHeight="1">
      <c r="A60" s="20">
        <v>55</v>
      </c>
      <c r="B60" s="20">
        <v>9</v>
      </c>
      <c r="C60" s="20">
        <v>25</v>
      </c>
      <c r="D60" s="21">
        <v>7</v>
      </c>
      <c r="E60" s="21">
        <v>1</v>
      </c>
      <c r="F60" s="21">
        <v>648</v>
      </c>
      <c r="G60" s="72">
        <v>1</v>
      </c>
      <c r="H60" s="29">
        <v>8</v>
      </c>
      <c r="I60" s="38" t="s">
        <v>31</v>
      </c>
      <c r="J60" s="32" t="s">
        <v>68</v>
      </c>
      <c r="K60" s="8" t="s">
        <v>57</v>
      </c>
      <c r="L60" s="20" t="s">
        <v>54</v>
      </c>
      <c r="M60" s="25">
        <v>3807.8</v>
      </c>
      <c r="N60" s="26">
        <v>0</v>
      </c>
      <c r="O60" s="25">
        <f t="shared" si="0"/>
        <v>3807.8</v>
      </c>
      <c r="P60" s="30"/>
      <c r="Q60" s="25">
        <f t="shared" si="1"/>
        <v>3006.1578947368425</v>
      </c>
      <c r="R60" s="25">
        <f t="shared" si="2"/>
        <v>6262.828947368422</v>
      </c>
      <c r="S60" s="26">
        <f t="shared" si="3"/>
        <v>1903.9</v>
      </c>
      <c r="T60" s="24">
        <f t="shared" si="4"/>
        <v>399.819</v>
      </c>
      <c r="U60" s="24">
        <f t="shared" si="5"/>
        <v>114.234</v>
      </c>
      <c r="V60" s="24">
        <f t="shared" si="6"/>
        <v>472.6146165</v>
      </c>
      <c r="W60" s="24">
        <f t="shared" si="7"/>
        <v>76.156</v>
      </c>
      <c r="X60" s="24">
        <v>771</v>
      </c>
      <c r="Y60" s="24">
        <v>0</v>
      </c>
      <c r="Z60" s="24">
        <f t="shared" si="8"/>
        <v>2513.148</v>
      </c>
      <c r="AA60" s="8"/>
      <c r="AB60" s="24">
        <f t="shared" si="9"/>
        <v>5641.623616500001</v>
      </c>
      <c r="AC60" s="24">
        <f t="shared" si="10"/>
        <v>40692.75912005264</v>
      </c>
      <c r="AD60" s="24">
        <f t="shared" si="11"/>
        <v>40692.75912005264</v>
      </c>
      <c r="AE60" s="24">
        <f t="shared" si="12"/>
        <v>81385.51824010527</v>
      </c>
      <c r="AF60" s="37"/>
      <c r="AG60" s="37"/>
      <c r="AI60" s="28"/>
      <c r="AJ60" s="28"/>
      <c r="AK60" s="28"/>
    </row>
    <row r="61" spans="1:37" ht="25.5" customHeight="1">
      <c r="A61" s="20">
        <v>56</v>
      </c>
      <c r="B61" s="20">
        <v>9</v>
      </c>
      <c r="C61" s="20">
        <v>25</v>
      </c>
      <c r="D61" s="21">
        <v>7</v>
      </c>
      <c r="E61" s="21">
        <v>1</v>
      </c>
      <c r="F61" s="21">
        <v>648</v>
      </c>
      <c r="G61" s="72">
        <v>1</v>
      </c>
      <c r="H61" s="29">
        <v>8</v>
      </c>
      <c r="I61" s="38" t="s">
        <v>31</v>
      </c>
      <c r="J61" s="32" t="s">
        <v>68</v>
      </c>
      <c r="K61" s="8" t="s">
        <v>57</v>
      </c>
      <c r="L61" s="20" t="s">
        <v>54</v>
      </c>
      <c r="M61" s="25">
        <v>3807.8</v>
      </c>
      <c r="N61" s="26">
        <v>0</v>
      </c>
      <c r="O61" s="25">
        <f t="shared" si="0"/>
        <v>3807.8</v>
      </c>
      <c r="P61" s="30"/>
      <c r="Q61" s="25">
        <f t="shared" si="1"/>
        <v>3006.1578947368425</v>
      </c>
      <c r="R61" s="25">
        <f t="shared" si="2"/>
        <v>6262.828947368422</v>
      </c>
      <c r="S61" s="26">
        <f t="shared" si="3"/>
        <v>1903.9</v>
      </c>
      <c r="T61" s="24">
        <f t="shared" si="4"/>
        <v>399.819</v>
      </c>
      <c r="U61" s="24">
        <f t="shared" si="5"/>
        <v>114.234</v>
      </c>
      <c r="V61" s="24">
        <f t="shared" si="6"/>
        <v>472.6146165</v>
      </c>
      <c r="W61" s="24">
        <f t="shared" si="7"/>
        <v>76.156</v>
      </c>
      <c r="X61" s="24">
        <v>771</v>
      </c>
      <c r="Y61" s="24">
        <v>0</v>
      </c>
      <c r="Z61" s="24">
        <f t="shared" si="8"/>
        <v>2513.148</v>
      </c>
      <c r="AA61" s="8"/>
      <c r="AB61" s="24">
        <f t="shared" si="9"/>
        <v>5641.623616500001</v>
      </c>
      <c r="AC61" s="24">
        <f t="shared" si="10"/>
        <v>40692.75912005264</v>
      </c>
      <c r="AD61" s="24">
        <f t="shared" si="11"/>
        <v>40692.75912005264</v>
      </c>
      <c r="AE61" s="24">
        <f t="shared" si="12"/>
        <v>81385.51824010527</v>
      </c>
      <c r="AF61" s="37"/>
      <c r="AG61" s="37"/>
      <c r="AI61" s="28"/>
      <c r="AJ61" s="28"/>
      <c r="AK61" s="28"/>
    </row>
    <row r="62" spans="1:37" ht="25.5" customHeight="1">
      <c r="A62" s="29">
        <v>57</v>
      </c>
      <c r="B62" s="20">
        <v>9</v>
      </c>
      <c r="C62" s="20">
        <v>25</v>
      </c>
      <c r="D62" s="21">
        <v>7</v>
      </c>
      <c r="E62" s="21">
        <v>1</v>
      </c>
      <c r="F62" s="21">
        <v>648</v>
      </c>
      <c r="G62" s="72">
        <v>1</v>
      </c>
      <c r="H62" s="29">
        <v>8</v>
      </c>
      <c r="I62" s="38" t="s">
        <v>31</v>
      </c>
      <c r="J62" s="32" t="s">
        <v>68</v>
      </c>
      <c r="K62" s="8" t="s">
        <v>57</v>
      </c>
      <c r="L62" s="20" t="s">
        <v>54</v>
      </c>
      <c r="M62" s="25">
        <v>3807.8</v>
      </c>
      <c r="N62" s="26">
        <v>0</v>
      </c>
      <c r="O62" s="25">
        <f t="shared" si="0"/>
        <v>3807.8</v>
      </c>
      <c r="P62" s="30"/>
      <c r="Q62" s="25">
        <f t="shared" si="1"/>
        <v>3006.1578947368425</v>
      </c>
      <c r="R62" s="25">
        <f t="shared" si="2"/>
        <v>6262.828947368422</v>
      </c>
      <c r="S62" s="26">
        <f t="shared" si="3"/>
        <v>1903.9</v>
      </c>
      <c r="T62" s="24">
        <f t="shared" si="4"/>
        <v>399.819</v>
      </c>
      <c r="U62" s="24">
        <f t="shared" si="5"/>
        <v>114.234</v>
      </c>
      <c r="V62" s="24">
        <f t="shared" si="6"/>
        <v>472.6146165</v>
      </c>
      <c r="W62" s="24">
        <f t="shared" si="7"/>
        <v>76.156</v>
      </c>
      <c r="X62" s="24">
        <v>771</v>
      </c>
      <c r="Y62" s="24">
        <v>0</v>
      </c>
      <c r="Z62" s="24">
        <f t="shared" si="8"/>
        <v>2513.148</v>
      </c>
      <c r="AA62" s="8"/>
      <c r="AB62" s="24">
        <f t="shared" si="9"/>
        <v>5641.623616500001</v>
      </c>
      <c r="AC62" s="24">
        <f t="shared" si="10"/>
        <v>40692.75912005264</v>
      </c>
      <c r="AD62" s="24">
        <f t="shared" si="11"/>
        <v>40692.75912005264</v>
      </c>
      <c r="AE62" s="24">
        <f t="shared" si="12"/>
        <v>81385.51824010527</v>
      </c>
      <c r="AF62" s="37"/>
      <c r="AG62" s="37"/>
      <c r="AI62" s="28"/>
      <c r="AJ62" s="28"/>
      <c r="AK62" s="28"/>
    </row>
    <row r="63" spans="1:37" ht="25.5" customHeight="1">
      <c r="A63" s="20">
        <v>58</v>
      </c>
      <c r="B63" s="20">
        <v>9</v>
      </c>
      <c r="C63" s="20">
        <v>25</v>
      </c>
      <c r="D63" s="21">
        <v>7</v>
      </c>
      <c r="E63" s="21">
        <v>1</v>
      </c>
      <c r="F63" s="21">
        <v>648</v>
      </c>
      <c r="G63" s="72" t="s">
        <v>120</v>
      </c>
      <c r="H63" s="29">
        <v>26</v>
      </c>
      <c r="I63" s="22" t="s">
        <v>30</v>
      </c>
      <c r="J63" s="32" t="s">
        <v>69</v>
      </c>
      <c r="K63" s="8" t="s">
        <v>101</v>
      </c>
      <c r="L63" s="20" t="s">
        <v>54</v>
      </c>
      <c r="M63" s="25">
        <v>8075.52</v>
      </c>
      <c r="N63" s="26">
        <v>0</v>
      </c>
      <c r="O63" s="25">
        <f t="shared" si="0"/>
        <v>8075.52</v>
      </c>
      <c r="P63" s="30">
        <f>M63*0.02</f>
        <v>161.5104</v>
      </c>
      <c r="Q63" s="25">
        <f t="shared" si="1"/>
        <v>6375.410526315791</v>
      </c>
      <c r="R63" s="25">
        <f t="shared" si="2"/>
        <v>13282.105263157897</v>
      </c>
      <c r="S63" s="26">
        <f t="shared" si="3"/>
        <v>4037.76</v>
      </c>
      <c r="T63" s="24">
        <f t="shared" si="4"/>
        <v>847.9296</v>
      </c>
      <c r="U63" s="24">
        <f t="shared" si="5"/>
        <v>242.2656</v>
      </c>
      <c r="V63" s="24">
        <f t="shared" si="6"/>
        <v>1002.3133536</v>
      </c>
      <c r="W63" s="24">
        <f t="shared" si="7"/>
        <v>161.5104</v>
      </c>
      <c r="X63" s="24">
        <f aca="true" t="shared" si="13" ref="X63:X94">H63*19.275</f>
        <v>501.15</v>
      </c>
      <c r="Y63" s="39">
        <f aca="true" t="shared" si="14" ref="Y63:Y95">H63*10.95</f>
        <v>284.7</v>
      </c>
      <c r="Z63" s="24">
        <f t="shared" si="8"/>
        <v>5329.8432</v>
      </c>
      <c r="AA63" s="8"/>
      <c r="AB63" s="24">
        <f t="shared" si="9"/>
        <v>11276.8993536</v>
      </c>
      <c r="AC63" s="24">
        <f t="shared" si="10"/>
        <v>82254.71081633685</v>
      </c>
      <c r="AD63" s="24">
        <f t="shared" si="11"/>
        <v>82254.71081633685</v>
      </c>
      <c r="AE63" s="24">
        <f t="shared" si="12"/>
        <v>164509.4216326737</v>
      </c>
      <c r="AF63" s="37"/>
      <c r="AG63" s="37"/>
      <c r="AI63" s="28"/>
      <c r="AJ63" s="28"/>
      <c r="AK63" s="28"/>
    </row>
    <row r="64" spans="1:37" ht="25.5" customHeight="1">
      <c r="A64" s="20">
        <v>59</v>
      </c>
      <c r="B64" s="20">
        <v>9</v>
      </c>
      <c r="C64" s="20">
        <v>25</v>
      </c>
      <c r="D64" s="21">
        <v>7</v>
      </c>
      <c r="E64" s="21">
        <v>1</v>
      </c>
      <c r="F64" s="21">
        <v>648</v>
      </c>
      <c r="G64" s="72" t="s">
        <v>120</v>
      </c>
      <c r="H64" s="29">
        <v>2</v>
      </c>
      <c r="I64" s="22" t="s">
        <v>30</v>
      </c>
      <c r="J64" s="32" t="s">
        <v>69</v>
      </c>
      <c r="K64" s="8" t="s">
        <v>101</v>
      </c>
      <c r="L64" s="20" t="s">
        <v>54</v>
      </c>
      <c r="M64" s="25">
        <f aca="true" t="shared" si="15" ref="M64:M95">H64*295.13</f>
        <v>590.26</v>
      </c>
      <c r="N64" s="26">
        <v>0</v>
      </c>
      <c r="O64" s="25">
        <f t="shared" si="0"/>
        <v>590.26</v>
      </c>
      <c r="P64" s="30">
        <f>M64*0.02</f>
        <v>11.8052</v>
      </c>
      <c r="Q64" s="25">
        <f t="shared" si="1"/>
        <v>465.9947368421053</v>
      </c>
      <c r="R64" s="25">
        <f t="shared" si="2"/>
        <v>970.8223684210527</v>
      </c>
      <c r="S64" s="26"/>
      <c r="T64" s="24">
        <f t="shared" si="4"/>
        <v>61.9773</v>
      </c>
      <c r="U64" s="24">
        <f t="shared" si="5"/>
        <v>17.7078</v>
      </c>
      <c r="V64" s="24">
        <f t="shared" si="6"/>
        <v>73.26159555</v>
      </c>
      <c r="W64" s="24">
        <f t="shared" si="7"/>
        <v>11.8052</v>
      </c>
      <c r="X64" s="24">
        <f t="shared" si="13"/>
        <v>38.55</v>
      </c>
      <c r="Y64" s="39">
        <f t="shared" si="14"/>
        <v>21.9</v>
      </c>
      <c r="Z64" s="24">
        <f t="shared" si="8"/>
        <v>389.5716</v>
      </c>
      <c r="AA64" s="8"/>
      <c r="AB64" s="24">
        <f t="shared" si="9"/>
        <v>827.26709555</v>
      </c>
      <c r="AC64" s="24">
        <f t="shared" si="10"/>
        <v>5882.69952593158</v>
      </c>
      <c r="AD64" s="24">
        <f t="shared" si="11"/>
        <v>5882.69952593158</v>
      </c>
      <c r="AE64" s="24">
        <f t="shared" si="12"/>
        <v>11765.39905186316</v>
      </c>
      <c r="AF64" s="37"/>
      <c r="AG64" s="37"/>
      <c r="AI64" s="28"/>
      <c r="AJ64" s="28"/>
      <c r="AK64" s="28"/>
    </row>
    <row r="65" spans="1:37" ht="25.5" customHeight="1">
      <c r="A65" s="29">
        <v>60</v>
      </c>
      <c r="B65" s="20">
        <v>9</v>
      </c>
      <c r="C65" s="20">
        <v>25</v>
      </c>
      <c r="D65" s="21">
        <v>7</v>
      </c>
      <c r="E65" s="21">
        <v>1</v>
      </c>
      <c r="F65" s="21">
        <v>648</v>
      </c>
      <c r="G65" s="72" t="s">
        <v>120</v>
      </c>
      <c r="H65" s="29">
        <v>23</v>
      </c>
      <c r="I65" s="22" t="s">
        <v>30</v>
      </c>
      <c r="J65" s="32" t="s">
        <v>69</v>
      </c>
      <c r="K65" s="8" t="s">
        <v>101</v>
      </c>
      <c r="L65" s="20" t="s">
        <v>54</v>
      </c>
      <c r="M65" s="25">
        <f t="shared" si="15"/>
        <v>6787.99</v>
      </c>
      <c r="N65" s="26">
        <v>0</v>
      </c>
      <c r="O65" s="25">
        <f t="shared" si="0"/>
        <v>6787.99</v>
      </c>
      <c r="P65" s="30">
        <v>135.76</v>
      </c>
      <c r="Q65" s="25">
        <f t="shared" si="1"/>
        <v>5358.9394736842105</v>
      </c>
      <c r="R65" s="25">
        <f t="shared" si="2"/>
        <v>11164.457236842105</v>
      </c>
      <c r="S65" s="26"/>
      <c r="T65" s="24">
        <f t="shared" si="4"/>
        <v>712.7389499999999</v>
      </c>
      <c r="U65" s="24">
        <f t="shared" si="5"/>
        <v>203.63969999999998</v>
      </c>
      <c r="V65" s="24">
        <f t="shared" si="6"/>
        <v>842.5083488249999</v>
      </c>
      <c r="W65" s="24">
        <f t="shared" si="7"/>
        <v>135.75979999999998</v>
      </c>
      <c r="X65" s="24">
        <f t="shared" si="13"/>
        <v>443.325</v>
      </c>
      <c r="Y65" s="39">
        <f t="shared" si="14"/>
        <v>251.85</v>
      </c>
      <c r="Z65" s="24">
        <f t="shared" si="8"/>
        <v>4480.0734</v>
      </c>
      <c r="AA65" s="8"/>
      <c r="AB65" s="24">
        <f t="shared" si="9"/>
        <v>9513.571798825</v>
      </c>
      <c r="AC65" s="24">
        <f t="shared" si="10"/>
        <v>67651.04584821315</v>
      </c>
      <c r="AD65" s="24">
        <f t="shared" si="11"/>
        <v>67651.04584821315</v>
      </c>
      <c r="AE65" s="24">
        <f t="shared" si="12"/>
        <v>135302.0916964263</v>
      </c>
      <c r="AF65" s="37"/>
      <c r="AG65" s="37"/>
      <c r="AI65" s="28"/>
      <c r="AJ65" s="28"/>
      <c r="AK65" s="28"/>
    </row>
    <row r="66" spans="1:37" ht="25.5" customHeight="1">
      <c r="A66" s="20">
        <v>61</v>
      </c>
      <c r="B66" s="20">
        <v>9</v>
      </c>
      <c r="C66" s="20">
        <v>25</v>
      </c>
      <c r="D66" s="21">
        <v>7</v>
      </c>
      <c r="E66" s="21">
        <v>1</v>
      </c>
      <c r="F66" s="21">
        <v>648</v>
      </c>
      <c r="G66" s="72" t="s">
        <v>120</v>
      </c>
      <c r="H66" s="29">
        <v>31</v>
      </c>
      <c r="I66" s="22" t="s">
        <v>30</v>
      </c>
      <c r="J66" s="32" t="s">
        <v>69</v>
      </c>
      <c r="K66" s="8" t="s">
        <v>101</v>
      </c>
      <c r="L66" s="20" t="s">
        <v>54</v>
      </c>
      <c r="M66" s="25">
        <f t="shared" si="15"/>
        <v>9149.03</v>
      </c>
      <c r="N66" s="26">
        <v>0</v>
      </c>
      <c r="O66" s="25">
        <f t="shared" si="0"/>
        <v>9149.03</v>
      </c>
      <c r="P66" s="30"/>
      <c r="Q66" s="25">
        <f t="shared" si="1"/>
        <v>7222.918421052633</v>
      </c>
      <c r="R66" s="25">
        <f t="shared" si="2"/>
        <v>15047.746710526317</v>
      </c>
      <c r="S66" s="26"/>
      <c r="T66" s="24">
        <f t="shared" si="4"/>
        <v>960.64815</v>
      </c>
      <c r="U66" s="24">
        <f t="shared" si="5"/>
        <v>274.47090000000003</v>
      </c>
      <c r="V66" s="24">
        <f t="shared" si="6"/>
        <v>1135.554731025</v>
      </c>
      <c r="W66" s="24">
        <f t="shared" si="7"/>
        <v>182.9806</v>
      </c>
      <c r="X66" s="24">
        <f t="shared" si="13"/>
        <v>597.525</v>
      </c>
      <c r="Y66" s="39">
        <f t="shared" si="14"/>
        <v>339.45</v>
      </c>
      <c r="Z66" s="24">
        <f t="shared" si="8"/>
        <v>6038.3598</v>
      </c>
      <c r="AA66" s="8"/>
      <c r="AB66" s="24">
        <f t="shared" si="9"/>
        <v>12639.659381025001</v>
      </c>
      <c r="AC66" s="24">
        <f t="shared" si="10"/>
        <v>89992.46875193948</v>
      </c>
      <c r="AD66" s="24">
        <f t="shared" si="11"/>
        <v>89992.46875193948</v>
      </c>
      <c r="AE66" s="24">
        <f t="shared" si="12"/>
        <v>179984.93750387896</v>
      </c>
      <c r="AF66" s="37"/>
      <c r="AG66" s="37"/>
      <c r="AI66" s="28"/>
      <c r="AJ66" s="28"/>
      <c r="AK66" s="28"/>
    </row>
    <row r="67" spans="1:37" ht="25.5" customHeight="1">
      <c r="A67" s="20">
        <v>62</v>
      </c>
      <c r="B67" s="20">
        <v>9</v>
      </c>
      <c r="C67" s="20">
        <v>25</v>
      </c>
      <c r="D67" s="21">
        <v>7</v>
      </c>
      <c r="E67" s="21">
        <v>1</v>
      </c>
      <c r="F67" s="21">
        <v>648</v>
      </c>
      <c r="G67" s="72" t="s">
        <v>120</v>
      </c>
      <c r="H67" s="29">
        <v>4</v>
      </c>
      <c r="I67" s="22" t="s">
        <v>30</v>
      </c>
      <c r="J67" s="32" t="s">
        <v>69</v>
      </c>
      <c r="K67" s="8" t="s">
        <v>101</v>
      </c>
      <c r="L67" s="20" t="s">
        <v>54</v>
      </c>
      <c r="M67" s="25">
        <f t="shared" si="15"/>
        <v>1180.52</v>
      </c>
      <c r="N67" s="26">
        <v>0</v>
      </c>
      <c r="O67" s="25">
        <f t="shared" si="0"/>
        <v>1180.52</v>
      </c>
      <c r="P67" s="30">
        <f>M67*0.02</f>
        <v>23.6104</v>
      </c>
      <c r="Q67" s="25">
        <f t="shared" si="1"/>
        <v>931.9894736842106</v>
      </c>
      <c r="R67" s="25">
        <f t="shared" si="2"/>
        <v>1941.6447368421054</v>
      </c>
      <c r="S67" s="26"/>
      <c r="T67" s="24">
        <f t="shared" si="4"/>
        <v>123.9546</v>
      </c>
      <c r="U67" s="24">
        <f t="shared" si="5"/>
        <v>35.4156</v>
      </c>
      <c r="V67" s="24">
        <f t="shared" si="6"/>
        <v>146.5231911</v>
      </c>
      <c r="W67" s="24">
        <f t="shared" si="7"/>
        <v>23.6104</v>
      </c>
      <c r="X67" s="24">
        <f t="shared" si="13"/>
        <v>77.1</v>
      </c>
      <c r="Y67" s="39">
        <f t="shared" si="14"/>
        <v>43.8</v>
      </c>
      <c r="Z67" s="24">
        <f t="shared" si="8"/>
        <v>779.1432</v>
      </c>
      <c r="AA67" s="8"/>
      <c r="AB67" s="24">
        <f t="shared" si="9"/>
        <v>1654.5341911</v>
      </c>
      <c r="AC67" s="24">
        <f t="shared" si="10"/>
        <v>11765.39905186316</v>
      </c>
      <c r="AD67" s="24">
        <f t="shared" si="11"/>
        <v>11765.39905186316</v>
      </c>
      <c r="AE67" s="24">
        <f t="shared" si="12"/>
        <v>23530.79810372632</v>
      </c>
      <c r="AF67" s="37"/>
      <c r="AG67" s="37"/>
      <c r="AI67" s="28"/>
      <c r="AJ67" s="28"/>
      <c r="AK67" s="28"/>
    </row>
    <row r="68" spans="1:37" ht="25.5" customHeight="1">
      <c r="A68" s="29">
        <v>63</v>
      </c>
      <c r="B68" s="20">
        <v>9</v>
      </c>
      <c r="C68" s="20">
        <v>25</v>
      </c>
      <c r="D68" s="21">
        <v>7</v>
      </c>
      <c r="E68" s="21">
        <v>1</v>
      </c>
      <c r="F68" s="21">
        <v>648</v>
      </c>
      <c r="G68" s="72" t="s">
        <v>120</v>
      </c>
      <c r="H68" s="29">
        <v>20</v>
      </c>
      <c r="I68" s="22" t="s">
        <v>30</v>
      </c>
      <c r="J68" s="32" t="s">
        <v>69</v>
      </c>
      <c r="K68" s="8" t="s">
        <v>101</v>
      </c>
      <c r="L68" s="20" t="s">
        <v>54</v>
      </c>
      <c r="M68" s="25">
        <f t="shared" si="15"/>
        <v>5902.6</v>
      </c>
      <c r="N68" s="26">
        <v>0</v>
      </c>
      <c r="O68" s="25">
        <f t="shared" si="0"/>
        <v>5902.6</v>
      </c>
      <c r="P68" s="30"/>
      <c r="Q68" s="25">
        <f t="shared" si="1"/>
        <v>4659.947368421053</v>
      </c>
      <c r="R68" s="25">
        <f t="shared" si="2"/>
        <v>9708.223684210527</v>
      </c>
      <c r="S68" s="26"/>
      <c r="T68" s="24">
        <f t="shared" si="4"/>
        <v>619.773</v>
      </c>
      <c r="U68" s="24">
        <f t="shared" si="5"/>
        <v>177.078</v>
      </c>
      <c r="V68" s="24">
        <f t="shared" si="6"/>
        <v>732.6159555</v>
      </c>
      <c r="W68" s="24">
        <f t="shared" si="7"/>
        <v>118.052</v>
      </c>
      <c r="X68" s="24">
        <f t="shared" si="13"/>
        <v>385.5</v>
      </c>
      <c r="Y68" s="39">
        <f t="shared" si="14"/>
        <v>219</v>
      </c>
      <c r="Z68" s="24">
        <f t="shared" si="8"/>
        <v>3895.7160000000003</v>
      </c>
      <c r="AA68" s="8"/>
      <c r="AB68" s="24">
        <f t="shared" si="9"/>
        <v>8154.618955500001</v>
      </c>
      <c r="AC68" s="24">
        <f t="shared" si="10"/>
        <v>58059.6572593158</v>
      </c>
      <c r="AD68" s="24">
        <f t="shared" si="11"/>
        <v>58059.6572593158</v>
      </c>
      <c r="AE68" s="24">
        <f t="shared" si="12"/>
        <v>116119.3145186316</v>
      </c>
      <c r="AF68" s="37"/>
      <c r="AG68" s="37"/>
      <c r="AI68" s="28"/>
      <c r="AJ68" s="28"/>
      <c r="AK68" s="28"/>
    </row>
    <row r="69" spans="1:37" ht="25.5" customHeight="1">
      <c r="A69" s="20">
        <v>64</v>
      </c>
      <c r="B69" s="20">
        <v>9</v>
      </c>
      <c r="C69" s="20">
        <v>25</v>
      </c>
      <c r="D69" s="21">
        <v>7</v>
      </c>
      <c r="E69" s="21">
        <v>1</v>
      </c>
      <c r="F69" s="21">
        <v>648</v>
      </c>
      <c r="G69" s="72" t="s">
        <v>120</v>
      </c>
      <c r="H69" s="29">
        <v>10</v>
      </c>
      <c r="I69" s="22" t="s">
        <v>30</v>
      </c>
      <c r="J69" s="32" t="s">
        <v>69</v>
      </c>
      <c r="K69" s="8" t="s">
        <v>101</v>
      </c>
      <c r="L69" s="20" t="s">
        <v>54</v>
      </c>
      <c r="M69" s="25">
        <f t="shared" si="15"/>
        <v>2951.3</v>
      </c>
      <c r="N69" s="26">
        <v>0</v>
      </c>
      <c r="O69" s="25">
        <f t="shared" si="0"/>
        <v>2951.3</v>
      </c>
      <c r="P69" s="30"/>
      <c r="Q69" s="25">
        <f t="shared" si="1"/>
        <v>2329.9736842105267</v>
      </c>
      <c r="R69" s="25">
        <f t="shared" si="2"/>
        <v>4854.111842105263</v>
      </c>
      <c r="S69" s="26"/>
      <c r="T69" s="24">
        <f t="shared" si="4"/>
        <v>309.8865</v>
      </c>
      <c r="U69" s="24">
        <f t="shared" si="5"/>
        <v>88.539</v>
      </c>
      <c r="V69" s="24">
        <f t="shared" si="6"/>
        <v>366.30797775</v>
      </c>
      <c r="W69" s="24">
        <f t="shared" si="7"/>
        <v>59.026</v>
      </c>
      <c r="X69" s="24">
        <f t="shared" si="13"/>
        <v>192.75</v>
      </c>
      <c r="Y69" s="39">
        <f t="shared" si="14"/>
        <v>109.5</v>
      </c>
      <c r="Z69" s="24">
        <f t="shared" si="8"/>
        <v>1947.8580000000002</v>
      </c>
      <c r="AA69" s="8"/>
      <c r="AB69" s="24">
        <f t="shared" si="9"/>
        <v>4077.3094777500005</v>
      </c>
      <c r="AC69" s="24">
        <f t="shared" si="10"/>
        <v>29029.8286296579</v>
      </c>
      <c r="AD69" s="24">
        <f t="shared" si="11"/>
        <v>29029.8286296579</v>
      </c>
      <c r="AE69" s="24">
        <f t="shared" si="12"/>
        <v>58059.6572593158</v>
      </c>
      <c r="AF69" s="37"/>
      <c r="AG69" s="37"/>
      <c r="AI69" s="28"/>
      <c r="AJ69" s="28"/>
      <c r="AK69" s="28"/>
    </row>
    <row r="70" spans="1:37" ht="25.5" customHeight="1">
      <c r="A70" s="20">
        <v>65</v>
      </c>
      <c r="B70" s="20">
        <v>9</v>
      </c>
      <c r="C70" s="20">
        <v>25</v>
      </c>
      <c r="D70" s="21">
        <v>7</v>
      </c>
      <c r="E70" s="21">
        <v>1</v>
      </c>
      <c r="F70" s="21">
        <v>648</v>
      </c>
      <c r="G70" s="72" t="s">
        <v>120</v>
      </c>
      <c r="H70" s="29">
        <v>2</v>
      </c>
      <c r="I70" s="22" t="s">
        <v>30</v>
      </c>
      <c r="J70" s="32" t="s">
        <v>69</v>
      </c>
      <c r="K70" s="8" t="s">
        <v>101</v>
      </c>
      <c r="L70" s="20" t="s">
        <v>54</v>
      </c>
      <c r="M70" s="25">
        <f t="shared" si="15"/>
        <v>590.26</v>
      </c>
      <c r="N70" s="26">
        <v>0</v>
      </c>
      <c r="O70" s="25">
        <f t="shared" si="0"/>
        <v>590.26</v>
      </c>
      <c r="P70" s="30">
        <f>M70*0.02</f>
        <v>11.8052</v>
      </c>
      <c r="Q70" s="25">
        <f t="shared" si="1"/>
        <v>465.9947368421053</v>
      </c>
      <c r="R70" s="25">
        <f t="shared" si="2"/>
        <v>970.8223684210527</v>
      </c>
      <c r="S70" s="26"/>
      <c r="T70" s="24">
        <f t="shared" si="4"/>
        <v>61.9773</v>
      </c>
      <c r="U70" s="24">
        <f t="shared" si="5"/>
        <v>17.7078</v>
      </c>
      <c r="V70" s="24">
        <f t="shared" si="6"/>
        <v>73.26159555</v>
      </c>
      <c r="W70" s="24">
        <f t="shared" si="7"/>
        <v>11.8052</v>
      </c>
      <c r="X70" s="24">
        <f t="shared" si="13"/>
        <v>38.55</v>
      </c>
      <c r="Y70" s="39">
        <f t="shared" si="14"/>
        <v>21.9</v>
      </c>
      <c r="Z70" s="24">
        <f t="shared" si="8"/>
        <v>389.5716</v>
      </c>
      <c r="AA70" s="8"/>
      <c r="AB70" s="24">
        <f t="shared" si="9"/>
        <v>827.26709555</v>
      </c>
      <c r="AC70" s="24">
        <f t="shared" si="10"/>
        <v>5882.69952593158</v>
      </c>
      <c r="AD70" s="24">
        <f t="shared" si="11"/>
        <v>5882.69952593158</v>
      </c>
      <c r="AE70" s="24">
        <f t="shared" si="12"/>
        <v>11765.39905186316</v>
      </c>
      <c r="AF70" s="37"/>
      <c r="AG70" s="37"/>
      <c r="AI70" s="28"/>
      <c r="AJ70" s="28"/>
      <c r="AK70" s="28"/>
    </row>
    <row r="71" spans="1:37" ht="25.5" customHeight="1">
      <c r="A71" s="29">
        <v>66</v>
      </c>
      <c r="B71" s="20">
        <v>9</v>
      </c>
      <c r="C71" s="20">
        <v>25</v>
      </c>
      <c r="D71" s="21">
        <v>7</v>
      </c>
      <c r="E71" s="21">
        <v>1</v>
      </c>
      <c r="F71" s="21">
        <v>648</v>
      </c>
      <c r="G71" s="72" t="s">
        <v>120</v>
      </c>
      <c r="H71" s="29">
        <v>28</v>
      </c>
      <c r="I71" s="22" t="s">
        <v>30</v>
      </c>
      <c r="J71" s="32" t="s">
        <v>69</v>
      </c>
      <c r="K71" s="8" t="s">
        <v>101</v>
      </c>
      <c r="L71" s="20" t="s">
        <v>54</v>
      </c>
      <c r="M71" s="25">
        <f t="shared" si="15"/>
        <v>8263.64</v>
      </c>
      <c r="N71" s="26">
        <v>0</v>
      </c>
      <c r="O71" s="25">
        <f aca="true" t="shared" si="16" ref="O71:O113">SUM(M71:N71)</f>
        <v>8263.64</v>
      </c>
      <c r="P71" s="30"/>
      <c r="Q71" s="25">
        <f aca="true" t="shared" si="17" ref="Q71:Q113">M71/30.4*24</f>
        <v>6523.926315789473</v>
      </c>
      <c r="R71" s="25">
        <f aca="true" t="shared" si="18" ref="R71:R113">M71/30.4*50</f>
        <v>13591.513157894735</v>
      </c>
      <c r="S71" s="26"/>
      <c r="T71" s="24">
        <f aca="true" t="shared" si="19" ref="T71:T113">M71*0.105</f>
        <v>867.6821999999999</v>
      </c>
      <c r="U71" s="24">
        <f aca="true" t="shared" si="20" ref="U71:U113">M71*0.03</f>
        <v>247.90919999999997</v>
      </c>
      <c r="V71" s="24">
        <f aca="true" t="shared" si="21" ref="V71:V113">M71*12.41175%</f>
        <v>1025.6623376999999</v>
      </c>
      <c r="W71" s="24">
        <f aca="true" t="shared" si="22" ref="W71:W113">M71*0.02</f>
        <v>165.2728</v>
      </c>
      <c r="X71" s="24">
        <f t="shared" si="13"/>
        <v>539.6999999999999</v>
      </c>
      <c r="Y71" s="39">
        <f t="shared" si="14"/>
        <v>306.59999999999997</v>
      </c>
      <c r="Z71" s="24">
        <f aca="true" t="shared" si="23" ref="Z71:Z113">M71*11*0.06</f>
        <v>5454.002399999999</v>
      </c>
      <c r="AA71" s="8"/>
      <c r="AB71" s="24">
        <f aca="true" t="shared" si="24" ref="AB71:AB113">M71+P71+T71+U71+V71+W71+X71+Y71</f>
        <v>11416.4665377</v>
      </c>
      <c r="AC71" s="24">
        <f aca="true" t="shared" si="25" ref="AC71:AC113">AE71/2</f>
        <v>81283.5201630421</v>
      </c>
      <c r="AD71" s="24">
        <f aca="true" t="shared" si="26" ref="AD71:AD113">AE71/2</f>
        <v>81283.5201630421</v>
      </c>
      <c r="AE71" s="24">
        <f aca="true" t="shared" si="27" ref="AE71:AE113">AB71*12+P71+Q71+R71+S71+Z71</f>
        <v>162567.0403260842</v>
      </c>
      <c r="AF71" s="37"/>
      <c r="AG71" s="37"/>
      <c r="AI71" s="28"/>
      <c r="AJ71" s="28"/>
      <c r="AK71" s="28"/>
    </row>
    <row r="72" spans="1:37" ht="25.5" customHeight="1">
      <c r="A72" s="20">
        <v>67</v>
      </c>
      <c r="B72" s="20">
        <v>9</v>
      </c>
      <c r="C72" s="20">
        <v>25</v>
      </c>
      <c r="D72" s="21">
        <v>7</v>
      </c>
      <c r="E72" s="21">
        <v>1</v>
      </c>
      <c r="F72" s="21">
        <v>648</v>
      </c>
      <c r="G72" s="72" t="s">
        <v>120</v>
      </c>
      <c r="H72" s="29">
        <v>7</v>
      </c>
      <c r="I72" s="22" t="s">
        <v>30</v>
      </c>
      <c r="J72" s="32" t="s">
        <v>69</v>
      </c>
      <c r="K72" s="8" t="s">
        <v>101</v>
      </c>
      <c r="L72" s="20" t="s">
        <v>54</v>
      </c>
      <c r="M72" s="25">
        <f t="shared" si="15"/>
        <v>2065.91</v>
      </c>
      <c r="N72" s="26">
        <v>0</v>
      </c>
      <c r="O72" s="25">
        <f t="shared" si="16"/>
        <v>2065.91</v>
      </c>
      <c r="P72" s="30">
        <f>M72*0.02</f>
        <v>41.3182</v>
      </c>
      <c r="Q72" s="25">
        <f t="shared" si="17"/>
        <v>1630.9815789473682</v>
      </c>
      <c r="R72" s="25">
        <f t="shared" si="18"/>
        <v>3397.8782894736837</v>
      </c>
      <c r="S72" s="26"/>
      <c r="T72" s="24">
        <f t="shared" si="19"/>
        <v>216.92054999999996</v>
      </c>
      <c r="U72" s="24">
        <f t="shared" si="20"/>
        <v>61.97729999999999</v>
      </c>
      <c r="V72" s="24">
        <f t="shared" si="21"/>
        <v>256.41558442499996</v>
      </c>
      <c r="W72" s="24">
        <f t="shared" si="22"/>
        <v>41.3182</v>
      </c>
      <c r="X72" s="24">
        <f t="shared" si="13"/>
        <v>134.92499999999998</v>
      </c>
      <c r="Y72" s="39">
        <f t="shared" si="14"/>
        <v>76.64999999999999</v>
      </c>
      <c r="Z72" s="24">
        <f t="shared" si="23"/>
        <v>1363.5005999999998</v>
      </c>
      <c r="AA72" s="8"/>
      <c r="AB72" s="24">
        <f t="shared" si="24"/>
        <v>2895.434834425</v>
      </c>
      <c r="AC72" s="24">
        <f t="shared" si="25"/>
        <v>20589.44834076053</v>
      </c>
      <c r="AD72" s="24">
        <f t="shared" si="26"/>
        <v>20589.44834076053</v>
      </c>
      <c r="AE72" s="24">
        <f t="shared" si="27"/>
        <v>41178.89668152106</v>
      </c>
      <c r="AF72" s="37"/>
      <c r="AG72" s="37"/>
      <c r="AI72" s="28"/>
      <c r="AJ72" s="28"/>
      <c r="AK72" s="28"/>
    </row>
    <row r="73" spans="1:37" ht="25.5" customHeight="1">
      <c r="A73" s="20">
        <v>68</v>
      </c>
      <c r="B73" s="20">
        <v>9</v>
      </c>
      <c r="C73" s="20">
        <v>25</v>
      </c>
      <c r="D73" s="21">
        <v>7</v>
      </c>
      <c r="E73" s="21">
        <v>1</v>
      </c>
      <c r="F73" s="21">
        <v>648</v>
      </c>
      <c r="G73" s="72" t="s">
        <v>120</v>
      </c>
      <c r="H73" s="29">
        <v>2</v>
      </c>
      <c r="I73" s="22" t="s">
        <v>30</v>
      </c>
      <c r="J73" s="32" t="s">
        <v>69</v>
      </c>
      <c r="K73" s="8" t="s">
        <v>101</v>
      </c>
      <c r="L73" s="20" t="s">
        <v>54</v>
      </c>
      <c r="M73" s="25">
        <f t="shared" si="15"/>
        <v>590.26</v>
      </c>
      <c r="N73" s="26">
        <v>0</v>
      </c>
      <c r="O73" s="25">
        <f t="shared" si="16"/>
        <v>590.26</v>
      </c>
      <c r="P73" s="30">
        <f>M73*0.02</f>
        <v>11.8052</v>
      </c>
      <c r="Q73" s="25">
        <f t="shared" si="17"/>
        <v>465.9947368421053</v>
      </c>
      <c r="R73" s="25">
        <f t="shared" si="18"/>
        <v>970.8223684210527</v>
      </c>
      <c r="S73" s="26"/>
      <c r="T73" s="24">
        <f t="shared" si="19"/>
        <v>61.9773</v>
      </c>
      <c r="U73" s="24">
        <f t="shared" si="20"/>
        <v>17.7078</v>
      </c>
      <c r="V73" s="24">
        <f t="shared" si="21"/>
        <v>73.26159555</v>
      </c>
      <c r="W73" s="24">
        <f t="shared" si="22"/>
        <v>11.8052</v>
      </c>
      <c r="X73" s="24">
        <f t="shared" si="13"/>
        <v>38.55</v>
      </c>
      <c r="Y73" s="39">
        <f t="shared" si="14"/>
        <v>21.9</v>
      </c>
      <c r="Z73" s="24">
        <f t="shared" si="23"/>
        <v>389.5716</v>
      </c>
      <c r="AA73" s="8"/>
      <c r="AB73" s="24">
        <f t="shared" si="24"/>
        <v>827.26709555</v>
      </c>
      <c r="AC73" s="24">
        <f t="shared" si="25"/>
        <v>5882.69952593158</v>
      </c>
      <c r="AD73" s="24">
        <f t="shared" si="26"/>
        <v>5882.69952593158</v>
      </c>
      <c r="AE73" s="24">
        <f t="shared" si="27"/>
        <v>11765.39905186316</v>
      </c>
      <c r="AF73" s="37"/>
      <c r="AG73" s="37"/>
      <c r="AI73" s="28"/>
      <c r="AJ73" s="28"/>
      <c r="AK73" s="28"/>
    </row>
    <row r="74" spans="1:37" ht="25.5" customHeight="1">
      <c r="A74" s="29">
        <v>69</v>
      </c>
      <c r="B74" s="20">
        <v>9</v>
      </c>
      <c r="C74" s="20">
        <v>25</v>
      </c>
      <c r="D74" s="21">
        <v>7</v>
      </c>
      <c r="E74" s="21">
        <v>1</v>
      </c>
      <c r="F74" s="21">
        <v>648</v>
      </c>
      <c r="G74" s="72" t="s">
        <v>120</v>
      </c>
      <c r="H74" s="29">
        <v>7</v>
      </c>
      <c r="I74" s="22" t="s">
        <v>30</v>
      </c>
      <c r="J74" s="32" t="s">
        <v>69</v>
      </c>
      <c r="K74" s="8" t="s">
        <v>101</v>
      </c>
      <c r="L74" s="20" t="s">
        <v>54</v>
      </c>
      <c r="M74" s="25">
        <f t="shared" si="15"/>
        <v>2065.91</v>
      </c>
      <c r="N74" s="26">
        <v>0</v>
      </c>
      <c r="O74" s="25">
        <f t="shared" si="16"/>
        <v>2065.91</v>
      </c>
      <c r="P74" s="30">
        <f>M74*0.02</f>
        <v>41.3182</v>
      </c>
      <c r="Q74" s="25">
        <f t="shared" si="17"/>
        <v>1630.9815789473682</v>
      </c>
      <c r="R74" s="25">
        <f t="shared" si="18"/>
        <v>3397.8782894736837</v>
      </c>
      <c r="S74" s="26"/>
      <c r="T74" s="24">
        <f t="shared" si="19"/>
        <v>216.92054999999996</v>
      </c>
      <c r="U74" s="24">
        <f t="shared" si="20"/>
        <v>61.97729999999999</v>
      </c>
      <c r="V74" s="24">
        <f t="shared" si="21"/>
        <v>256.41558442499996</v>
      </c>
      <c r="W74" s="24">
        <f t="shared" si="22"/>
        <v>41.3182</v>
      </c>
      <c r="X74" s="24">
        <f t="shared" si="13"/>
        <v>134.92499999999998</v>
      </c>
      <c r="Y74" s="39">
        <f t="shared" si="14"/>
        <v>76.64999999999999</v>
      </c>
      <c r="Z74" s="24">
        <f t="shared" si="23"/>
        <v>1363.5005999999998</v>
      </c>
      <c r="AA74" s="8"/>
      <c r="AB74" s="24">
        <f t="shared" si="24"/>
        <v>2895.434834425</v>
      </c>
      <c r="AC74" s="24">
        <f t="shared" si="25"/>
        <v>20589.44834076053</v>
      </c>
      <c r="AD74" s="24">
        <f t="shared" si="26"/>
        <v>20589.44834076053</v>
      </c>
      <c r="AE74" s="24">
        <f t="shared" si="27"/>
        <v>41178.89668152106</v>
      </c>
      <c r="AF74" s="37"/>
      <c r="AG74" s="37"/>
      <c r="AI74" s="28"/>
      <c r="AJ74" s="28"/>
      <c r="AK74" s="28"/>
    </row>
    <row r="75" spans="1:37" ht="25.5" customHeight="1">
      <c r="A75" s="20">
        <v>70</v>
      </c>
      <c r="B75" s="20">
        <v>9</v>
      </c>
      <c r="C75" s="20">
        <v>25</v>
      </c>
      <c r="D75" s="21">
        <v>7</v>
      </c>
      <c r="E75" s="21">
        <v>1</v>
      </c>
      <c r="F75" s="21">
        <v>648</v>
      </c>
      <c r="G75" s="72" t="s">
        <v>120</v>
      </c>
      <c r="H75" s="29">
        <v>2</v>
      </c>
      <c r="I75" s="22" t="s">
        <v>30</v>
      </c>
      <c r="J75" s="32" t="s">
        <v>69</v>
      </c>
      <c r="K75" s="8" t="s">
        <v>101</v>
      </c>
      <c r="L75" s="20" t="s">
        <v>54</v>
      </c>
      <c r="M75" s="25">
        <f t="shared" si="15"/>
        <v>590.26</v>
      </c>
      <c r="N75" s="26">
        <v>0</v>
      </c>
      <c r="O75" s="25">
        <f t="shared" si="16"/>
        <v>590.26</v>
      </c>
      <c r="P75" s="30"/>
      <c r="Q75" s="25">
        <f t="shared" si="17"/>
        <v>465.9947368421053</v>
      </c>
      <c r="R75" s="25">
        <f t="shared" si="18"/>
        <v>970.8223684210527</v>
      </c>
      <c r="S75" s="26"/>
      <c r="T75" s="24">
        <f t="shared" si="19"/>
        <v>61.9773</v>
      </c>
      <c r="U75" s="24">
        <f t="shared" si="20"/>
        <v>17.7078</v>
      </c>
      <c r="V75" s="24">
        <f t="shared" si="21"/>
        <v>73.26159555</v>
      </c>
      <c r="W75" s="24">
        <f t="shared" si="22"/>
        <v>11.8052</v>
      </c>
      <c r="X75" s="24">
        <f t="shared" si="13"/>
        <v>38.55</v>
      </c>
      <c r="Y75" s="39">
        <f t="shared" si="14"/>
        <v>21.9</v>
      </c>
      <c r="Z75" s="24">
        <f t="shared" si="23"/>
        <v>389.5716</v>
      </c>
      <c r="AA75" s="8"/>
      <c r="AB75" s="24">
        <f t="shared" si="24"/>
        <v>815.46189555</v>
      </c>
      <c r="AC75" s="24">
        <f t="shared" si="25"/>
        <v>5805.965725931579</v>
      </c>
      <c r="AD75" s="24">
        <f t="shared" si="26"/>
        <v>5805.965725931579</v>
      </c>
      <c r="AE75" s="24">
        <f t="shared" si="27"/>
        <v>11611.931451863158</v>
      </c>
      <c r="AF75" s="37"/>
      <c r="AG75" s="37"/>
      <c r="AI75" s="28"/>
      <c r="AJ75" s="28"/>
      <c r="AK75" s="28"/>
    </row>
    <row r="76" spans="1:37" ht="25.5" customHeight="1">
      <c r="A76" s="20">
        <v>71</v>
      </c>
      <c r="B76" s="20">
        <v>9</v>
      </c>
      <c r="C76" s="20">
        <v>25</v>
      </c>
      <c r="D76" s="21">
        <v>7</v>
      </c>
      <c r="E76" s="21">
        <v>1</v>
      </c>
      <c r="F76" s="21">
        <v>648</v>
      </c>
      <c r="G76" s="72" t="s">
        <v>120</v>
      </c>
      <c r="H76" s="29">
        <v>23</v>
      </c>
      <c r="I76" s="22" t="s">
        <v>30</v>
      </c>
      <c r="J76" s="32" t="s">
        <v>69</v>
      </c>
      <c r="K76" s="8" t="s">
        <v>101</v>
      </c>
      <c r="L76" s="20" t="s">
        <v>54</v>
      </c>
      <c r="M76" s="25">
        <f t="shared" si="15"/>
        <v>6787.99</v>
      </c>
      <c r="N76" s="26">
        <v>0</v>
      </c>
      <c r="O76" s="25">
        <f t="shared" si="16"/>
        <v>6787.99</v>
      </c>
      <c r="P76" s="30"/>
      <c r="Q76" s="25">
        <f t="shared" si="17"/>
        <v>5358.9394736842105</v>
      </c>
      <c r="R76" s="25">
        <f t="shared" si="18"/>
        <v>11164.457236842105</v>
      </c>
      <c r="S76" s="26"/>
      <c r="T76" s="24">
        <f t="shared" si="19"/>
        <v>712.7389499999999</v>
      </c>
      <c r="U76" s="24">
        <f t="shared" si="20"/>
        <v>203.63969999999998</v>
      </c>
      <c r="V76" s="24">
        <f t="shared" si="21"/>
        <v>842.5083488249999</v>
      </c>
      <c r="W76" s="24">
        <f t="shared" si="22"/>
        <v>135.75979999999998</v>
      </c>
      <c r="X76" s="24">
        <f t="shared" si="13"/>
        <v>443.325</v>
      </c>
      <c r="Y76" s="39">
        <f t="shared" si="14"/>
        <v>251.85</v>
      </c>
      <c r="Z76" s="24">
        <f t="shared" si="23"/>
        <v>4480.0734</v>
      </c>
      <c r="AA76" s="8"/>
      <c r="AB76" s="24">
        <f t="shared" si="24"/>
        <v>9377.811798825</v>
      </c>
      <c r="AC76" s="24">
        <f t="shared" si="25"/>
        <v>66768.60584821315</v>
      </c>
      <c r="AD76" s="24">
        <f t="shared" si="26"/>
        <v>66768.60584821315</v>
      </c>
      <c r="AE76" s="24">
        <f t="shared" si="27"/>
        <v>133537.2116964263</v>
      </c>
      <c r="AF76" s="37"/>
      <c r="AG76" s="37"/>
      <c r="AI76" s="28"/>
      <c r="AJ76" s="28"/>
      <c r="AK76" s="28"/>
    </row>
    <row r="77" spans="1:37" ht="25.5" customHeight="1">
      <c r="A77" s="29">
        <v>72</v>
      </c>
      <c r="B77" s="20">
        <v>9</v>
      </c>
      <c r="C77" s="20">
        <v>25</v>
      </c>
      <c r="D77" s="21">
        <v>7</v>
      </c>
      <c r="E77" s="21">
        <v>1</v>
      </c>
      <c r="F77" s="21">
        <v>648</v>
      </c>
      <c r="G77" s="72" t="s">
        <v>120</v>
      </c>
      <c r="H77" s="29">
        <v>1</v>
      </c>
      <c r="I77" s="22" t="s">
        <v>30</v>
      </c>
      <c r="J77" s="32" t="s">
        <v>69</v>
      </c>
      <c r="K77" s="8" t="s">
        <v>101</v>
      </c>
      <c r="L77" s="20" t="s">
        <v>54</v>
      </c>
      <c r="M77" s="25">
        <f t="shared" si="15"/>
        <v>295.13</v>
      </c>
      <c r="N77" s="26">
        <v>0</v>
      </c>
      <c r="O77" s="25">
        <f t="shared" si="16"/>
        <v>295.13</v>
      </c>
      <c r="P77" s="30">
        <f>M77*0.02</f>
        <v>5.9026</v>
      </c>
      <c r="Q77" s="25">
        <f t="shared" si="17"/>
        <v>232.99736842105264</v>
      </c>
      <c r="R77" s="25">
        <f t="shared" si="18"/>
        <v>485.41118421052636</v>
      </c>
      <c r="S77" s="26"/>
      <c r="T77" s="24">
        <f t="shared" si="19"/>
        <v>30.98865</v>
      </c>
      <c r="U77" s="24">
        <f t="shared" si="20"/>
        <v>8.8539</v>
      </c>
      <c r="V77" s="24">
        <f t="shared" si="21"/>
        <v>36.630797775</v>
      </c>
      <c r="W77" s="24">
        <f t="shared" si="22"/>
        <v>5.9026</v>
      </c>
      <c r="X77" s="24">
        <f t="shared" si="13"/>
        <v>19.275</v>
      </c>
      <c r="Y77" s="39">
        <f t="shared" si="14"/>
        <v>10.95</v>
      </c>
      <c r="Z77" s="24">
        <f t="shared" si="23"/>
        <v>194.7858</v>
      </c>
      <c r="AA77" s="8"/>
      <c r="AB77" s="24">
        <f t="shared" si="24"/>
        <v>413.633547775</v>
      </c>
      <c r="AC77" s="24">
        <f t="shared" si="25"/>
        <v>2941.34976296579</v>
      </c>
      <c r="AD77" s="24">
        <f t="shared" si="26"/>
        <v>2941.34976296579</v>
      </c>
      <c r="AE77" s="24">
        <f t="shared" si="27"/>
        <v>5882.69952593158</v>
      </c>
      <c r="AF77" s="37"/>
      <c r="AG77" s="37"/>
      <c r="AI77" s="28"/>
      <c r="AJ77" s="28"/>
      <c r="AK77" s="28"/>
    </row>
    <row r="78" spans="1:37" ht="25.5" customHeight="1">
      <c r="A78" s="20">
        <v>73</v>
      </c>
      <c r="B78" s="20">
        <v>9</v>
      </c>
      <c r="C78" s="20">
        <v>25</v>
      </c>
      <c r="D78" s="21">
        <v>7</v>
      </c>
      <c r="E78" s="21">
        <v>1</v>
      </c>
      <c r="F78" s="21">
        <v>648</v>
      </c>
      <c r="G78" s="72" t="s">
        <v>120</v>
      </c>
      <c r="H78" s="29">
        <v>3</v>
      </c>
      <c r="I78" s="22" t="s">
        <v>30</v>
      </c>
      <c r="J78" s="32" t="s">
        <v>69</v>
      </c>
      <c r="K78" s="8" t="s">
        <v>101</v>
      </c>
      <c r="L78" s="20" t="s">
        <v>54</v>
      </c>
      <c r="M78" s="25">
        <f t="shared" si="15"/>
        <v>885.39</v>
      </c>
      <c r="N78" s="26">
        <v>0</v>
      </c>
      <c r="O78" s="25">
        <f t="shared" si="16"/>
        <v>885.39</v>
      </c>
      <c r="P78" s="30"/>
      <c r="Q78" s="25">
        <f t="shared" si="17"/>
        <v>698.9921052631579</v>
      </c>
      <c r="R78" s="25">
        <f t="shared" si="18"/>
        <v>1456.233552631579</v>
      </c>
      <c r="S78" s="26"/>
      <c r="T78" s="24">
        <f t="shared" si="19"/>
        <v>92.96594999999999</v>
      </c>
      <c r="U78" s="24">
        <f t="shared" si="20"/>
        <v>26.5617</v>
      </c>
      <c r="V78" s="24">
        <f t="shared" si="21"/>
        <v>109.89239332499999</v>
      </c>
      <c r="W78" s="24">
        <f t="shared" si="22"/>
        <v>17.7078</v>
      </c>
      <c r="X78" s="24">
        <f t="shared" si="13"/>
        <v>57.824999999999996</v>
      </c>
      <c r="Y78" s="39">
        <f t="shared" si="14"/>
        <v>32.849999999999994</v>
      </c>
      <c r="Z78" s="24">
        <f t="shared" si="23"/>
        <v>584.3573999999999</v>
      </c>
      <c r="AA78" s="8"/>
      <c r="AB78" s="24">
        <f t="shared" si="24"/>
        <v>1223.1928433249998</v>
      </c>
      <c r="AC78" s="24">
        <f t="shared" si="25"/>
        <v>8708.948588897369</v>
      </c>
      <c r="AD78" s="24">
        <f t="shared" si="26"/>
        <v>8708.948588897369</v>
      </c>
      <c r="AE78" s="24">
        <f t="shared" si="27"/>
        <v>17417.897177794737</v>
      </c>
      <c r="AF78" s="37"/>
      <c r="AG78" s="37"/>
      <c r="AI78" s="28"/>
      <c r="AJ78" s="28"/>
      <c r="AK78" s="28"/>
    </row>
    <row r="79" spans="1:37" ht="25.5" customHeight="1">
      <c r="A79" s="20">
        <v>74</v>
      </c>
      <c r="B79" s="20">
        <v>9</v>
      </c>
      <c r="C79" s="20">
        <v>25</v>
      </c>
      <c r="D79" s="21">
        <v>7</v>
      </c>
      <c r="E79" s="21">
        <v>1</v>
      </c>
      <c r="F79" s="21">
        <v>648</v>
      </c>
      <c r="G79" s="72" t="s">
        <v>120</v>
      </c>
      <c r="H79" s="29">
        <v>5</v>
      </c>
      <c r="I79" s="22" t="s">
        <v>30</v>
      </c>
      <c r="J79" s="32" t="s">
        <v>69</v>
      </c>
      <c r="K79" s="8" t="s">
        <v>101</v>
      </c>
      <c r="L79" s="20" t="s">
        <v>54</v>
      </c>
      <c r="M79" s="25">
        <f t="shared" si="15"/>
        <v>1475.65</v>
      </c>
      <c r="N79" s="26">
        <v>0</v>
      </c>
      <c r="O79" s="25">
        <f t="shared" si="16"/>
        <v>1475.65</v>
      </c>
      <c r="P79" s="30"/>
      <c r="Q79" s="25">
        <f t="shared" si="17"/>
        <v>1164.9868421052633</v>
      </c>
      <c r="R79" s="25">
        <f t="shared" si="18"/>
        <v>2427.0559210526317</v>
      </c>
      <c r="S79" s="26"/>
      <c r="T79" s="24">
        <f t="shared" si="19"/>
        <v>154.94325</v>
      </c>
      <c r="U79" s="24">
        <f t="shared" si="20"/>
        <v>44.2695</v>
      </c>
      <c r="V79" s="24">
        <f t="shared" si="21"/>
        <v>183.153988875</v>
      </c>
      <c r="W79" s="24">
        <f t="shared" si="22"/>
        <v>29.513</v>
      </c>
      <c r="X79" s="24">
        <f t="shared" si="13"/>
        <v>96.375</v>
      </c>
      <c r="Y79" s="39">
        <f t="shared" si="14"/>
        <v>54.75</v>
      </c>
      <c r="Z79" s="24">
        <f t="shared" si="23"/>
        <v>973.9290000000001</v>
      </c>
      <c r="AA79" s="8"/>
      <c r="AB79" s="24">
        <f t="shared" si="24"/>
        <v>2038.6547388750002</v>
      </c>
      <c r="AC79" s="24">
        <f t="shared" si="25"/>
        <v>14514.91431482895</v>
      </c>
      <c r="AD79" s="24">
        <f t="shared" si="26"/>
        <v>14514.91431482895</v>
      </c>
      <c r="AE79" s="24">
        <f t="shared" si="27"/>
        <v>29029.8286296579</v>
      </c>
      <c r="AF79" s="37"/>
      <c r="AG79" s="37"/>
      <c r="AI79" s="28"/>
      <c r="AJ79" s="28"/>
      <c r="AK79" s="28"/>
    </row>
    <row r="80" spans="1:37" ht="25.5" customHeight="1">
      <c r="A80" s="29">
        <v>75</v>
      </c>
      <c r="B80" s="20">
        <v>9</v>
      </c>
      <c r="C80" s="20">
        <v>25</v>
      </c>
      <c r="D80" s="21">
        <v>7</v>
      </c>
      <c r="E80" s="21">
        <v>1</v>
      </c>
      <c r="F80" s="21">
        <v>648</v>
      </c>
      <c r="G80" s="72" t="s">
        <v>120</v>
      </c>
      <c r="H80" s="29">
        <v>6</v>
      </c>
      <c r="I80" s="22" t="s">
        <v>30</v>
      </c>
      <c r="J80" s="32" t="s">
        <v>69</v>
      </c>
      <c r="K80" s="8" t="s">
        <v>101</v>
      </c>
      <c r="L80" s="20" t="s">
        <v>54</v>
      </c>
      <c r="M80" s="25">
        <f t="shared" si="15"/>
        <v>1770.78</v>
      </c>
      <c r="N80" s="26">
        <v>0</v>
      </c>
      <c r="O80" s="25">
        <f t="shared" si="16"/>
        <v>1770.78</v>
      </c>
      <c r="P80" s="30"/>
      <c r="Q80" s="25">
        <f t="shared" si="17"/>
        <v>1397.9842105263158</v>
      </c>
      <c r="R80" s="25">
        <f t="shared" si="18"/>
        <v>2912.467105263158</v>
      </c>
      <c r="S80" s="26"/>
      <c r="T80" s="24">
        <f t="shared" si="19"/>
        <v>185.93189999999998</v>
      </c>
      <c r="U80" s="24">
        <f t="shared" si="20"/>
        <v>53.1234</v>
      </c>
      <c r="V80" s="24">
        <f t="shared" si="21"/>
        <v>219.78478664999997</v>
      </c>
      <c r="W80" s="24">
        <f t="shared" si="22"/>
        <v>35.4156</v>
      </c>
      <c r="X80" s="24">
        <f t="shared" si="13"/>
        <v>115.64999999999999</v>
      </c>
      <c r="Y80" s="39">
        <f t="shared" si="14"/>
        <v>65.69999999999999</v>
      </c>
      <c r="Z80" s="24">
        <f t="shared" si="23"/>
        <v>1168.7147999999997</v>
      </c>
      <c r="AA80" s="8"/>
      <c r="AB80" s="24">
        <f t="shared" si="24"/>
        <v>2446.3856866499996</v>
      </c>
      <c r="AC80" s="24">
        <f t="shared" si="25"/>
        <v>17417.897177794737</v>
      </c>
      <c r="AD80" s="24">
        <f t="shared" si="26"/>
        <v>17417.897177794737</v>
      </c>
      <c r="AE80" s="24">
        <f t="shared" si="27"/>
        <v>34835.794355589474</v>
      </c>
      <c r="AF80" s="37"/>
      <c r="AG80" s="37"/>
      <c r="AI80" s="28"/>
      <c r="AJ80" s="28"/>
      <c r="AK80" s="28"/>
    </row>
    <row r="81" spans="1:37" ht="25.5" customHeight="1">
      <c r="A81" s="20">
        <v>76</v>
      </c>
      <c r="B81" s="20">
        <v>9</v>
      </c>
      <c r="C81" s="20">
        <v>25</v>
      </c>
      <c r="D81" s="21">
        <v>7</v>
      </c>
      <c r="E81" s="21">
        <v>1</v>
      </c>
      <c r="F81" s="21">
        <v>648</v>
      </c>
      <c r="G81" s="72" t="s">
        <v>120</v>
      </c>
      <c r="H81" s="29">
        <v>24</v>
      </c>
      <c r="I81" s="22" t="s">
        <v>30</v>
      </c>
      <c r="J81" s="32" t="s">
        <v>69</v>
      </c>
      <c r="K81" s="8" t="s">
        <v>101</v>
      </c>
      <c r="L81" s="20" t="s">
        <v>54</v>
      </c>
      <c r="M81" s="25">
        <f t="shared" si="15"/>
        <v>7083.12</v>
      </c>
      <c r="N81" s="26">
        <v>0</v>
      </c>
      <c r="O81" s="25">
        <f t="shared" si="16"/>
        <v>7083.12</v>
      </c>
      <c r="P81" s="30"/>
      <c r="Q81" s="25">
        <f t="shared" si="17"/>
        <v>5591.936842105263</v>
      </c>
      <c r="R81" s="25">
        <f t="shared" si="18"/>
        <v>11649.868421052632</v>
      </c>
      <c r="S81" s="26"/>
      <c r="T81" s="24">
        <f t="shared" si="19"/>
        <v>743.7275999999999</v>
      </c>
      <c r="U81" s="24">
        <f t="shared" si="20"/>
        <v>212.4936</v>
      </c>
      <c r="V81" s="24">
        <f t="shared" si="21"/>
        <v>879.1391465999999</v>
      </c>
      <c r="W81" s="24">
        <f t="shared" si="22"/>
        <v>141.6624</v>
      </c>
      <c r="X81" s="24">
        <f t="shared" si="13"/>
        <v>462.59999999999997</v>
      </c>
      <c r="Y81" s="39">
        <f t="shared" si="14"/>
        <v>262.79999999999995</v>
      </c>
      <c r="Z81" s="24">
        <f t="shared" si="23"/>
        <v>4674.859199999999</v>
      </c>
      <c r="AA81" s="8"/>
      <c r="AB81" s="24">
        <f t="shared" si="24"/>
        <v>9785.542746599998</v>
      </c>
      <c r="AC81" s="24">
        <f t="shared" si="25"/>
        <v>69671.58871117895</v>
      </c>
      <c r="AD81" s="24">
        <f t="shared" si="26"/>
        <v>69671.58871117895</v>
      </c>
      <c r="AE81" s="24">
        <f t="shared" si="27"/>
        <v>139343.1774223579</v>
      </c>
      <c r="AF81" s="37"/>
      <c r="AG81" s="37"/>
      <c r="AI81" s="28"/>
      <c r="AJ81" s="28"/>
      <c r="AK81" s="28"/>
    </row>
    <row r="82" spans="1:37" ht="25.5" customHeight="1">
      <c r="A82" s="20">
        <v>77</v>
      </c>
      <c r="B82" s="20">
        <v>9</v>
      </c>
      <c r="C82" s="20">
        <v>25</v>
      </c>
      <c r="D82" s="21">
        <v>7</v>
      </c>
      <c r="E82" s="21">
        <v>1</v>
      </c>
      <c r="F82" s="21">
        <v>648</v>
      </c>
      <c r="G82" s="72" t="s">
        <v>120</v>
      </c>
      <c r="H82" s="29">
        <v>17</v>
      </c>
      <c r="I82" s="22" t="s">
        <v>30</v>
      </c>
      <c r="J82" s="32" t="s">
        <v>69</v>
      </c>
      <c r="K82" s="8" t="s">
        <v>101</v>
      </c>
      <c r="L82" s="20" t="s">
        <v>54</v>
      </c>
      <c r="M82" s="25">
        <f t="shared" si="15"/>
        <v>5017.21</v>
      </c>
      <c r="N82" s="26">
        <v>0</v>
      </c>
      <c r="O82" s="25">
        <f t="shared" si="16"/>
        <v>5017.21</v>
      </c>
      <c r="P82" s="30"/>
      <c r="Q82" s="25">
        <f t="shared" si="17"/>
        <v>3960.9552631578954</v>
      </c>
      <c r="R82" s="25">
        <f t="shared" si="18"/>
        <v>8251.990131578948</v>
      </c>
      <c r="S82" s="26"/>
      <c r="T82" s="24">
        <f t="shared" si="19"/>
        <v>526.80705</v>
      </c>
      <c r="U82" s="24">
        <f t="shared" si="20"/>
        <v>150.5163</v>
      </c>
      <c r="V82" s="24">
        <f t="shared" si="21"/>
        <v>622.723562175</v>
      </c>
      <c r="W82" s="24">
        <f t="shared" si="22"/>
        <v>100.3442</v>
      </c>
      <c r="X82" s="24">
        <f t="shared" si="13"/>
        <v>327.67499999999995</v>
      </c>
      <c r="Y82" s="39">
        <f t="shared" si="14"/>
        <v>186.14999999999998</v>
      </c>
      <c r="Z82" s="24">
        <f t="shared" si="23"/>
        <v>3311.3585999999996</v>
      </c>
      <c r="AA82" s="8"/>
      <c r="AB82" s="24">
        <f t="shared" si="24"/>
        <v>6931.426112175</v>
      </c>
      <c r="AC82" s="24">
        <f t="shared" si="25"/>
        <v>49350.70867041842</v>
      </c>
      <c r="AD82" s="24">
        <f t="shared" si="26"/>
        <v>49350.70867041842</v>
      </c>
      <c r="AE82" s="24">
        <f t="shared" si="27"/>
        <v>98701.41734083684</v>
      </c>
      <c r="AF82" s="37"/>
      <c r="AG82" s="37"/>
      <c r="AI82" s="28"/>
      <c r="AJ82" s="28"/>
      <c r="AK82" s="28"/>
    </row>
    <row r="83" spans="1:37" ht="25.5" customHeight="1">
      <c r="A83" s="29">
        <v>78</v>
      </c>
      <c r="B83" s="20">
        <v>9</v>
      </c>
      <c r="C83" s="20">
        <v>25</v>
      </c>
      <c r="D83" s="21">
        <v>7</v>
      </c>
      <c r="E83" s="21">
        <v>1</v>
      </c>
      <c r="F83" s="21">
        <v>648</v>
      </c>
      <c r="G83" s="72" t="s">
        <v>120</v>
      </c>
      <c r="H83" s="29">
        <v>7</v>
      </c>
      <c r="I83" s="22" t="s">
        <v>30</v>
      </c>
      <c r="J83" s="32" t="s">
        <v>69</v>
      </c>
      <c r="K83" s="8" t="s">
        <v>101</v>
      </c>
      <c r="L83" s="20" t="s">
        <v>54</v>
      </c>
      <c r="M83" s="25">
        <f t="shared" si="15"/>
        <v>2065.91</v>
      </c>
      <c r="N83" s="26">
        <v>0</v>
      </c>
      <c r="O83" s="25">
        <f t="shared" si="16"/>
        <v>2065.91</v>
      </c>
      <c r="P83" s="30"/>
      <c r="Q83" s="25">
        <f t="shared" si="17"/>
        <v>1630.9815789473682</v>
      </c>
      <c r="R83" s="25">
        <f t="shared" si="18"/>
        <v>3397.8782894736837</v>
      </c>
      <c r="S83" s="26"/>
      <c r="T83" s="24">
        <f t="shared" si="19"/>
        <v>216.92054999999996</v>
      </c>
      <c r="U83" s="24">
        <f t="shared" si="20"/>
        <v>61.97729999999999</v>
      </c>
      <c r="V83" s="24">
        <f t="shared" si="21"/>
        <v>256.41558442499996</v>
      </c>
      <c r="W83" s="24">
        <f t="shared" si="22"/>
        <v>41.3182</v>
      </c>
      <c r="X83" s="24">
        <f t="shared" si="13"/>
        <v>134.92499999999998</v>
      </c>
      <c r="Y83" s="39">
        <f t="shared" si="14"/>
        <v>76.64999999999999</v>
      </c>
      <c r="Z83" s="24">
        <f t="shared" si="23"/>
        <v>1363.5005999999998</v>
      </c>
      <c r="AA83" s="8"/>
      <c r="AB83" s="24">
        <f t="shared" si="24"/>
        <v>2854.116634425</v>
      </c>
      <c r="AC83" s="24">
        <f t="shared" si="25"/>
        <v>20320.880040760527</v>
      </c>
      <c r="AD83" s="24">
        <f t="shared" si="26"/>
        <v>20320.880040760527</v>
      </c>
      <c r="AE83" s="24">
        <f t="shared" si="27"/>
        <v>40641.76008152105</v>
      </c>
      <c r="AF83" s="37"/>
      <c r="AG83" s="37"/>
      <c r="AI83" s="28"/>
      <c r="AJ83" s="28"/>
      <c r="AK83" s="28"/>
    </row>
    <row r="84" spans="1:37" ht="25.5" customHeight="1">
      <c r="A84" s="20">
        <v>79</v>
      </c>
      <c r="B84" s="20">
        <v>9</v>
      </c>
      <c r="C84" s="20">
        <v>25</v>
      </c>
      <c r="D84" s="21">
        <v>7</v>
      </c>
      <c r="E84" s="21">
        <v>1</v>
      </c>
      <c r="F84" s="21">
        <v>648</v>
      </c>
      <c r="G84" s="72" t="s">
        <v>120</v>
      </c>
      <c r="H84" s="29">
        <v>18</v>
      </c>
      <c r="I84" s="22" t="s">
        <v>30</v>
      </c>
      <c r="J84" s="32" t="s">
        <v>69</v>
      </c>
      <c r="K84" s="8" t="s">
        <v>101</v>
      </c>
      <c r="L84" s="20" t="s">
        <v>54</v>
      </c>
      <c r="M84" s="25">
        <f t="shared" si="15"/>
        <v>5312.34</v>
      </c>
      <c r="N84" s="26">
        <v>0</v>
      </c>
      <c r="O84" s="25">
        <f t="shared" si="16"/>
        <v>5312.34</v>
      </c>
      <c r="P84" s="30"/>
      <c r="Q84" s="25">
        <f t="shared" si="17"/>
        <v>4193.952631578947</v>
      </c>
      <c r="R84" s="25">
        <f t="shared" si="18"/>
        <v>8737.401315789473</v>
      </c>
      <c r="S84" s="26"/>
      <c r="T84" s="24">
        <f t="shared" si="19"/>
        <v>557.7957</v>
      </c>
      <c r="U84" s="24">
        <f t="shared" si="20"/>
        <v>159.3702</v>
      </c>
      <c r="V84" s="24">
        <f t="shared" si="21"/>
        <v>659.35435995</v>
      </c>
      <c r="W84" s="24">
        <f t="shared" si="22"/>
        <v>106.24680000000001</v>
      </c>
      <c r="X84" s="24">
        <f t="shared" si="13"/>
        <v>346.95</v>
      </c>
      <c r="Y84" s="39">
        <f t="shared" si="14"/>
        <v>197.1</v>
      </c>
      <c r="Z84" s="24">
        <f t="shared" si="23"/>
        <v>3506.1444</v>
      </c>
      <c r="AA84" s="8"/>
      <c r="AB84" s="24">
        <f t="shared" si="24"/>
        <v>7339.15705995</v>
      </c>
      <c r="AC84" s="24">
        <f t="shared" si="25"/>
        <v>52253.69153338421</v>
      </c>
      <c r="AD84" s="24">
        <f t="shared" si="26"/>
        <v>52253.69153338421</v>
      </c>
      <c r="AE84" s="24">
        <f t="shared" si="27"/>
        <v>104507.38306676842</v>
      </c>
      <c r="AF84" s="37"/>
      <c r="AG84" s="37"/>
      <c r="AI84" s="28"/>
      <c r="AJ84" s="28"/>
      <c r="AK84" s="28"/>
    </row>
    <row r="85" spans="1:37" ht="25.5" customHeight="1">
      <c r="A85" s="20">
        <v>80</v>
      </c>
      <c r="B85" s="20">
        <v>9</v>
      </c>
      <c r="C85" s="20">
        <v>25</v>
      </c>
      <c r="D85" s="21">
        <v>7</v>
      </c>
      <c r="E85" s="21">
        <v>1</v>
      </c>
      <c r="F85" s="21">
        <v>648</v>
      </c>
      <c r="G85" s="72" t="s">
        <v>120</v>
      </c>
      <c r="H85" s="29">
        <v>27</v>
      </c>
      <c r="I85" s="22" t="s">
        <v>30</v>
      </c>
      <c r="J85" s="32" t="s">
        <v>69</v>
      </c>
      <c r="K85" s="8" t="s">
        <v>101</v>
      </c>
      <c r="L85" s="20" t="s">
        <v>54</v>
      </c>
      <c r="M85" s="25">
        <f t="shared" si="15"/>
        <v>7968.51</v>
      </c>
      <c r="N85" s="26">
        <v>0</v>
      </c>
      <c r="O85" s="25">
        <f t="shared" si="16"/>
        <v>7968.51</v>
      </c>
      <c r="P85" s="30"/>
      <c r="Q85" s="25">
        <f t="shared" si="17"/>
        <v>6290.928947368422</v>
      </c>
      <c r="R85" s="25">
        <f t="shared" si="18"/>
        <v>13106.101973684214</v>
      </c>
      <c r="S85" s="26"/>
      <c r="T85" s="24">
        <f t="shared" si="19"/>
        <v>836.69355</v>
      </c>
      <c r="U85" s="24">
        <f t="shared" si="20"/>
        <v>239.0553</v>
      </c>
      <c r="V85" s="24">
        <f t="shared" si="21"/>
        <v>989.031539925</v>
      </c>
      <c r="W85" s="24">
        <f t="shared" si="22"/>
        <v>159.3702</v>
      </c>
      <c r="X85" s="24">
        <f t="shared" si="13"/>
        <v>520.425</v>
      </c>
      <c r="Y85" s="39">
        <f t="shared" si="14"/>
        <v>295.65</v>
      </c>
      <c r="Z85" s="24">
        <f t="shared" si="23"/>
        <v>5259.2166</v>
      </c>
      <c r="AA85" s="8"/>
      <c r="AB85" s="24">
        <f t="shared" si="24"/>
        <v>11008.735589924998</v>
      </c>
      <c r="AC85" s="24">
        <f t="shared" si="25"/>
        <v>78380.5373000763</v>
      </c>
      <c r="AD85" s="24">
        <f t="shared" si="26"/>
        <v>78380.5373000763</v>
      </c>
      <c r="AE85" s="24">
        <f t="shared" si="27"/>
        <v>156761.0746001526</v>
      </c>
      <c r="AF85" s="37"/>
      <c r="AG85" s="37"/>
      <c r="AI85" s="28"/>
      <c r="AJ85" s="28"/>
      <c r="AK85" s="28"/>
    </row>
    <row r="86" spans="1:37" ht="25.5" customHeight="1">
      <c r="A86" s="29">
        <v>81</v>
      </c>
      <c r="B86" s="20">
        <v>9</v>
      </c>
      <c r="C86" s="20">
        <v>25</v>
      </c>
      <c r="D86" s="21">
        <v>7</v>
      </c>
      <c r="E86" s="21">
        <v>1</v>
      </c>
      <c r="F86" s="21">
        <v>648</v>
      </c>
      <c r="G86" s="72" t="s">
        <v>120</v>
      </c>
      <c r="H86" s="29">
        <v>26</v>
      </c>
      <c r="I86" s="22" t="s">
        <v>30</v>
      </c>
      <c r="J86" s="32" t="s">
        <v>69</v>
      </c>
      <c r="K86" s="8" t="s">
        <v>101</v>
      </c>
      <c r="L86" s="20" t="s">
        <v>54</v>
      </c>
      <c r="M86" s="25">
        <f t="shared" si="15"/>
        <v>7673.38</v>
      </c>
      <c r="N86" s="26">
        <v>0</v>
      </c>
      <c r="O86" s="25">
        <f t="shared" si="16"/>
        <v>7673.38</v>
      </c>
      <c r="P86" s="30"/>
      <c r="Q86" s="25">
        <f t="shared" si="17"/>
        <v>6057.9315789473685</v>
      </c>
      <c r="R86" s="25">
        <f t="shared" si="18"/>
        <v>12620.690789473685</v>
      </c>
      <c r="S86" s="26"/>
      <c r="T86" s="24">
        <f t="shared" si="19"/>
        <v>805.7049</v>
      </c>
      <c r="U86" s="24">
        <f t="shared" si="20"/>
        <v>230.2014</v>
      </c>
      <c r="V86" s="24">
        <f t="shared" si="21"/>
        <v>952.4007421499999</v>
      </c>
      <c r="W86" s="24">
        <f t="shared" si="22"/>
        <v>153.4676</v>
      </c>
      <c r="X86" s="24">
        <f t="shared" si="13"/>
        <v>501.15</v>
      </c>
      <c r="Y86" s="39">
        <f t="shared" si="14"/>
        <v>284.7</v>
      </c>
      <c r="Z86" s="24">
        <f t="shared" si="23"/>
        <v>5064.4308</v>
      </c>
      <c r="AA86" s="8"/>
      <c r="AB86" s="24">
        <f t="shared" si="24"/>
        <v>10601.00464215</v>
      </c>
      <c r="AC86" s="24">
        <f t="shared" si="25"/>
        <v>75477.55443711052</v>
      </c>
      <c r="AD86" s="24">
        <f t="shared" si="26"/>
        <v>75477.55443711052</v>
      </c>
      <c r="AE86" s="24">
        <f t="shared" si="27"/>
        <v>150955.10887422104</v>
      </c>
      <c r="AF86" s="37"/>
      <c r="AG86" s="37"/>
      <c r="AI86" s="28"/>
      <c r="AJ86" s="28"/>
      <c r="AK86" s="28"/>
    </row>
    <row r="87" spans="1:37" ht="25.5" customHeight="1">
      <c r="A87" s="20">
        <v>82</v>
      </c>
      <c r="B87" s="20">
        <v>9</v>
      </c>
      <c r="C87" s="20">
        <v>25</v>
      </c>
      <c r="D87" s="21">
        <v>7</v>
      </c>
      <c r="E87" s="21">
        <v>1</v>
      </c>
      <c r="F87" s="21">
        <v>648</v>
      </c>
      <c r="G87" s="72" t="s">
        <v>120</v>
      </c>
      <c r="H87" s="29">
        <v>4</v>
      </c>
      <c r="I87" s="22" t="s">
        <v>30</v>
      </c>
      <c r="J87" s="32" t="s">
        <v>69</v>
      </c>
      <c r="K87" s="8" t="s">
        <v>101</v>
      </c>
      <c r="L87" s="20" t="s">
        <v>54</v>
      </c>
      <c r="M87" s="25">
        <f t="shared" si="15"/>
        <v>1180.52</v>
      </c>
      <c r="N87" s="26">
        <v>0</v>
      </c>
      <c r="O87" s="25">
        <f t="shared" si="16"/>
        <v>1180.52</v>
      </c>
      <c r="P87" s="30"/>
      <c r="Q87" s="25">
        <f t="shared" si="17"/>
        <v>931.9894736842106</v>
      </c>
      <c r="R87" s="25">
        <f t="shared" si="18"/>
        <v>1941.6447368421054</v>
      </c>
      <c r="S87" s="26"/>
      <c r="T87" s="24">
        <f t="shared" si="19"/>
        <v>123.9546</v>
      </c>
      <c r="U87" s="24">
        <f t="shared" si="20"/>
        <v>35.4156</v>
      </c>
      <c r="V87" s="24">
        <f t="shared" si="21"/>
        <v>146.5231911</v>
      </c>
      <c r="W87" s="24">
        <f t="shared" si="22"/>
        <v>23.6104</v>
      </c>
      <c r="X87" s="24">
        <f t="shared" si="13"/>
        <v>77.1</v>
      </c>
      <c r="Y87" s="39">
        <f t="shared" si="14"/>
        <v>43.8</v>
      </c>
      <c r="Z87" s="24">
        <f t="shared" si="23"/>
        <v>779.1432</v>
      </c>
      <c r="AA87" s="8"/>
      <c r="AB87" s="24">
        <f t="shared" si="24"/>
        <v>1630.9237911</v>
      </c>
      <c r="AC87" s="24">
        <f t="shared" si="25"/>
        <v>11611.931451863158</v>
      </c>
      <c r="AD87" s="24">
        <f t="shared" si="26"/>
        <v>11611.931451863158</v>
      </c>
      <c r="AE87" s="24">
        <f t="shared" si="27"/>
        <v>23223.862903726316</v>
      </c>
      <c r="AF87" s="37"/>
      <c r="AG87" s="37"/>
      <c r="AI87" s="28"/>
      <c r="AJ87" s="28"/>
      <c r="AK87" s="28"/>
    </row>
    <row r="88" spans="1:37" ht="25.5" customHeight="1">
      <c r="A88" s="20">
        <v>83</v>
      </c>
      <c r="B88" s="20">
        <v>9</v>
      </c>
      <c r="C88" s="20">
        <v>25</v>
      </c>
      <c r="D88" s="21">
        <v>7</v>
      </c>
      <c r="E88" s="21">
        <v>1</v>
      </c>
      <c r="F88" s="21">
        <v>648</v>
      </c>
      <c r="G88" s="72" t="s">
        <v>120</v>
      </c>
      <c r="H88" s="29">
        <v>3</v>
      </c>
      <c r="I88" s="22" t="s">
        <v>30</v>
      </c>
      <c r="J88" s="32" t="s">
        <v>69</v>
      </c>
      <c r="K88" s="8" t="s">
        <v>101</v>
      </c>
      <c r="L88" s="20" t="s">
        <v>54</v>
      </c>
      <c r="M88" s="25">
        <f t="shared" si="15"/>
        <v>885.39</v>
      </c>
      <c r="N88" s="26">
        <v>0</v>
      </c>
      <c r="O88" s="25">
        <f t="shared" si="16"/>
        <v>885.39</v>
      </c>
      <c r="P88" s="30">
        <f>M88*0.02</f>
        <v>17.7078</v>
      </c>
      <c r="Q88" s="25">
        <f t="shared" si="17"/>
        <v>698.9921052631579</v>
      </c>
      <c r="R88" s="25">
        <f t="shared" si="18"/>
        <v>1456.233552631579</v>
      </c>
      <c r="S88" s="26"/>
      <c r="T88" s="24">
        <f t="shared" si="19"/>
        <v>92.96594999999999</v>
      </c>
      <c r="U88" s="24">
        <f t="shared" si="20"/>
        <v>26.5617</v>
      </c>
      <c r="V88" s="24">
        <f t="shared" si="21"/>
        <v>109.89239332499999</v>
      </c>
      <c r="W88" s="24">
        <f t="shared" si="22"/>
        <v>17.7078</v>
      </c>
      <c r="X88" s="24">
        <f t="shared" si="13"/>
        <v>57.824999999999996</v>
      </c>
      <c r="Y88" s="39">
        <f t="shared" si="14"/>
        <v>32.849999999999994</v>
      </c>
      <c r="Z88" s="24">
        <f t="shared" si="23"/>
        <v>584.3573999999999</v>
      </c>
      <c r="AA88" s="8"/>
      <c r="AB88" s="24">
        <f t="shared" si="24"/>
        <v>1240.900643325</v>
      </c>
      <c r="AC88" s="24">
        <f t="shared" si="25"/>
        <v>8824.04928889737</v>
      </c>
      <c r="AD88" s="24">
        <f t="shared" si="26"/>
        <v>8824.04928889737</v>
      </c>
      <c r="AE88" s="24">
        <f t="shared" si="27"/>
        <v>17648.09857779474</v>
      </c>
      <c r="AF88" s="37"/>
      <c r="AG88" s="37"/>
      <c r="AI88" s="28"/>
      <c r="AJ88" s="28"/>
      <c r="AK88" s="28"/>
    </row>
    <row r="89" spans="1:37" ht="25.5" customHeight="1">
      <c r="A89" s="29">
        <v>84</v>
      </c>
      <c r="B89" s="20">
        <v>9</v>
      </c>
      <c r="C89" s="20">
        <v>25</v>
      </c>
      <c r="D89" s="21">
        <v>7</v>
      </c>
      <c r="E89" s="21">
        <v>1</v>
      </c>
      <c r="F89" s="21">
        <v>648</v>
      </c>
      <c r="G89" s="72" t="s">
        <v>120</v>
      </c>
      <c r="H89" s="29">
        <v>15</v>
      </c>
      <c r="I89" s="22" t="s">
        <v>30</v>
      </c>
      <c r="J89" s="32" t="s">
        <v>69</v>
      </c>
      <c r="K89" s="8" t="s">
        <v>101</v>
      </c>
      <c r="L89" s="20" t="s">
        <v>54</v>
      </c>
      <c r="M89" s="25">
        <f t="shared" si="15"/>
        <v>4426.95</v>
      </c>
      <c r="N89" s="26">
        <v>0</v>
      </c>
      <c r="O89" s="25">
        <f t="shared" si="16"/>
        <v>4426.95</v>
      </c>
      <c r="P89" s="30"/>
      <c r="Q89" s="25">
        <f t="shared" si="17"/>
        <v>3494.960526315789</v>
      </c>
      <c r="R89" s="25">
        <f t="shared" si="18"/>
        <v>7281.167763157894</v>
      </c>
      <c r="S89" s="26"/>
      <c r="T89" s="24">
        <f t="shared" si="19"/>
        <v>464.82975</v>
      </c>
      <c r="U89" s="24">
        <f t="shared" si="20"/>
        <v>132.80849999999998</v>
      </c>
      <c r="V89" s="24">
        <f t="shared" si="21"/>
        <v>549.461966625</v>
      </c>
      <c r="W89" s="24">
        <f t="shared" si="22"/>
        <v>88.539</v>
      </c>
      <c r="X89" s="24">
        <f t="shared" si="13"/>
        <v>289.125</v>
      </c>
      <c r="Y89" s="39">
        <f t="shared" si="14"/>
        <v>164.25</v>
      </c>
      <c r="Z89" s="24">
        <f t="shared" si="23"/>
        <v>2921.787</v>
      </c>
      <c r="AA89" s="8"/>
      <c r="AB89" s="24">
        <f t="shared" si="24"/>
        <v>6115.964216625</v>
      </c>
      <c r="AC89" s="24">
        <f t="shared" si="25"/>
        <v>43544.74294448684</v>
      </c>
      <c r="AD89" s="24">
        <f t="shared" si="26"/>
        <v>43544.74294448684</v>
      </c>
      <c r="AE89" s="24">
        <f t="shared" si="27"/>
        <v>87089.48588897368</v>
      </c>
      <c r="AF89" s="37"/>
      <c r="AG89" s="37"/>
      <c r="AI89" s="28"/>
      <c r="AJ89" s="28"/>
      <c r="AK89" s="28"/>
    </row>
    <row r="90" spans="1:37" ht="25.5" customHeight="1">
      <c r="A90" s="29">
        <v>85</v>
      </c>
      <c r="B90" s="20">
        <v>9</v>
      </c>
      <c r="C90" s="20">
        <v>25</v>
      </c>
      <c r="D90" s="21">
        <v>7</v>
      </c>
      <c r="E90" s="21">
        <v>1</v>
      </c>
      <c r="F90" s="21">
        <v>648</v>
      </c>
      <c r="G90" s="72" t="s">
        <v>120</v>
      </c>
      <c r="H90" s="29">
        <v>26</v>
      </c>
      <c r="I90" s="22" t="s">
        <v>30</v>
      </c>
      <c r="J90" s="32" t="s">
        <v>69</v>
      </c>
      <c r="K90" s="8" t="s">
        <v>101</v>
      </c>
      <c r="L90" s="20" t="s">
        <v>54</v>
      </c>
      <c r="M90" s="25">
        <f t="shared" si="15"/>
        <v>7673.38</v>
      </c>
      <c r="N90" s="26"/>
      <c r="O90" s="25">
        <f t="shared" si="16"/>
        <v>7673.38</v>
      </c>
      <c r="P90" s="30"/>
      <c r="Q90" s="25">
        <f t="shared" si="17"/>
        <v>6057.9315789473685</v>
      </c>
      <c r="R90" s="25">
        <f t="shared" si="18"/>
        <v>12620.690789473685</v>
      </c>
      <c r="S90" s="26"/>
      <c r="T90" s="24">
        <f t="shared" si="19"/>
        <v>805.7049</v>
      </c>
      <c r="U90" s="24">
        <f t="shared" si="20"/>
        <v>230.2014</v>
      </c>
      <c r="V90" s="24">
        <f t="shared" si="21"/>
        <v>952.4007421499999</v>
      </c>
      <c r="W90" s="24">
        <f t="shared" si="22"/>
        <v>153.4676</v>
      </c>
      <c r="X90" s="24">
        <f t="shared" si="13"/>
        <v>501.15</v>
      </c>
      <c r="Y90" s="39">
        <f t="shared" si="14"/>
        <v>284.7</v>
      </c>
      <c r="Z90" s="24">
        <f t="shared" si="23"/>
        <v>5064.4308</v>
      </c>
      <c r="AA90" s="8"/>
      <c r="AB90" s="24">
        <f t="shared" si="24"/>
        <v>10601.00464215</v>
      </c>
      <c r="AC90" s="24">
        <f t="shared" si="25"/>
        <v>75477.55443711052</v>
      </c>
      <c r="AD90" s="24">
        <f t="shared" si="26"/>
        <v>75477.55443711052</v>
      </c>
      <c r="AE90" s="24">
        <f t="shared" si="27"/>
        <v>150955.10887422104</v>
      </c>
      <c r="AF90" s="37"/>
      <c r="AG90" s="37"/>
      <c r="AI90" s="28"/>
      <c r="AJ90" s="28"/>
      <c r="AK90" s="28"/>
    </row>
    <row r="91" spans="1:37" ht="25.5" customHeight="1">
      <c r="A91" s="29">
        <v>86</v>
      </c>
      <c r="B91" s="20">
        <v>9</v>
      </c>
      <c r="C91" s="20">
        <v>25</v>
      </c>
      <c r="D91" s="21">
        <v>7</v>
      </c>
      <c r="E91" s="21">
        <v>1</v>
      </c>
      <c r="F91" s="21">
        <v>648</v>
      </c>
      <c r="G91" s="72" t="s">
        <v>120</v>
      </c>
      <c r="H91" s="29">
        <v>1</v>
      </c>
      <c r="I91" s="22" t="s">
        <v>30</v>
      </c>
      <c r="J91" s="32" t="s">
        <v>69</v>
      </c>
      <c r="K91" s="8" t="s">
        <v>101</v>
      </c>
      <c r="L91" s="20" t="s">
        <v>54</v>
      </c>
      <c r="M91" s="25">
        <f t="shared" si="15"/>
        <v>295.13</v>
      </c>
      <c r="N91" s="26"/>
      <c r="O91" s="25">
        <v>295.13</v>
      </c>
      <c r="P91" s="30"/>
      <c r="Q91" s="25">
        <f t="shared" si="17"/>
        <v>232.99736842105264</v>
      </c>
      <c r="R91" s="25">
        <f t="shared" si="18"/>
        <v>485.41118421052636</v>
      </c>
      <c r="S91" s="26"/>
      <c r="T91" s="24">
        <f t="shared" si="19"/>
        <v>30.98865</v>
      </c>
      <c r="U91" s="24">
        <f t="shared" si="20"/>
        <v>8.8539</v>
      </c>
      <c r="V91" s="24">
        <f t="shared" si="21"/>
        <v>36.630797775</v>
      </c>
      <c r="W91" s="24">
        <f t="shared" si="22"/>
        <v>5.9026</v>
      </c>
      <c r="X91" s="24">
        <f t="shared" si="13"/>
        <v>19.275</v>
      </c>
      <c r="Y91" s="39">
        <f t="shared" si="14"/>
        <v>10.95</v>
      </c>
      <c r="Z91" s="24">
        <f t="shared" si="23"/>
        <v>194.7858</v>
      </c>
      <c r="AA91" s="8"/>
      <c r="AB91" s="24">
        <f t="shared" si="24"/>
        <v>407.730947775</v>
      </c>
      <c r="AC91" s="24">
        <f t="shared" si="25"/>
        <v>2902.9828629657895</v>
      </c>
      <c r="AD91" s="24">
        <f t="shared" si="26"/>
        <v>2902.9828629657895</v>
      </c>
      <c r="AE91" s="24">
        <f t="shared" si="27"/>
        <v>5805.965725931579</v>
      </c>
      <c r="AF91" s="37"/>
      <c r="AG91" s="37"/>
      <c r="AI91" s="28"/>
      <c r="AJ91" s="28"/>
      <c r="AK91" s="28"/>
    </row>
    <row r="92" spans="1:37" ht="25.5" customHeight="1">
      <c r="A92" s="29">
        <v>87</v>
      </c>
      <c r="B92" s="20">
        <v>9</v>
      </c>
      <c r="C92" s="20">
        <v>25</v>
      </c>
      <c r="D92" s="21">
        <v>7</v>
      </c>
      <c r="E92" s="21">
        <v>1</v>
      </c>
      <c r="F92" s="21">
        <v>648</v>
      </c>
      <c r="G92" s="72" t="s">
        <v>120</v>
      </c>
      <c r="H92" s="29">
        <v>2</v>
      </c>
      <c r="I92" s="22" t="s">
        <v>30</v>
      </c>
      <c r="J92" s="32" t="s">
        <v>69</v>
      </c>
      <c r="K92" s="8" t="s">
        <v>101</v>
      </c>
      <c r="L92" s="20" t="s">
        <v>54</v>
      </c>
      <c r="M92" s="25">
        <f t="shared" si="15"/>
        <v>590.26</v>
      </c>
      <c r="N92" s="26"/>
      <c r="O92" s="25">
        <v>590.26</v>
      </c>
      <c r="P92" s="30"/>
      <c r="Q92" s="25">
        <f t="shared" si="17"/>
        <v>465.9947368421053</v>
      </c>
      <c r="R92" s="25">
        <f t="shared" si="18"/>
        <v>970.8223684210527</v>
      </c>
      <c r="S92" s="26"/>
      <c r="T92" s="24">
        <f t="shared" si="19"/>
        <v>61.9773</v>
      </c>
      <c r="U92" s="24">
        <f t="shared" si="20"/>
        <v>17.7078</v>
      </c>
      <c r="V92" s="24">
        <f t="shared" si="21"/>
        <v>73.26159555</v>
      </c>
      <c r="W92" s="24">
        <f t="shared" si="22"/>
        <v>11.8052</v>
      </c>
      <c r="X92" s="24">
        <f t="shared" si="13"/>
        <v>38.55</v>
      </c>
      <c r="Y92" s="39">
        <f t="shared" si="14"/>
        <v>21.9</v>
      </c>
      <c r="Z92" s="24">
        <f t="shared" si="23"/>
        <v>389.5716</v>
      </c>
      <c r="AA92" s="8"/>
      <c r="AB92" s="24">
        <f t="shared" si="24"/>
        <v>815.46189555</v>
      </c>
      <c r="AC92" s="24">
        <f t="shared" si="25"/>
        <v>5805.965725931579</v>
      </c>
      <c r="AD92" s="24">
        <f t="shared" si="26"/>
        <v>5805.965725931579</v>
      </c>
      <c r="AE92" s="24">
        <f t="shared" si="27"/>
        <v>11611.931451863158</v>
      </c>
      <c r="AF92" s="37"/>
      <c r="AG92" s="37"/>
      <c r="AI92" s="28"/>
      <c r="AJ92" s="28"/>
      <c r="AK92" s="28"/>
    </row>
    <row r="93" spans="1:37" ht="25.5" customHeight="1">
      <c r="A93" s="29">
        <v>88</v>
      </c>
      <c r="B93" s="20">
        <v>9</v>
      </c>
      <c r="C93" s="20">
        <v>25</v>
      </c>
      <c r="D93" s="21">
        <v>7</v>
      </c>
      <c r="E93" s="21"/>
      <c r="F93" s="21">
        <v>648</v>
      </c>
      <c r="G93" s="72" t="s">
        <v>120</v>
      </c>
      <c r="H93" s="29">
        <v>5</v>
      </c>
      <c r="I93" s="22" t="s">
        <v>30</v>
      </c>
      <c r="J93" s="32" t="s">
        <v>69</v>
      </c>
      <c r="K93" s="8" t="s">
        <v>101</v>
      </c>
      <c r="L93" s="20" t="s">
        <v>54</v>
      </c>
      <c r="M93" s="25">
        <f t="shared" si="15"/>
        <v>1475.65</v>
      </c>
      <c r="N93" s="26"/>
      <c r="O93" s="25">
        <v>1475.65</v>
      </c>
      <c r="P93" s="30">
        <v>48.54</v>
      </c>
      <c r="Q93" s="25">
        <f t="shared" si="17"/>
        <v>1164.9868421052633</v>
      </c>
      <c r="R93" s="25">
        <f t="shared" si="18"/>
        <v>2427.0559210526317</v>
      </c>
      <c r="T93" s="24">
        <f t="shared" si="19"/>
        <v>154.94325</v>
      </c>
      <c r="U93" s="24">
        <f t="shared" si="20"/>
        <v>44.2695</v>
      </c>
      <c r="V93" s="24">
        <f t="shared" si="21"/>
        <v>183.153988875</v>
      </c>
      <c r="W93" s="24">
        <f t="shared" si="22"/>
        <v>29.513</v>
      </c>
      <c r="X93" s="24">
        <f t="shared" si="13"/>
        <v>96.375</v>
      </c>
      <c r="Y93" s="39">
        <f t="shared" si="14"/>
        <v>54.75</v>
      </c>
      <c r="Z93" s="24">
        <f t="shared" si="23"/>
        <v>973.9290000000001</v>
      </c>
      <c r="AA93" s="8"/>
      <c r="AB93" s="24">
        <f t="shared" si="24"/>
        <v>2087.1947388750004</v>
      </c>
      <c r="AC93" s="24">
        <f t="shared" si="25"/>
        <v>14830.424314828952</v>
      </c>
      <c r="AD93" s="24">
        <f t="shared" si="26"/>
        <v>14830.424314828952</v>
      </c>
      <c r="AE93" s="24">
        <f t="shared" si="27"/>
        <v>29660.848629657903</v>
      </c>
      <c r="AF93" s="37"/>
      <c r="AG93" s="37"/>
      <c r="AI93" s="28"/>
      <c r="AJ93" s="28"/>
      <c r="AK93" s="28"/>
    </row>
    <row r="94" spans="1:37" ht="25.5" customHeight="1">
      <c r="A94" s="20">
        <v>89</v>
      </c>
      <c r="B94" s="20">
        <v>9</v>
      </c>
      <c r="C94" s="20">
        <v>25</v>
      </c>
      <c r="D94" s="21">
        <v>7</v>
      </c>
      <c r="E94" s="21">
        <v>1</v>
      </c>
      <c r="F94" s="21">
        <v>648</v>
      </c>
      <c r="G94" s="72" t="s">
        <v>120</v>
      </c>
      <c r="H94" s="29">
        <v>30</v>
      </c>
      <c r="I94" s="22" t="s">
        <v>30</v>
      </c>
      <c r="J94" s="32" t="s">
        <v>69</v>
      </c>
      <c r="K94" s="8" t="s">
        <v>101</v>
      </c>
      <c r="L94" s="20" t="s">
        <v>54</v>
      </c>
      <c r="M94" s="25">
        <f t="shared" si="15"/>
        <v>8853.9</v>
      </c>
      <c r="N94" s="26">
        <v>0</v>
      </c>
      <c r="O94" s="25">
        <f t="shared" si="16"/>
        <v>8853.9</v>
      </c>
      <c r="P94" s="30">
        <v>44.27</v>
      </c>
      <c r="Q94" s="25">
        <f t="shared" si="17"/>
        <v>6989.921052631578</v>
      </c>
      <c r="R94" s="25">
        <f t="shared" si="18"/>
        <v>14562.335526315788</v>
      </c>
      <c r="S94" s="26"/>
      <c r="T94" s="24">
        <f t="shared" si="19"/>
        <v>929.6595</v>
      </c>
      <c r="U94" s="24">
        <f t="shared" si="20"/>
        <v>265.61699999999996</v>
      </c>
      <c r="V94" s="24">
        <f t="shared" si="21"/>
        <v>1098.92393325</v>
      </c>
      <c r="W94" s="24">
        <f t="shared" si="22"/>
        <v>177.078</v>
      </c>
      <c r="X94" s="24">
        <f t="shared" si="13"/>
        <v>578.25</v>
      </c>
      <c r="Y94" s="39">
        <f t="shared" si="14"/>
        <v>328.5</v>
      </c>
      <c r="Z94" s="24">
        <f t="shared" si="23"/>
        <v>5843.574</v>
      </c>
      <c r="AA94" s="8"/>
      <c r="AB94" s="24">
        <f t="shared" si="24"/>
        <v>12276.19843325</v>
      </c>
      <c r="AC94" s="24">
        <f t="shared" si="25"/>
        <v>87377.24088897367</v>
      </c>
      <c r="AD94" s="24">
        <f t="shared" si="26"/>
        <v>87377.24088897367</v>
      </c>
      <c r="AE94" s="24">
        <f t="shared" si="27"/>
        <v>174754.48177794734</v>
      </c>
      <c r="AF94" s="37"/>
      <c r="AG94" s="37"/>
      <c r="AI94" s="28"/>
      <c r="AJ94" s="28"/>
      <c r="AK94" s="28"/>
    </row>
    <row r="95" spans="1:37" ht="25.5" customHeight="1">
      <c r="A95" s="20">
        <v>90</v>
      </c>
      <c r="B95" s="20"/>
      <c r="C95" s="20"/>
      <c r="D95" s="21">
        <v>7</v>
      </c>
      <c r="E95" s="21">
        <v>1</v>
      </c>
      <c r="F95" s="21">
        <v>648</v>
      </c>
      <c r="G95" s="72" t="s">
        <v>120</v>
      </c>
      <c r="H95" s="29">
        <v>7</v>
      </c>
      <c r="I95" s="22" t="s">
        <v>30</v>
      </c>
      <c r="J95" s="32" t="s">
        <v>69</v>
      </c>
      <c r="K95" s="8" t="s">
        <v>101</v>
      </c>
      <c r="L95" s="20" t="s">
        <v>54</v>
      </c>
      <c r="M95" s="25">
        <f t="shared" si="15"/>
        <v>2065.91</v>
      </c>
      <c r="N95" s="26"/>
      <c r="O95" s="25">
        <f t="shared" si="16"/>
        <v>2065.91</v>
      </c>
      <c r="P95" s="30">
        <v>0</v>
      </c>
      <c r="Q95" s="25">
        <f t="shared" si="17"/>
        <v>1630.9815789473682</v>
      </c>
      <c r="R95" s="25">
        <f t="shared" si="18"/>
        <v>3397.8782894736837</v>
      </c>
      <c r="S95" s="26"/>
      <c r="T95" s="24">
        <f t="shared" si="19"/>
        <v>216.92054999999996</v>
      </c>
      <c r="U95" s="24">
        <f t="shared" si="20"/>
        <v>61.97729999999999</v>
      </c>
      <c r="V95" s="24">
        <f t="shared" si="21"/>
        <v>256.41558442499996</v>
      </c>
      <c r="W95" s="24">
        <f t="shared" si="22"/>
        <v>41.3182</v>
      </c>
      <c r="X95" s="24">
        <f aca="true" t="shared" si="28" ref="X95:X113">H95*19.275</f>
        <v>134.92499999999998</v>
      </c>
      <c r="Y95" s="39">
        <f t="shared" si="14"/>
        <v>76.64999999999999</v>
      </c>
      <c r="Z95" s="24">
        <f t="shared" si="23"/>
        <v>1363.5005999999998</v>
      </c>
      <c r="AA95" s="8"/>
      <c r="AB95" s="24">
        <f t="shared" si="24"/>
        <v>2854.116634425</v>
      </c>
      <c r="AC95" s="24"/>
      <c r="AD95" s="24"/>
      <c r="AE95" s="24"/>
      <c r="AF95" s="37"/>
      <c r="AG95" s="37"/>
      <c r="AI95" s="28"/>
      <c r="AJ95" s="28"/>
      <c r="AK95" s="28"/>
    </row>
    <row r="96" spans="1:37" ht="25.5" customHeight="1">
      <c r="A96" s="20">
        <v>91</v>
      </c>
      <c r="B96" s="20">
        <v>9</v>
      </c>
      <c r="C96" s="20">
        <v>25</v>
      </c>
      <c r="D96" s="21">
        <v>7</v>
      </c>
      <c r="E96" s="21">
        <v>1</v>
      </c>
      <c r="F96" s="21">
        <v>648</v>
      </c>
      <c r="G96" s="72" t="s">
        <v>120</v>
      </c>
      <c r="H96" s="29">
        <v>4</v>
      </c>
      <c r="I96" s="22" t="s">
        <v>29</v>
      </c>
      <c r="J96" s="32" t="s">
        <v>69</v>
      </c>
      <c r="K96" s="8" t="s">
        <v>101</v>
      </c>
      <c r="L96" s="20" t="s">
        <v>54</v>
      </c>
      <c r="M96" s="25">
        <f aca="true" t="shared" si="29" ref="M96:M113">H96*336.48</f>
        <v>1345.92</v>
      </c>
      <c r="N96" s="26">
        <v>0</v>
      </c>
      <c r="O96" s="25">
        <f t="shared" si="16"/>
        <v>1345.92</v>
      </c>
      <c r="P96" s="30">
        <f aca="true" t="shared" si="30" ref="P96:P106">M96*0.02</f>
        <v>26.918400000000002</v>
      </c>
      <c r="Q96" s="25">
        <f t="shared" si="17"/>
        <v>1062.5684210526317</v>
      </c>
      <c r="R96" s="25">
        <f t="shared" si="18"/>
        <v>2213.684210526316</v>
      </c>
      <c r="S96" s="26"/>
      <c r="T96" s="24">
        <f t="shared" si="19"/>
        <v>141.3216</v>
      </c>
      <c r="U96" s="24">
        <f t="shared" si="20"/>
        <v>40.3776</v>
      </c>
      <c r="V96" s="24">
        <f t="shared" si="21"/>
        <v>167.05222559999999</v>
      </c>
      <c r="W96" s="24">
        <f t="shared" si="22"/>
        <v>26.918400000000002</v>
      </c>
      <c r="X96" s="24">
        <f t="shared" si="28"/>
        <v>77.1</v>
      </c>
      <c r="Y96" s="39">
        <f aca="true" t="shared" si="31" ref="Y96:Y113">H96*11.95</f>
        <v>47.8</v>
      </c>
      <c r="Z96" s="24">
        <f t="shared" si="23"/>
        <v>888.3072</v>
      </c>
      <c r="AA96" s="8"/>
      <c r="AB96" s="24">
        <f t="shared" si="24"/>
        <v>1873.4082256</v>
      </c>
      <c r="AC96" s="24">
        <f t="shared" si="25"/>
        <v>13336.188469389472</v>
      </c>
      <c r="AD96" s="24">
        <f t="shared" si="26"/>
        <v>13336.188469389472</v>
      </c>
      <c r="AE96" s="24">
        <f t="shared" si="27"/>
        <v>26672.376938778943</v>
      </c>
      <c r="AF96" s="37"/>
      <c r="AG96" s="37"/>
      <c r="AI96" s="28"/>
      <c r="AJ96" s="28"/>
      <c r="AK96" s="28"/>
    </row>
    <row r="97" spans="1:37" ht="25.5" customHeight="1">
      <c r="A97" s="29">
        <v>92</v>
      </c>
      <c r="B97" s="20">
        <v>9</v>
      </c>
      <c r="C97" s="20">
        <v>25</v>
      </c>
      <c r="D97" s="21">
        <v>7</v>
      </c>
      <c r="E97" s="21">
        <v>1</v>
      </c>
      <c r="F97" s="21">
        <v>648</v>
      </c>
      <c r="G97" s="72" t="s">
        <v>120</v>
      </c>
      <c r="H97" s="29">
        <v>11</v>
      </c>
      <c r="I97" s="22" t="s">
        <v>29</v>
      </c>
      <c r="J97" s="32" t="s">
        <v>69</v>
      </c>
      <c r="K97" s="8" t="s">
        <v>101</v>
      </c>
      <c r="L97" s="20" t="s">
        <v>54</v>
      </c>
      <c r="M97" s="25">
        <f t="shared" si="29"/>
        <v>3701.28</v>
      </c>
      <c r="N97" s="26">
        <v>0</v>
      </c>
      <c r="O97" s="25">
        <f t="shared" si="16"/>
        <v>3701.28</v>
      </c>
      <c r="P97" s="30">
        <f t="shared" si="30"/>
        <v>74.02560000000001</v>
      </c>
      <c r="Q97" s="25">
        <f t="shared" si="17"/>
        <v>2922.0631578947373</v>
      </c>
      <c r="R97" s="25">
        <f t="shared" si="18"/>
        <v>6087.631578947369</v>
      </c>
      <c r="S97" s="26"/>
      <c r="T97" s="24">
        <f t="shared" si="19"/>
        <v>388.6344</v>
      </c>
      <c r="U97" s="24">
        <f t="shared" si="20"/>
        <v>111.0384</v>
      </c>
      <c r="V97" s="24">
        <f t="shared" si="21"/>
        <v>459.3936204</v>
      </c>
      <c r="W97" s="24">
        <f t="shared" si="22"/>
        <v>74.02560000000001</v>
      </c>
      <c r="X97" s="24">
        <f t="shared" si="28"/>
        <v>212.02499999999998</v>
      </c>
      <c r="Y97" s="39">
        <f t="shared" si="31"/>
        <v>131.45</v>
      </c>
      <c r="Z97" s="24">
        <f t="shared" si="23"/>
        <v>2442.8448</v>
      </c>
      <c r="AA97" s="8"/>
      <c r="AB97" s="24">
        <f t="shared" si="24"/>
        <v>5151.8726204</v>
      </c>
      <c r="AC97" s="24">
        <f t="shared" si="25"/>
        <v>36674.518290821055</v>
      </c>
      <c r="AD97" s="24">
        <f t="shared" si="26"/>
        <v>36674.518290821055</v>
      </c>
      <c r="AE97" s="24">
        <f t="shared" si="27"/>
        <v>73349.03658164211</v>
      </c>
      <c r="AF97" s="37"/>
      <c r="AG97" s="37"/>
      <c r="AI97" s="28"/>
      <c r="AJ97" s="28"/>
      <c r="AK97" s="28"/>
    </row>
    <row r="98" spans="1:37" ht="25.5" customHeight="1">
      <c r="A98" s="20">
        <v>93</v>
      </c>
      <c r="B98" s="20">
        <v>9</v>
      </c>
      <c r="C98" s="20">
        <v>25</v>
      </c>
      <c r="D98" s="21">
        <v>7</v>
      </c>
      <c r="E98" s="21">
        <v>1</v>
      </c>
      <c r="F98" s="21">
        <v>648</v>
      </c>
      <c r="G98" s="72" t="s">
        <v>120</v>
      </c>
      <c r="H98" s="29">
        <v>28</v>
      </c>
      <c r="I98" s="22" t="s">
        <v>29</v>
      </c>
      <c r="J98" s="32" t="s">
        <v>69</v>
      </c>
      <c r="K98" s="8" t="s">
        <v>101</v>
      </c>
      <c r="L98" s="20" t="s">
        <v>54</v>
      </c>
      <c r="M98" s="25">
        <f t="shared" si="29"/>
        <v>9421.44</v>
      </c>
      <c r="N98" s="26">
        <v>0</v>
      </c>
      <c r="O98" s="25">
        <f t="shared" si="16"/>
        <v>9421.44</v>
      </c>
      <c r="P98" s="30">
        <f t="shared" si="30"/>
        <v>188.42880000000002</v>
      </c>
      <c r="Q98" s="25">
        <f t="shared" si="17"/>
        <v>7437.978947368421</v>
      </c>
      <c r="R98" s="25">
        <f t="shared" si="18"/>
        <v>15495.789473684212</v>
      </c>
      <c r="S98" s="26"/>
      <c r="T98" s="24">
        <f t="shared" si="19"/>
        <v>989.2512</v>
      </c>
      <c r="U98" s="24">
        <f t="shared" si="20"/>
        <v>282.6432</v>
      </c>
      <c r="V98" s="24">
        <f t="shared" si="21"/>
        <v>1169.3655792</v>
      </c>
      <c r="W98" s="24">
        <f t="shared" si="22"/>
        <v>188.42880000000002</v>
      </c>
      <c r="X98" s="24">
        <f t="shared" si="28"/>
        <v>539.6999999999999</v>
      </c>
      <c r="Y98" s="39">
        <f t="shared" si="31"/>
        <v>334.59999999999997</v>
      </c>
      <c r="Z98" s="24">
        <f t="shared" si="23"/>
        <v>6218.1504</v>
      </c>
      <c r="AA98" s="8"/>
      <c r="AB98" s="24">
        <f t="shared" si="24"/>
        <v>13113.857579200001</v>
      </c>
      <c r="AC98" s="24">
        <f t="shared" si="25"/>
        <v>93353.31928572632</v>
      </c>
      <c r="AD98" s="24">
        <f t="shared" si="26"/>
        <v>93353.31928572632</v>
      </c>
      <c r="AE98" s="24">
        <f t="shared" si="27"/>
        <v>186706.63857145264</v>
      </c>
      <c r="AF98" s="37"/>
      <c r="AG98" s="37"/>
      <c r="AI98" s="28"/>
      <c r="AJ98" s="28"/>
      <c r="AK98" s="28"/>
    </row>
    <row r="99" spans="1:37" ht="25.5" customHeight="1">
      <c r="A99" s="20">
        <v>94</v>
      </c>
      <c r="B99" s="20">
        <v>9</v>
      </c>
      <c r="C99" s="20">
        <v>25</v>
      </c>
      <c r="D99" s="21">
        <v>7</v>
      </c>
      <c r="E99" s="21">
        <v>1</v>
      </c>
      <c r="F99" s="21">
        <v>648</v>
      </c>
      <c r="G99" s="72" t="s">
        <v>120</v>
      </c>
      <c r="H99" s="29">
        <v>28</v>
      </c>
      <c r="I99" s="22" t="s">
        <v>29</v>
      </c>
      <c r="J99" s="32" t="s">
        <v>69</v>
      </c>
      <c r="K99" s="8" t="s">
        <v>101</v>
      </c>
      <c r="L99" s="20" t="s">
        <v>54</v>
      </c>
      <c r="M99" s="25">
        <f t="shared" si="29"/>
        <v>9421.44</v>
      </c>
      <c r="N99" s="26">
        <v>0</v>
      </c>
      <c r="O99" s="25">
        <f t="shared" si="16"/>
        <v>9421.44</v>
      </c>
      <c r="P99" s="30">
        <f t="shared" si="30"/>
        <v>188.42880000000002</v>
      </c>
      <c r="Q99" s="25">
        <f t="shared" si="17"/>
        <v>7437.978947368421</v>
      </c>
      <c r="R99" s="25">
        <f t="shared" si="18"/>
        <v>15495.789473684212</v>
      </c>
      <c r="S99" s="26"/>
      <c r="T99" s="24">
        <f t="shared" si="19"/>
        <v>989.2512</v>
      </c>
      <c r="U99" s="24">
        <f t="shared" si="20"/>
        <v>282.6432</v>
      </c>
      <c r="V99" s="24">
        <f t="shared" si="21"/>
        <v>1169.3655792</v>
      </c>
      <c r="W99" s="24">
        <f t="shared" si="22"/>
        <v>188.42880000000002</v>
      </c>
      <c r="X99" s="24">
        <f t="shared" si="28"/>
        <v>539.6999999999999</v>
      </c>
      <c r="Y99" s="39">
        <f t="shared" si="31"/>
        <v>334.59999999999997</v>
      </c>
      <c r="Z99" s="24">
        <f t="shared" si="23"/>
        <v>6218.1504</v>
      </c>
      <c r="AA99" s="8"/>
      <c r="AB99" s="24">
        <f t="shared" si="24"/>
        <v>13113.857579200001</v>
      </c>
      <c r="AC99" s="24">
        <f t="shared" si="25"/>
        <v>93353.31928572632</v>
      </c>
      <c r="AD99" s="24">
        <f t="shared" si="26"/>
        <v>93353.31928572632</v>
      </c>
      <c r="AE99" s="24">
        <f t="shared" si="27"/>
        <v>186706.63857145264</v>
      </c>
      <c r="AF99" s="37"/>
      <c r="AG99" s="37"/>
      <c r="AI99" s="28"/>
      <c r="AJ99" s="28"/>
      <c r="AK99" s="28"/>
    </row>
    <row r="100" spans="1:37" ht="25.5" customHeight="1">
      <c r="A100" s="29">
        <v>95</v>
      </c>
      <c r="B100" s="20">
        <v>9</v>
      </c>
      <c r="C100" s="20">
        <v>25</v>
      </c>
      <c r="D100" s="21">
        <v>7</v>
      </c>
      <c r="E100" s="21">
        <v>1</v>
      </c>
      <c r="F100" s="21">
        <v>648</v>
      </c>
      <c r="G100" s="72" t="s">
        <v>120</v>
      </c>
      <c r="H100" s="29">
        <v>19</v>
      </c>
      <c r="I100" s="22" t="s">
        <v>29</v>
      </c>
      <c r="J100" s="32" t="s">
        <v>69</v>
      </c>
      <c r="K100" s="8" t="s">
        <v>101</v>
      </c>
      <c r="L100" s="20" t="s">
        <v>54</v>
      </c>
      <c r="M100" s="25">
        <f t="shared" si="29"/>
        <v>6393.120000000001</v>
      </c>
      <c r="N100" s="26">
        <v>0</v>
      </c>
      <c r="O100" s="25">
        <f t="shared" si="16"/>
        <v>6393.120000000001</v>
      </c>
      <c r="P100" s="30">
        <f t="shared" si="30"/>
        <v>127.86240000000002</v>
      </c>
      <c r="Q100" s="25">
        <f t="shared" si="17"/>
        <v>5047.200000000001</v>
      </c>
      <c r="R100" s="25">
        <f t="shared" si="18"/>
        <v>10515.000000000002</v>
      </c>
      <c r="S100" s="26"/>
      <c r="T100" s="24">
        <f t="shared" si="19"/>
        <v>671.2776</v>
      </c>
      <c r="U100" s="24">
        <f t="shared" si="20"/>
        <v>191.79360000000003</v>
      </c>
      <c r="V100" s="24">
        <f t="shared" si="21"/>
        <v>793.4980716</v>
      </c>
      <c r="W100" s="24">
        <f t="shared" si="22"/>
        <v>127.86240000000002</v>
      </c>
      <c r="X100" s="24">
        <f t="shared" si="28"/>
        <v>366.22499999999997</v>
      </c>
      <c r="Y100" s="39">
        <f t="shared" si="31"/>
        <v>227.04999999999998</v>
      </c>
      <c r="Z100" s="24">
        <f t="shared" si="23"/>
        <v>4219.4592</v>
      </c>
      <c r="AA100" s="8"/>
      <c r="AB100" s="24">
        <f t="shared" si="24"/>
        <v>8898.689071600002</v>
      </c>
      <c r="AC100" s="24">
        <f t="shared" si="25"/>
        <v>63346.895229600006</v>
      </c>
      <c r="AD100" s="24">
        <f t="shared" si="26"/>
        <v>63346.895229600006</v>
      </c>
      <c r="AE100" s="24">
        <f t="shared" si="27"/>
        <v>126693.79045920001</v>
      </c>
      <c r="AF100" s="37"/>
      <c r="AG100" s="37"/>
      <c r="AI100" s="28"/>
      <c r="AJ100" s="28"/>
      <c r="AK100" s="28"/>
    </row>
    <row r="101" spans="1:37" ht="25.5" customHeight="1">
      <c r="A101" s="20">
        <v>96</v>
      </c>
      <c r="B101" s="20">
        <v>9</v>
      </c>
      <c r="C101" s="20">
        <v>25</v>
      </c>
      <c r="D101" s="21">
        <v>7</v>
      </c>
      <c r="E101" s="21">
        <v>1</v>
      </c>
      <c r="F101" s="21">
        <v>648</v>
      </c>
      <c r="G101" s="72" t="s">
        <v>120</v>
      </c>
      <c r="H101" s="29">
        <v>24</v>
      </c>
      <c r="I101" s="22" t="s">
        <v>29</v>
      </c>
      <c r="J101" s="32" t="s">
        <v>69</v>
      </c>
      <c r="K101" s="8" t="s">
        <v>101</v>
      </c>
      <c r="L101" s="20" t="s">
        <v>54</v>
      </c>
      <c r="M101" s="25">
        <f t="shared" si="29"/>
        <v>8075.52</v>
      </c>
      <c r="N101" s="26">
        <v>0</v>
      </c>
      <c r="O101" s="25">
        <f t="shared" si="16"/>
        <v>8075.52</v>
      </c>
      <c r="P101" s="30">
        <f t="shared" si="30"/>
        <v>161.5104</v>
      </c>
      <c r="Q101" s="25">
        <f t="shared" si="17"/>
        <v>6375.410526315791</v>
      </c>
      <c r="R101" s="25">
        <f t="shared" si="18"/>
        <v>13282.105263157897</v>
      </c>
      <c r="S101" s="26"/>
      <c r="T101" s="24">
        <f t="shared" si="19"/>
        <v>847.9296</v>
      </c>
      <c r="U101" s="24">
        <f t="shared" si="20"/>
        <v>242.2656</v>
      </c>
      <c r="V101" s="24">
        <f t="shared" si="21"/>
        <v>1002.3133536</v>
      </c>
      <c r="W101" s="24">
        <f t="shared" si="22"/>
        <v>161.5104</v>
      </c>
      <c r="X101" s="24">
        <f t="shared" si="28"/>
        <v>462.59999999999997</v>
      </c>
      <c r="Y101" s="39">
        <f t="shared" si="31"/>
        <v>286.79999999999995</v>
      </c>
      <c r="Z101" s="24">
        <f t="shared" si="23"/>
        <v>5329.8432</v>
      </c>
      <c r="AA101" s="8"/>
      <c r="AB101" s="24">
        <f t="shared" si="24"/>
        <v>11240.449353599999</v>
      </c>
      <c r="AC101" s="24">
        <f t="shared" si="25"/>
        <v>80017.13081633684</v>
      </c>
      <c r="AD101" s="24">
        <f t="shared" si="26"/>
        <v>80017.13081633684</v>
      </c>
      <c r="AE101" s="24">
        <f t="shared" si="27"/>
        <v>160034.26163267368</v>
      </c>
      <c r="AF101" s="37"/>
      <c r="AG101" s="37"/>
      <c r="AI101" s="28"/>
      <c r="AJ101" s="28"/>
      <c r="AK101" s="28"/>
    </row>
    <row r="102" spans="1:37" ht="25.5" customHeight="1">
      <c r="A102" s="20">
        <v>97</v>
      </c>
      <c r="B102" s="20">
        <v>9</v>
      </c>
      <c r="C102" s="20">
        <v>25</v>
      </c>
      <c r="D102" s="21">
        <v>7</v>
      </c>
      <c r="E102" s="21">
        <v>1</v>
      </c>
      <c r="F102" s="21">
        <v>648</v>
      </c>
      <c r="G102" s="72" t="s">
        <v>120</v>
      </c>
      <c r="H102" s="29">
        <v>35</v>
      </c>
      <c r="I102" s="22" t="s">
        <v>29</v>
      </c>
      <c r="J102" s="32" t="s">
        <v>69</v>
      </c>
      <c r="K102" s="8" t="s">
        <v>101</v>
      </c>
      <c r="L102" s="20" t="s">
        <v>54</v>
      </c>
      <c r="M102" s="25">
        <f t="shared" si="29"/>
        <v>11776.800000000001</v>
      </c>
      <c r="N102" s="26">
        <v>0</v>
      </c>
      <c r="O102" s="25">
        <f t="shared" si="16"/>
        <v>11776.800000000001</v>
      </c>
      <c r="P102" s="30">
        <f t="shared" si="30"/>
        <v>235.53600000000003</v>
      </c>
      <c r="Q102" s="25">
        <f t="shared" si="17"/>
        <v>9297.473684210527</v>
      </c>
      <c r="R102" s="25">
        <f t="shared" si="18"/>
        <v>19369.736842105267</v>
      </c>
      <c r="S102" s="26"/>
      <c r="T102" s="24">
        <f t="shared" si="19"/>
        <v>1236.564</v>
      </c>
      <c r="U102" s="24">
        <f t="shared" si="20"/>
        <v>353.30400000000003</v>
      </c>
      <c r="V102" s="24">
        <f t="shared" si="21"/>
        <v>1461.706974</v>
      </c>
      <c r="W102" s="24">
        <f t="shared" si="22"/>
        <v>235.53600000000003</v>
      </c>
      <c r="X102" s="24">
        <f t="shared" si="28"/>
        <v>674.625</v>
      </c>
      <c r="Y102" s="39">
        <f t="shared" si="31"/>
        <v>418.25</v>
      </c>
      <c r="Z102" s="24">
        <f t="shared" si="23"/>
        <v>7772.688000000001</v>
      </c>
      <c r="AA102" s="8"/>
      <c r="AB102" s="24">
        <f t="shared" si="24"/>
        <v>16392.321974000002</v>
      </c>
      <c r="AC102" s="24">
        <f t="shared" si="25"/>
        <v>116691.64910715791</v>
      </c>
      <c r="AD102" s="24">
        <f t="shared" si="26"/>
        <v>116691.64910715791</v>
      </c>
      <c r="AE102" s="24">
        <f t="shared" si="27"/>
        <v>233383.29821431582</v>
      </c>
      <c r="AF102" s="37"/>
      <c r="AG102" s="37"/>
      <c r="AI102" s="28"/>
      <c r="AJ102" s="28"/>
      <c r="AK102" s="28"/>
    </row>
    <row r="103" spans="1:37" ht="25.5" customHeight="1">
      <c r="A103" s="29">
        <v>98</v>
      </c>
      <c r="B103" s="20">
        <v>9</v>
      </c>
      <c r="C103" s="20">
        <v>25</v>
      </c>
      <c r="D103" s="21">
        <v>7</v>
      </c>
      <c r="E103" s="21">
        <v>1</v>
      </c>
      <c r="F103" s="21">
        <v>648</v>
      </c>
      <c r="G103" s="72" t="s">
        <v>120</v>
      </c>
      <c r="H103" s="29">
        <v>29</v>
      </c>
      <c r="I103" s="22" t="s">
        <v>29</v>
      </c>
      <c r="J103" s="32" t="s">
        <v>69</v>
      </c>
      <c r="K103" s="8" t="s">
        <v>101</v>
      </c>
      <c r="L103" s="20" t="s">
        <v>54</v>
      </c>
      <c r="M103" s="25">
        <f t="shared" si="29"/>
        <v>9757.92</v>
      </c>
      <c r="N103" s="26">
        <v>0</v>
      </c>
      <c r="O103" s="25">
        <f t="shared" si="16"/>
        <v>9757.92</v>
      </c>
      <c r="P103" s="30">
        <f t="shared" si="30"/>
        <v>195.1584</v>
      </c>
      <c r="Q103" s="25">
        <f t="shared" si="17"/>
        <v>7703.621052631579</v>
      </c>
      <c r="R103" s="25">
        <f t="shared" si="18"/>
        <v>16049.21052631579</v>
      </c>
      <c r="S103" s="26"/>
      <c r="T103" s="24">
        <f t="shared" si="19"/>
        <v>1024.5816</v>
      </c>
      <c r="U103" s="24">
        <f t="shared" si="20"/>
        <v>292.7376</v>
      </c>
      <c r="V103" s="24">
        <f t="shared" si="21"/>
        <v>1211.1286355999998</v>
      </c>
      <c r="W103" s="24">
        <f t="shared" si="22"/>
        <v>195.1584</v>
      </c>
      <c r="X103" s="24">
        <f t="shared" si="28"/>
        <v>558.9749999999999</v>
      </c>
      <c r="Y103" s="39">
        <f t="shared" si="31"/>
        <v>346.54999999999995</v>
      </c>
      <c r="Z103" s="24">
        <f t="shared" si="23"/>
        <v>6440.227199999999</v>
      </c>
      <c r="AA103" s="8"/>
      <c r="AB103" s="24">
        <f t="shared" si="24"/>
        <v>13582.2096356</v>
      </c>
      <c r="AC103" s="24">
        <f t="shared" si="25"/>
        <v>96687.36640307368</v>
      </c>
      <c r="AD103" s="24">
        <f t="shared" si="26"/>
        <v>96687.36640307368</v>
      </c>
      <c r="AE103" s="24">
        <f t="shared" si="27"/>
        <v>193374.73280614737</v>
      </c>
      <c r="AF103" s="37"/>
      <c r="AG103" s="37"/>
      <c r="AI103" s="28"/>
      <c r="AJ103" s="28"/>
      <c r="AK103" s="28"/>
    </row>
    <row r="104" spans="1:37" ht="25.5" customHeight="1">
      <c r="A104" s="20">
        <v>99</v>
      </c>
      <c r="B104" s="20">
        <v>9</v>
      </c>
      <c r="C104" s="20">
        <v>25</v>
      </c>
      <c r="D104" s="21">
        <v>7</v>
      </c>
      <c r="E104" s="21">
        <v>1</v>
      </c>
      <c r="F104" s="21">
        <v>648</v>
      </c>
      <c r="G104" s="72" t="s">
        <v>120</v>
      </c>
      <c r="H104" s="29">
        <v>28</v>
      </c>
      <c r="I104" s="22" t="s">
        <v>29</v>
      </c>
      <c r="J104" s="32" t="s">
        <v>69</v>
      </c>
      <c r="K104" s="8" t="s">
        <v>101</v>
      </c>
      <c r="L104" s="20" t="s">
        <v>54</v>
      </c>
      <c r="M104" s="25">
        <f t="shared" si="29"/>
        <v>9421.44</v>
      </c>
      <c r="N104" s="26">
        <v>0</v>
      </c>
      <c r="O104" s="25">
        <f t="shared" si="16"/>
        <v>9421.44</v>
      </c>
      <c r="P104" s="30">
        <f t="shared" si="30"/>
        <v>188.42880000000002</v>
      </c>
      <c r="Q104" s="25">
        <f t="shared" si="17"/>
        <v>7437.978947368421</v>
      </c>
      <c r="R104" s="25">
        <f t="shared" si="18"/>
        <v>15495.789473684212</v>
      </c>
      <c r="S104" s="26"/>
      <c r="T104" s="24">
        <f t="shared" si="19"/>
        <v>989.2512</v>
      </c>
      <c r="U104" s="24">
        <f t="shared" si="20"/>
        <v>282.6432</v>
      </c>
      <c r="V104" s="24">
        <f t="shared" si="21"/>
        <v>1169.3655792</v>
      </c>
      <c r="W104" s="24">
        <f t="shared" si="22"/>
        <v>188.42880000000002</v>
      </c>
      <c r="X104" s="24">
        <f t="shared" si="28"/>
        <v>539.6999999999999</v>
      </c>
      <c r="Y104" s="39">
        <f t="shared" si="31"/>
        <v>334.59999999999997</v>
      </c>
      <c r="Z104" s="24">
        <f t="shared" si="23"/>
        <v>6218.1504</v>
      </c>
      <c r="AA104" s="8"/>
      <c r="AB104" s="24">
        <f t="shared" si="24"/>
        <v>13113.857579200001</v>
      </c>
      <c r="AC104" s="24">
        <f t="shared" si="25"/>
        <v>93353.31928572632</v>
      </c>
      <c r="AD104" s="24">
        <f t="shared" si="26"/>
        <v>93353.31928572632</v>
      </c>
      <c r="AE104" s="24">
        <f t="shared" si="27"/>
        <v>186706.63857145264</v>
      </c>
      <c r="AF104" s="37"/>
      <c r="AG104" s="37"/>
      <c r="AI104" s="28"/>
      <c r="AJ104" s="28"/>
      <c r="AK104" s="28"/>
    </row>
    <row r="105" spans="1:37" ht="25.5" customHeight="1">
      <c r="A105" s="29">
        <v>100</v>
      </c>
      <c r="B105" s="20">
        <v>9</v>
      </c>
      <c r="C105" s="20">
        <v>25</v>
      </c>
      <c r="D105" s="21">
        <v>7</v>
      </c>
      <c r="E105" s="21">
        <v>1</v>
      </c>
      <c r="F105" s="21">
        <v>648</v>
      </c>
      <c r="G105" s="72" t="s">
        <v>120</v>
      </c>
      <c r="H105" s="29">
        <v>14</v>
      </c>
      <c r="I105" s="22" t="s">
        <v>29</v>
      </c>
      <c r="J105" s="32" t="s">
        <v>69</v>
      </c>
      <c r="K105" s="8" t="s">
        <v>101</v>
      </c>
      <c r="L105" s="20" t="s">
        <v>54</v>
      </c>
      <c r="M105" s="25">
        <f t="shared" si="29"/>
        <v>4710.72</v>
      </c>
      <c r="N105" s="26">
        <v>0</v>
      </c>
      <c r="O105" s="25">
        <f t="shared" si="16"/>
        <v>4710.72</v>
      </c>
      <c r="P105" s="30">
        <f t="shared" si="30"/>
        <v>94.21440000000001</v>
      </c>
      <c r="Q105" s="25">
        <f t="shared" si="17"/>
        <v>3718.9894736842107</v>
      </c>
      <c r="R105" s="25">
        <f t="shared" si="18"/>
        <v>7747.894736842106</v>
      </c>
      <c r="S105" s="26"/>
      <c r="T105" s="24">
        <f t="shared" si="19"/>
        <v>494.6256</v>
      </c>
      <c r="U105" s="24">
        <f t="shared" si="20"/>
        <v>141.3216</v>
      </c>
      <c r="V105" s="24">
        <f t="shared" si="21"/>
        <v>584.6827896</v>
      </c>
      <c r="W105" s="24">
        <f t="shared" si="22"/>
        <v>94.21440000000001</v>
      </c>
      <c r="X105" s="24">
        <f t="shared" si="28"/>
        <v>269.84999999999997</v>
      </c>
      <c r="Y105" s="39">
        <f t="shared" si="31"/>
        <v>167.29999999999998</v>
      </c>
      <c r="Z105" s="24">
        <f t="shared" si="23"/>
        <v>3109.0752</v>
      </c>
      <c r="AA105" s="8"/>
      <c r="AB105" s="24">
        <f t="shared" si="24"/>
        <v>6556.9287896000005</v>
      </c>
      <c r="AC105" s="24">
        <f t="shared" si="25"/>
        <v>46676.65964286316</v>
      </c>
      <c r="AD105" s="24">
        <f t="shared" si="26"/>
        <v>46676.65964286316</v>
      </c>
      <c r="AE105" s="24">
        <f t="shared" si="27"/>
        <v>93353.31928572632</v>
      </c>
      <c r="AF105" s="37"/>
      <c r="AG105" s="37"/>
      <c r="AI105" s="28"/>
      <c r="AJ105" s="28"/>
      <c r="AK105" s="28"/>
    </row>
    <row r="106" spans="1:37" ht="25.5" customHeight="1">
      <c r="A106" s="20">
        <v>101</v>
      </c>
      <c r="B106" s="20">
        <v>9</v>
      </c>
      <c r="C106" s="20">
        <v>25</v>
      </c>
      <c r="D106" s="21">
        <v>7</v>
      </c>
      <c r="E106" s="21">
        <v>1</v>
      </c>
      <c r="F106" s="21">
        <v>648</v>
      </c>
      <c r="G106" s="72" t="s">
        <v>120</v>
      </c>
      <c r="H106" s="29">
        <v>15</v>
      </c>
      <c r="I106" s="22" t="s">
        <v>29</v>
      </c>
      <c r="J106" s="32" t="s">
        <v>69</v>
      </c>
      <c r="K106" s="8" t="s">
        <v>101</v>
      </c>
      <c r="L106" s="20" t="s">
        <v>54</v>
      </c>
      <c r="M106" s="25">
        <f t="shared" si="29"/>
        <v>5047.200000000001</v>
      </c>
      <c r="N106" s="26">
        <v>0</v>
      </c>
      <c r="O106" s="25">
        <f t="shared" si="16"/>
        <v>5047.200000000001</v>
      </c>
      <c r="P106" s="30">
        <f t="shared" si="30"/>
        <v>100.94400000000002</v>
      </c>
      <c r="Q106" s="25">
        <f t="shared" si="17"/>
        <v>3984.6315789473692</v>
      </c>
      <c r="R106" s="25">
        <f t="shared" si="18"/>
        <v>8301.315789473687</v>
      </c>
      <c r="S106" s="26"/>
      <c r="T106" s="24">
        <f t="shared" si="19"/>
        <v>529.956</v>
      </c>
      <c r="U106" s="24">
        <f t="shared" si="20"/>
        <v>151.41600000000003</v>
      </c>
      <c r="V106" s="24">
        <f t="shared" si="21"/>
        <v>626.4458460000001</v>
      </c>
      <c r="W106" s="24">
        <f t="shared" si="22"/>
        <v>100.94400000000002</v>
      </c>
      <c r="X106" s="24">
        <f t="shared" si="28"/>
        <v>289.125</v>
      </c>
      <c r="Y106" s="39">
        <f t="shared" si="31"/>
        <v>179.25</v>
      </c>
      <c r="Z106" s="24">
        <f t="shared" si="23"/>
        <v>3331.1520000000005</v>
      </c>
      <c r="AA106" s="8"/>
      <c r="AB106" s="24">
        <f t="shared" si="24"/>
        <v>7025.280846000002</v>
      </c>
      <c r="AC106" s="24">
        <f t="shared" si="25"/>
        <v>50010.70676021055</v>
      </c>
      <c r="AD106" s="24">
        <f t="shared" si="26"/>
        <v>50010.70676021055</v>
      </c>
      <c r="AE106" s="24">
        <f t="shared" si="27"/>
        <v>100021.4135204211</v>
      </c>
      <c r="AF106" s="37"/>
      <c r="AG106" s="37"/>
      <c r="AI106" s="28"/>
      <c r="AJ106" s="28"/>
      <c r="AK106" s="28"/>
    </row>
    <row r="107" spans="1:37" ht="25.5" customHeight="1">
      <c r="A107" s="20">
        <v>102</v>
      </c>
      <c r="B107" s="20">
        <v>9</v>
      </c>
      <c r="C107" s="20">
        <v>25</v>
      </c>
      <c r="D107" s="21">
        <v>7</v>
      </c>
      <c r="E107" s="21">
        <v>1</v>
      </c>
      <c r="F107" s="21">
        <v>648</v>
      </c>
      <c r="G107" s="72" t="s">
        <v>120</v>
      </c>
      <c r="H107" s="29">
        <v>28</v>
      </c>
      <c r="I107" s="22" t="s">
        <v>29</v>
      </c>
      <c r="J107" s="32" t="s">
        <v>69</v>
      </c>
      <c r="K107" s="8" t="s">
        <v>101</v>
      </c>
      <c r="L107" s="20" t="s">
        <v>54</v>
      </c>
      <c r="M107" s="25">
        <f t="shared" si="29"/>
        <v>9421.44</v>
      </c>
      <c r="N107" s="26">
        <v>0</v>
      </c>
      <c r="O107" s="25">
        <f t="shared" si="16"/>
        <v>9421.44</v>
      </c>
      <c r="P107" s="30"/>
      <c r="Q107" s="25">
        <f t="shared" si="17"/>
        <v>7437.978947368421</v>
      </c>
      <c r="R107" s="25">
        <f t="shared" si="18"/>
        <v>15495.789473684212</v>
      </c>
      <c r="S107" s="26"/>
      <c r="T107" s="24">
        <f t="shared" si="19"/>
        <v>989.2512</v>
      </c>
      <c r="U107" s="24">
        <f t="shared" si="20"/>
        <v>282.6432</v>
      </c>
      <c r="V107" s="24">
        <f t="shared" si="21"/>
        <v>1169.3655792</v>
      </c>
      <c r="W107" s="24">
        <f t="shared" si="22"/>
        <v>188.42880000000002</v>
      </c>
      <c r="X107" s="24">
        <f t="shared" si="28"/>
        <v>539.6999999999999</v>
      </c>
      <c r="Y107" s="39">
        <f t="shared" si="31"/>
        <v>334.59999999999997</v>
      </c>
      <c r="Z107" s="24">
        <f t="shared" si="23"/>
        <v>6218.1504</v>
      </c>
      <c r="AA107" s="8"/>
      <c r="AB107" s="24">
        <f t="shared" si="24"/>
        <v>12925.428779200003</v>
      </c>
      <c r="AC107" s="24">
        <f t="shared" si="25"/>
        <v>92128.53208572634</v>
      </c>
      <c r="AD107" s="24">
        <f t="shared" si="26"/>
        <v>92128.53208572634</v>
      </c>
      <c r="AE107" s="24">
        <f t="shared" si="27"/>
        <v>184257.0641714527</v>
      </c>
      <c r="AF107" s="37"/>
      <c r="AG107" s="37"/>
      <c r="AI107" s="28"/>
      <c r="AJ107" s="28"/>
      <c r="AK107" s="28"/>
    </row>
    <row r="108" spans="1:37" ht="25.5" customHeight="1">
      <c r="A108" s="29">
        <v>103</v>
      </c>
      <c r="B108" s="20">
        <v>9</v>
      </c>
      <c r="C108" s="20">
        <v>25</v>
      </c>
      <c r="D108" s="21">
        <v>7</v>
      </c>
      <c r="E108" s="21">
        <v>1</v>
      </c>
      <c r="F108" s="21">
        <v>648</v>
      </c>
      <c r="G108" s="72" t="s">
        <v>120</v>
      </c>
      <c r="H108" s="29">
        <v>4</v>
      </c>
      <c r="I108" s="22" t="s">
        <v>29</v>
      </c>
      <c r="J108" s="32" t="s">
        <v>69</v>
      </c>
      <c r="K108" s="8" t="s">
        <v>101</v>
      </c>
      <c r="L108" s="20" t="s">
        <v>54</v>
      </c>
      <c r="M108" s="25">
        <f t="shared" si="29"/>
        <v>1345.92</v>
      </c>
      <c r="N108" s="26">
        <v>0</v>
      </c>
      <c r="O108" s="25">
        <f t="shared" si="16"/>
        <v>1345.92</v>
      </c>
      <c r="P108" s="30">
        <v>26.91</v>
      </c>
      <c r="Q108" s="25">
        <f t="shared" si="17"/>
        <v>1062.5684210526317</v>
      </c>
      <c r="R108" s="25">
        <f t="shared" si="18"/>
        <v>2213.684210526316</v>
      </c>
      <c r="S108" s="26"/>
      <c r="T108" s="24">
        <f t="shared" si="19"/>
        <v>141.3216</v>
      </c>
      <c r="U108" s="24">
        <f t="shared" si="20"/>
        <v>40.3776</v>
      </c>
      <c r="V108" s="24">
        <f t="shared" si="21"/>
        <v>167.05222559999999</v>
      </c>
      <c r="W108" s="24">
        <f t="shared" si="22"/>
        <v>26.918400000000002</v>
      </c>
      <c r="X108" s="24">
        <f t="shared" si="28"/>
        <v>77.1</v>
      </c>
      <c r="Y108" s="39">
        <f t="shared" si="31"/>
        <v>47.8</v>
      </c>
      <c r="Z108" s="24">
        <f t="shared" si="23"/>
        <v>888.3072</v>
      </c>
      <c r="AA108" s="8"/>
      <c r="AB108" s="24">
        <f t="shared" si="24"/>
        <v>1873.3998256</v>
      </c>
      <c r="AC108" s="24">
        <f t="shared" si="25"/>
        <v>13336.133869389474</v>
      </c>
      <c r="AD108" s="24">
        <f t="shared" si="26"/>
        <v>13336.133869389474</v>
      </c>
      <c r="AE108" s="24">
        <f t="shared" si="27"/>
        <v>26672.267738778948</v>
      </c>
      <c r="AF108" s="37"/>
      <c r="AG108" s="37"/>
      <c r="AI108" s="28"/>
      <c r="AJ108" s="28"/>
      <c r="AK108" s="28"/>
    </row>
    <row r="109" spans="1:37" ht="25.5" customHeight="1">
      <c r="A109" s="20">
        <v>104</v>
      </c>
      <c r="B109" s="20">
        <v>9</v>
      </c>
      <c r="C109" s="20">
        <v>25</v>
      </c>
      <c r="D109" s="21">
        <v>7</v>
      </c>
      <c r="E109" s="21">
        <v>1</v>
      </c>
      <c r="F109" s="21">
        <v>648</v>
      </c>
      <c r="G109" s="72" t="s">
        <v>120</v>
      </c>
      <c r="H109" s="29">
        <v>3</v>
      </c>
      <c r="I109" s="22" t="s">
        <v>29</v>
      </c>
      <c r="J109" s="32" t="s">
        <v>69</v>
      </c>
      <c r="K109" s="8" t="s">
        <v>101</v>
      </c>
      <c r="L109" s="20" t="s">
        <v>54</v>
      </c>
      <c r="M109" s="25">
        <f t="shared" si="29"/>
        <v>1009.44</v>
      </c>
      <c r="N109" s="26">
        <v>0</v>
      </c>
      <c r="O109" s="25">
        <f t="shared" si="16"/>
        <v>1009.44</v>
      </c>
      <c r="P109" s="30">
        <v>20.18</v>
      </c>
      <c r="Q109" s="25">
        <f t="shared" si="17"/>
        <v>796.9263157894738</v>
      </c>
      <c r="R109" s="25">
        <f t="shared" si="18"/>
        <v>1660.263157894737</v>
      </c>
      <c r="S109" s="26"/>
      <c r="T109" s="24">
        <f t="shared" si="19"/>
        <v>105.9912</v>
      </c>
      <c r="U109" s="24">
        <f t="shared" si="20"/>
        <v>30.2832</v>
      </c>
      <c r="V109" s="24">
        <f t="shared" si="21"/>
        <v>125.2891692</v>
      </c>
      <c r="W109" s="24">
        <f t="shared" si="22"/>
        <v>20.1888</v>
      </c>
      <c r="X109" s="24">
        <f t="shared" si="28"/>
        <v>57.824999999999996</v>
      </c>
      <c r="Y109" s="39">
        <f t="shared" si="31"/>
        <v>35.849999999999994</v>
      </c>
      <c r="Z109" s="24">
        <f t="shared" si="23"/>
        <v>666.2304</v>
      </c>
      <c r="AA109" s="8"/>
      <c r="AB109" s="24">
        <f t="shared" si="24"/>
        <v>1405.0473692</v>
      </c>
      <c r="AC109" s="24">
        <f t="shared" si="25"/>
        <v>10002.084152042107</v>
      </c>
      <c r="AD109" s="24">
        <f t="shared" si="26"/>
        <v>10002.084152042107</v>
      </c>
      <c r="AE109" s="24">
        <f t="shared" si="27"/>
        <v>20004.168304084214</v>
      </c>
      <c r="AF109" s="37"/>
      <c r="AG109" s="37"/>
      <c r="AI109" s="28"/>
      <c r="AJ109" s="28"/>
      <c r="AK109" s="28"/>
    </row>
    <row r="110" spans="1:37" ht="25.5" customHeight="1">
      <c r="A110" s="20">
        <v>105</v>
      </c>
      <c r="B110" s="20">
        <v>9</v>
      </c>
      <c r="C110" s="20">
        <v>25</v>
      </c>
      <c r="D110" s="21">
        <v>7</v>
      </c>
      <c r="E110" s="21">
        <v>1</v>
      </c>
      <c r="F110" s="21">
        <v>648</v>
      </c>
      <c r="G110" s="72" t="s">
        <v>120</v>
      </c>
      <c r="H110" s="29">
        <v>29</v>
      </c>
      <c r="I110" s="22" t="s">
        <v>29</v>
      </c>
      <c r="J110" s="32" t="s">
        <v>69</v>
      </c>
      <c r="K110" s="8" t="s">
        <v>101</v>
      </c>
      <c r="L110" s="20" t="s">
        <v>54</v>
      </c>
      <c r="M110" s="25">
        <f t="shared" si="29"/>
        <v>9757.92</v>
      </c>
      <c r="N110" s="26">
        <v>0</v>
      </c>
      <c r="O110" s="25">
        <f t="shared" si="16"/>
        <v>9757.92</v>
      </c>
      <c r="P110" s="30"/>
      <c r="Q110" s="25">
        <f t="shared" si="17"/>
        <v>7703.621052631579</v>
      </c>
      <c r="R110" s="25">
        <f t="shared" si="18"/>
        <v>16049.21052631579</v>
      </c>
      <c r="S110" s="26"/>
      <c r="T110" s="24">
        <f t="shared" si="19"/>
        <v>1024.5816</v>
      </c>
      <c r="U110" s="24">
        <f t="shared" si="20"/>
        <v>292.7376</v>
      </c>
      <c r="V110" s="24">
        <f t="shared" si="21"/>
        <v>1211.1286355999998</v>
      </c>
      <c r="W110" s="24">
        <f t="shared" si="22"/>
        <v>195.1584</v>
      </c>
      <c r="X110" s="24">
        <f t="shared" si="28"/>
        <v>558.9749999999999</v>
      </c>
      <c r="Y110" s="39">
        <f t="shared" si="31"/>
        <v>346.54999999999995</v>
      </c>
      <c r="Z110" s="24">
        <f t="shared" si="23"/>
        <v>6440.227199999999</v>
      </c>
      <c r="AA110" s="8"/>
      <c r="AB110" s="24">
        <f t="shared" si="24"/>
        <v>13387.0512356</v>
      </c>
      <c r="AC110" s="24">
        <f t="shared" si="25"/>
        <v>95418.83680307369</v>
      </c>
      <c r="AD110" s="24">
        <f t="shared" si="26"/>
        <v>95418.83680307369</v>
      </c>
      <c r="AE110" s="24">
        <f t="shared" si="27"/>
        <v>190837.67360614738</v>
      </c>
      <c r="AF110" s="37"/>
      <c r="AG110" s="37"/>
      <c r="AI110" s="28"/>
      <c r="AJ110" s="28"/>
      <c r="AK110" s="28"/>
    </row>
    <row r="111" spans="1:37" ht="25.5" customHeight="1">
      <c r="A111" s="29">
        <v>106</v>
      </c>
      <c r="B111" s="20">
        <v>9</v>
      </c>
      <c r="C111" s="20">
        <v>25</v>
      </c>
      <c r="D111" s="21">
        <v>7</v>
      </c>
      <c r="E111" s="21">
        <v>1</v>
      </c>
      <c r="F111" s="21">
        <v>648</v>
      </c>
      <c r="G111" s="72" t="s">
        <v>120</v>
      </c>
      <c r="H111" s="29">
        <v>27</v>
      </c>
      <c r="I111" s="22" t="s">
        <v>29</v>
      </c>
      <c r="J111" s="32" t="s">
        <v>69</v>
      </c>
      <c r="K111" s="8" t="s">
        <v>101</v>
      </c>
      <c r="L111" s="20" t="s">
        <v>54</v>
      </c>
      <c r="M111" s="25">
        <f t="shared" si="29"/>
        <v>9084.960000000001</v>
      </c>
      <c r="N111" s="26">
        <v>0</v>
      </c>
      <c r="O111" s="25">
        <f t="shared" si="16"/>
        <v>9084.960000000001</v>
      </c>
      <c r="P111" s="30"/>
      <c r="Q111" s="25">
        <f t="shared" si="17"/>
        <v>7172.336842105265</v>
      </c>
      <c r="R111" s="25">
        <f t="shared" si="18"/>
        <v>14942.368421052635</v>
      </c>
      <c r="S111" s="26"/>
      <c r="T111" s="24">
        <f t="shared" si="19"/>
        <v>953.9208000000001</v>
      </c>
      <c r="U111" s="24">
        <f t="shared" si="20"/>
        <v>272.5488</v>
      </c>
      <c r="V111" s="24">
        <f t="shared" si="21"/>
        <v>1127.6025228</v>
      </c>
      <c r="W111" s="24">
        <f t="shared" si="22"/>
        <v>181.69920000000002</v>
      </c>
      <c r="X111" s="24">
        <f t="shared" si="28"/>
        <v>520.425</v>
      </c>
      <c r="Y111" s="39">
        <f t="shared" si="31"/>
        <v>322.65</v>
      </c>
      <c r="Z111" s="24">
        <f t="shared" si="23"/>
        <v>5996.073600000001</v>
      </c>
      <c r="AA111" s="8"/>
      <c r="AB111" s="24">
        <f t="shared" si="24"/>
        <v>12463.806322800001</v>
      </c>
      <c r="AC111" s="24">
        <f t="shared" si="25"/>
        <v>88838.22736837895</v>
      </c>
      <c r="AD111" s="24">
        <f t="shared" si="26"/>
        <v>88838.22736837895</v>
      </c>
      <c r="AE111" s="24">
        <f t="shared" si="27"/>
        <v>177676.4547367579</v>
      </c>
      <c r="AF111" s="37"/>
      <c r="AG111" s="37"/>
      <c r="AI111" s="28"/>
      <c r="AJ111" s="28"/>
      <c r="AK111" s="28"/>
    </row>
    <row r="112" spans="1:37" ht="25.5" customHeight="1">
      <c r="A112" s="20">
        <v>107</v>
      </c>
      <c r="B112" s="20">
        <v>9</v>
      </c>
      <c r="C112" s="20">
        <v>25</v>
      </c>
      <c r="D112" s="21">
        <v>7</v>
      </c>
      <c r="E112" s="21">
        <v>1</v>
      </c>
      <c r="F112" s="21">
        <v>648</v>
      </c>
      <c r="G112" s="72" t="s">
        <v>120</v>
      </c>
      <c r="H112" s="29">
        <v>14</v>
      </c>
      <c r="I112" s="22" t="s">
        <v>29</v>
      </c>
      <c r="J112" s="32" t="s">
        <v>69</v>
      </c>
      <c r="K112" s="8" t="s">
        <v>101</v>
      </c>
      <c r="L112" s="20" t="s">
        <v>54</v>
      </c>
      <c r="M112" s="25">
        <f t="shared" si="29"/>
        <v>4710.72</v>
      </c>
      <c r="N112" s="26">
        <v>0</v>
      </c>
      <c r="O112" s="25">
        <f t="shared" si="16"/>
        <v>4710.72</v>
      </c>
      <c r="P112" s="30"/>
      <c r="Q112" s="25">
        <f t="shared" si="17"/>
        <v>3718.9894736842107</v>
      </c>
      <c r="R112" s="25">
        <f t="shared" si="18"/>
        <v>7747.894736842106</v>
      </c>
      <c r="S112" s="26"/>
      <c r="T112" s="24">
        <f t="shared" si="19"/>
        <v>494.6256</v>
      </c>
      <c r="U112" s="24">
        <f t="shared" si="20"/>
        <v>141.3216</v>
      </c>
      <c r="V112" s="24">
        <f t="shared" si="21"/>
        <v>584.6827896</v>
      </c>
      <c r="W112" s="24">
        <f t="shared" si="22"/>
        <v>94.21440000000001</v>
      </c>
      <c r="X112" s="24">
        <f t="shared" si="28"/>
        <v>269.84999999999997</v>
      </c>
      <c r="Y112" s="39">
        <f t="shared" si="31"/>
        <v>167.29999999999998</v>
      </c>
      <c r="Z112" s="24">
        <f t="shared" si="23"/>
        <v>3109.0752</v>
      </c>
      <c r="AA112" s="8"/>
      <c r="AB112" s="24">
        <f t="shared" si="24"/>
        <v>6462.714389600002</v>
      </c>
      <c r="AC112" s="24">
        <f t="shared" si="25"/>
        <v>46064.26604286317</v>
      </c>
      <c r="AD112" s="24">
        <f t="shared" si="26"/>
        <v>46064.26604286317</v>
      </c>
      <c r="AE112" s="24">
        <f t="shared" si="27"/>
        <v>92128.53208572634</v>
      </c>
      <c r="AF112" s="37"/>
      <c r="AG112" s="37"/>
      <c r="AI112" s="28"/>
      <c r="AJ112" s="28"/>
      <c r="AK112" s="28"/>
    </row>
    <row r="113" spans="1:37" ht="25.5" customHeight="1">
      <c r="A113" s="20">
        <v>108</v>
      </c>
      <c r="B113" s="20">
        <v>9</v>
      </c>
      <c r="C113" s="20">
        <v>25</v>
      </c>
      <c r="D113" s="21">
        <v>7</v>
      </c>
      <c r="E113" s="21">
        <v>1</v>
      </c>
      <c r="F113" s="21">
        <v>648</v>
      </c>
      <c r="G113" s="72" t="s">
        <v>120</v>
      </c>
      <c r="H113" s="29">
        <v>7</v>
      </c>
      <c r="I113" s="22" t="s">
        <v>29</v>
      </c>
      <c r="J113" s="32" t="s">
        <v>69</v>
      </c>
      <c r="K113" s="8" t="s">
        <v>101</v>
      </c>
      <c r="L113" s="20" t="s">
        <v>54</v>
      </c>
      <c r="M113" s="25">
        <f t="shared" si="29"/>
        <v>2355.36</v>
      </c>
      <c r="N113" s="26">
        <v>0</v>
      </c>
      <c r="O113" s="25">
        <f t="shared" si="16"/>
        <v>2355.36</v>
      </c>
      <c r="P113" s="30"/>
      <c r="Q113" s="25">
        <f t="shared" si="17"/>
        <v>1859.4947368421053</v>
      </c>
      <c r="R113" s="25">
        <f t="shared" si="18"/>
        <v>3873.947368421053</v>
      </c>
      <c r="S113" s="26"/>
      <c r="T113" s="24">
        <f t="shared" si="19"/>
        <v>247.3128</v>
      </c>
      <c r="U113" s="24">
        <f t="shared" si="20"/>
        <v>70.6608</v>
      </c>
      <c r="V113" s="24">
        <f t="shared" si="21"/>
        <v>292.3413948</v>
      </c>
      <c r="W113" s="24">
        <f t="shared" si="22"/>
        <v>47.107200000000006</v>
      </c>
      <c r="X113" s="24">
        <f t="shared" si="28"/>
        <v>134.92499999999998</v>
      </c>
      <c r="Y113" s="39">
        <f t="shared" si="31"/>
        <v>83.64999999999999</v>
      </c>
      <c r="Z113" s="24">
        <f t="shared" si="23"/>
        <v>1554.5376</v>
      </c>
      <c r="AA113" s="8"/>
      <c r="AB113" s="24">
        <f t="shared" si="24"/>
        <v>3231.357194800001</v>
      </c>
      <c r="AC113" s="24">
        <f t="shared" si="25"/>
        <v>23032.133021431586</v>
      </c>
      <c r="AD113" s="24">
        <f t="shared" si="26"/>
        <v>23032.133021431586</v>
      </c>
      <c r="AE113" s="24">
        <f t="shared" si="27"/>
        <v>46064.26604286317</v>
      </c>
      <c r="AF113" s="37"/>
      <c r="AG113" s="37"/>
      <c r="AI113" s="28"/>
      <c r="AJ113" s="28"/>
      <c r="AK113" s="28"/>
    </row>
    <row r="114" spans="1:37" ht="25.5" customHeight="1">
      <c r="A114" s="29"/>
      <c r="B114" s="20"/>
      <c r="C114" s="29"/>
      <c r="D114" s="29"/>
      <c r="E114" s="29"/>
      <c r="F114" s="39"/>
      <c r="G114" s="72"/>
      <c r="H114" s="29">
        <f>SUM(H6:H113)</f>
        <v>1215</v>
      </c>
      <c r="I114" s="22"/>
      <c r="J114" s="32"/>
      <c r="K114" s="8"/>
      <c r="L114" s="20"/>
      <c r="M114" s="40">
        <f>SUM(M6:M113)</f>
        <v>748687.4500000003</v>
      </c>
      <c r="N114" s="41">
        <v>0</v>
      </c>
      <c r="O114" s="40">
        <f aca="true" t="shared" si="32" ref="O114:W114">SUM(O6:O113)</f>
        <v>748687.4500000003</v>
      </c>
      <c r="P114" s="40">
        <f t="shared" si="32"/>
        <v>3462.3138599999993</v>
      </c>
      <c r="Q114" s="40">
        <f t="shared" si="32"/>
        <v>591069.0394736845</v>
      </c>
      <c r="R114" s="40">
        <f t="shared" si="32"/>
        <v>1231393.8322368423</v>
      </c>
      <c r="S114" s="40">
        <f t="shared" si="32"/>
        <v>235458.7250000001</v>
      </c>
      <c r="T114" s="40">
        <f t="shared" si="32"/>
        <v>78612.18224999997</v>
      </c>
      <c r="U114" s="40">
        <f t="shared" si="32"/>
        <v>22460.623499999994</v>
      </c>
      <c r="V114" s="40">
        <f t="shared" si="32"/>
        <v>92925.21457537502</v>
      </c>
      <c r="W114" s="40">
        <f t="shared" si="32"/>
        <v>14973.749000000009</v>
      </c>
      <c r="X114" s="40">
        <v>59764.28</v>
      </c>
      <c r="Y114" s="40">
        <f aca="true" t="shared" si="33" ref="Y114:AE114">SUM(Y6:Y113)</f>
        <v>8679.95</v>
      </c>
      <c r="Z114" s="40">
        <f t="shared" si="33"/>
        <v>494133.717</v>
      </c>
      <c r="AA114" s="40"/>
      <c r="AB114" s="40">
        <f t="shared" si="33"/>
        <v>1029565.7581853752</v>
      </c>
      <c r="AC114" s="42">
        <f t="shared" si="33"/>
        <v>7434832.482856752</v>
      </c>
      <c r="AD114" s="42">
        <f t="shared" si="33"/>
        <v>7434832.482856752</v>
      </c>
      <c r="AE114" s="42">
        <f t="shared" si="33"/>
        <v>14869664.965713505</v>
      </c>
      <c r="AF114" s="37"/>
      <c r="AG114" s="37"/>
      <c r="AI114" s="28"/>
      <c r="AJ114" s="28"/>
      <c r="AK114" s="28"/>
    </row>
    <row r="115" spans="1:33" ht="12" customHeight="1">
      <c r="A115" s="43"/>
      <c r="B115" s="43"/>
      <c r="C115" s="43"/>
      <c r="D115" s="43"/>
      <c r="E115" s="43"/>
      <c r="F115" s="44"/>
      <c r="G115" s="73"/>
      <c r="H115" s="46"/>
      <c r="I115" s="37"/>
      <c r="J115" s="47"/>
      <c r="K115" s="37"/>
      <c r="L115" s="43"/>
      <c r="M115" s="43"/>
      <c r="N115" s="45"/>
      <c r="O115" s="45"/>
      <c r="P115" s="45"/>
      <c r="Q115" s="45"/>
      <c r="R115" s="45"/>
      <c r="S115" s="45"/>
      <c r="T115" s="34"/>
      <c r="U115" s="37"/>
      <c r="V115" s="37"/>
      <c r="W115" s="37"/>
      <c r="X115" s="37"/>
      <c r="Y115" s="37"/>
      <c r="Z115" s="37"/>
      <c r="AA115" s="37"/>
      <c r="AB115" s="34"/>
      <c r="AC115" s="34"/>
      <c r="AD115" s="34"/>
      <c r="AE115" s="34"/>
      <c r="AF115" s="37"/>
      <c r="AG115" s="37"/>
    </row>
    <row r="116" spans="1:33" ht="12" customHeight="1">
      <c r="A116" s="43"/>
      <c r="B116" s="43"/>
      <c r="C116" s="43"/>
      <c r="D116" s="43"/>
      <c r="E116" s="43"/>
      <c r="F116" s="44"/>
      <c r="G116" s="73"/>
      <c r="H116" s="43"/>
      <c r="I116" s="37" t="s">
        <v>81</v>
      </c>
      <c r="J116" s="47" t="s">
        <v>80</v>
      </c>
      <c r="K116" s="37" t="s">
        <v>84</v>
      </c>
      <c r="L116" s="43"/>
      <c r="M116" s="43"/>
      <c r="N116" s="45"/>
      <c r="O116" s="45"/>
      <c r="P116" s="45"/>
      <c r="Q116" s="45"/>
      <c r="R116" s="45"/>
      <c r="S116" s="45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1:33" ht="12" customHeight="1">
      <c r="A117" s="43"/>
      <c r="B117" s="43"/>
      <c r="C117" s="43"/>
      <c r="D117" s="43"/>
      <c r="E117" s="43"/>
      <c r="F117" s="44"/>
      <c r="G117" s="73"/>
      <c r="H117" s="43"/>
      <c r="I117" s="37" t="s">
        <v>82</v>
      </c>
      <c r="J117" s="47">
        <v>400</v>
      </c>
      <c r="K117" s="47" t="s">
        <v>115</v>
      </c>
      <c r="L117" s="43"/>
      <c r="M117" s="43"/>
      <c r="N117" s="45"/>
      <c r="O117" s="45"/>
      <c r="P117" s="45"/>
      <c r="Q117" s="45"/>
      <c r="R117" s="45"/>
      <c r="S117" s="45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spans="1:33" ht="12" customHeight="1" thickBot="1">
      <c r="A118" s="43"/>
      <c r="B118" s="43"/>
      <c r="C118" s="43"/>
      <c r="D118" s="43"/>
      <c r="E118" s="43"/>
      <c r="F118" s="44"/>
      <c r="G118" s="73"/>
      <c r="H118" s="43"/>
      <c r="I118" s="37" t="s">
        <v>83</v>
      </c>
      <c r="J118" s="48">
        <v>480</v>
      </c>
      <c r="K118" s="48" t="s">
        <v>116</v>
      </c>
      <c r="L118" s="43"/>
      <c r="M118" s="43"/>
      <c r="N118" s="45"/>
      <c r="O118" s="45"/>
      <c r="P118" s="45"/>
      <c r="Q118" s="45"/>
      <c r="R118" s="45"/>
      <c r="S118" s="45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</row>
    <row r="119" spans="1:33" ht="12" customHeight="1" thickBot="1">
      <c r="A119" s="43"/>
      <c r="B119" s="43"/>
      <c r="C119" s="43"/>
      <c r="D119" s="43"/>
      <c r="E119" s="43"/>
      <c r="F119" s="44"/>
      <c r="G119" s="73"/>
      <c r="H119" s="43"/>
      <c r="I119" s="37"/>
      <c r="J119" s="49">
        <v>880</v>
      </c>
      <c r="K119" s="49" t="s">
        <v>117</v>
      </c>
      <c r="L119" s="43"/>
      <c r="M119" s="43"/>
      <c r="N119" s="45"/>
      <c r="O119" s="76"/>
      <c r="P119" s="76"/>
      <c r="Q119" s="76"/>
      <c r="R119" s="76"/>
      <c r="S119" s="45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</row>
    <row r="120" spans="1:33" ht="12" customHeight="1" thickTop="1">
      <c r="A120" s="43"/>
      <c r="B120" s="43"/>
      <c r="C120" s="43"/>
      <c r="D120" s="43"/>
      <c r="E120" s="43"/>
      <c r="F120" s="44"/>
      <c r="G120" s="73"/>
      <c r="H120" s="43"/>
      <c r="I120" s="37"/>
      <c r="J120" s="47"/>
      <c r="K120" s="37"/>
      <c r="L120" s="43"/>
      <c r="M120" s="43"/>
      <c r="N120" s="45"/>
      <c r="O120" s="76"/>
      <c r="P120" s="76"/>
      <c r="Q120" s="76"/>
      <c r="R120" s="76"/>
      <c r="S120" s="45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</row>
    <row r="121" spans="1:33" ht="12" customHeight="1">
      <c r="A121" s="43"/>
      <c r="B121" s="43"/>
      <c r="C121" s="43"/>
      <c r="D121" s="43"/>
      <c r="E121" s="43"/>
      <c r="F121" s="44"/>
      <c r="G121" s="73"/>
      <c r="H121" s="43"/>
      <c r="I121" s="37"/>
      <c r="J121" s="47"/>
      <c r="K121" s="37"/>
      <c r="L121" s="43"/>
      <c r="M121" s="43"/>
      <c r="N121" s="45"/>
      <c r="O121" s="77"/>
      <c r="P121" s="77"/>
      <c r="Q121" s="77"/>
      <c r="R121" s="77"/>
      <c r="S121" s="45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spans="1:33" ht="12" customHeight="1">
      <c r="A122" s="43"/>
      <c r="B122" s="43"/>
      <c r="C122" s="43"/>
      <c r="D122" s="43"/>
      <c r="E122" s="43"/>
      <c r="F122" s="44"/>
      <c r="G122" s="73"/>
      <c r="H122" s="43"/>
      <c r="I122" s="37"/>
      <c r="J122" s="47"/>
      <c r="K122" s="37"/>
      <c r="L122" s="43"/>
      <c r="M122" s="43"/>
      <c r="N122" s="45"/>
      <c r="O122" s="78"/>
      <c r="P122" s="77"/>
      <c r="Q122" s="77"/>
      <c r="R122" s="77"/>
      <c r="S122" s="45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spans="1:33" ht="12" customHeight="1">
      <c r="A123" s="43"/>
      <c r="B123" s="43"/>
      <c r="C123" s="43"/>
      <c r="D123" s="43"/>
      <c r="E123" s="43"/>
      <c r="F123" s="44"/>
      <c r="G123" s="73"/>
      <c r="H123" s="43"/>
      <c r="I123" s="37"/>
      <c r="J123" s="47"/>
      <c r="K123" s="37"/>
      <c r="L123" s="43"/>
      <c r="M123" s="43"/>
      <c r="N123" s="45"/>
      <c r="O123" s="45"/>
      <c r="P123" s="45"/>
      <c r="Q123" s="45"/>
      <c r="R123" s="45"/>
      <c r="S123" s="45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1:33" ht="12" customHeight="1">
      <c r="A124" s="43"/>
      <c r="B124" s="43"/>
      <c r="C124" s="43"/>
      <c r="D124" s="43"/>
      <c r="E124" s="43"/>
      <c r="F124" s="44"/>
      <c r="G124" s="45"/>
      <c r="H124" s="43"/>
      <c r="I124" s="37"/>
      <c r="J124" s="47"/>
      <c r="K124" s="37"/>
      <c r="L124" s="43"/>
      <c r="M124" s="43"/>
      <c r="N124" s="45"/>
      <c r="O124" s="45"/>
      <c r="P124" s="45"/>
      <c r="Q124" s="45"/>
      <c r="R124" s="45"/>
      <c r="S124" s="45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</row>
    <row r="125" spans="1:33" ht="12" customHeight="1">
      <c r="A125" s="43"/>
      <c r="B125" s="43"/>
      <c r="C125" s="43"/>
      <c r="D125" s="43"/>
      <c r="E125" s="43"/>
      <c r="F125" s="44"/>
      <c r="G125" s="45"/>
      <c r="H125" s="43"/>
      <c r="I125" s="37"/>
      <c r="J125" s="47"/>
      <c r="K125" s="37"/>
      <c r="L125" s="43"/>
      <c r="M125" s="43"/>
      <c r="N125" s="45"/>
      <c r="O125" s="45"/>
      <c r="P125" s="45"/>
      <c r="Q125" s="45"/>
      <c r="R125" s="45"/>
      <c r="S125" s="45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1:33" ht="12" customHeight="1">
      <c r="A126" s="43"/>
      <c r="B126" s="43"/>
      <c r="C126" s="43"/>
      <c r="D126" s="43"/>
      <c r="E126" s="43"/>
      <c r="F126" s="44"/>
      <c r="G126" s="45"/>
      <c r="H126" s="43"/>
      <c r="I126" s="37"/>
      <c r="J126" s="47"/>
      <c r="K126" s="37"/>
      <c r="L126" s="43"/>
      <c r="M126" s="43"/>
      <c r="N126" s="45"/>
      <c r="O126" s="45"/>
      <c r="P126" s="45"/>
      <c r="Q126" s="45"/>
      <c r="R126" s="45"/>
      <c r="S126" s="45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</row>
    <row r="127" spans="1:33" ht="12" customHeight="1">
      <c r="A127" s="43"/>
      <c r="B127" s="43"/>
      <c r="C127" s="43"/>
      <c r="D127" s="43"/>
      <c r="E127" s="43"/>
      <c r="F127" s="44"/>
      <c r="G127" s="45"/>
      <c r="H127" s="43"/>
      <c r="I127" s="37"/>
      <c r="J127" s="47"/>
      <c r="K127" s="37"/>
      <c r="L127" s="43"/>
      <c r="M127" s="43"/>
      <c r="N127" s="45"/>
      <c r="O127" s="45"/>
      <c r="P127" s="45"/>
      <c r="Q127" s="45"/>
      <c r="R127" s="45"/>
      <c r="S127" s="45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</row>
    <row r="128" spans="1:33" ht="12" customHeight="1">
      <c r="A128" s="43"/>
      <c r="B128" s="43"/>
      <c r="C128" s="43"/>
      <c r="D128" s="43"/>
      <c r="E128" s="43"/>
      <c r="F128" s="44"/>
      <c r="G128" s="45"/>
      <c r="H128" s="43"/>
      <c r="I128" s="37"/>
      <c r="J128" s="47"/>
      <c r="K128" s="37"/>
      <c r="L128" s="43"/>
      <c r="M128" s="43"/>
      <c r="N128" s="45"/>
      <c r="O128" s="45"/>
      <c r="P128" s="45"/>
      <c r="Q128" s="45"/>
      <c r="R128" s="45"/>
      <c r="S128" s="45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spans="1:12" ht="19.5" customHeight="1">
      <c r="A129" s="1"/>
      <c r="B129" s="1"/>
      <c r="C129" s="5"/>
      <c r="D129" s="5"/>
      <c r="E129" s="5"/>
      <c r="F129" s="50"/>
      <c r="K129" s="2"/>
      <c r="L129" s="5"/>
    </row>
    <row r="130" spans="1:12" ht="17.25" customHeight="1">
      <c r="A130" s="1"/>
      <c r="B130" s="1"/>
      <c r="C130" s="5"/>
      <c r="D130" s="5"/>
      <c r="E130" s="5"/>
      <c r="F130" s="50"/>
      <c r="K130" s="2"/>
      <c r="L130" s="51"/>
    </row>
    <row r="131" spans="1:12" ht="17.25" customHeight="1">
      <c r="A131" s="1"/>
      <c r="B131" s="1"/>
      <c r="C131" s="5"/>
      <c r="D131" s="5"/>
      <c r="E131" s="5"/>
      <c r="F131" s="50"/>
      <c r="K131" s="2"/>
      <c r="L131" s="51"/>
    </row>
    <row r="132" spans="1:11" ht="18.75" customHeight="1">
      <c r="A132" s="1"/>
      <c r="B132" s="1"/>
      <c r="C132" s="5"/>
      <c r="D132" s="5"/>
      <c r="E132" s="5"/>
      <c r="F132" s="50"/>
      <c r="K132" s="2"/>
    </row>
    <row r="133" spans="3:12" ht="16.5" customHeight="1">
      <c r="C133" s="5"/>
      <c r="D133" s="5"/>
      <c r="E133" s="5"/>
      <c r="F133" s="50"/>
      <c r="L133" s="51"/>
    </row>
    <row r="134" spans="3:12" ht="16.5" customHeight="1">
      <c r="C134" s="52"/>
      <c r="D134" s="5"/>
      <c r="E134" s="5"/>
      <c r="F134" s="50"/>
      <c r="L134" s="51"/>
    </row>
    <row r="135" spans="1:6" ht="15.75" customHeight="1">
      <c r="A135" s="5"/>
      <c r="B135" s="5"/>
      <c r="C135" s="5"/>
      <c r="D135" s="5"/>
      <c r="E135" s="5"/>
      <c r="F135" s="50"/>
    </row>
    <row r="136" spans="1:6" ht="16.5" customHeight="1">
      <c r="A136" s="5"/>
      <c r="B136" s="5"/>
      <c r="C136" s="5"/>
      <c r="D136" s="5"/>
      <c r="E136" s="5"/>
      <c r="F136" s="50"/>
    </row>
    <row r="137" spans="1:6" ht="14.25">
      <c r="A137" s="5"/>
      <c r="B137" s="5"/>
      <c r="C137" s="5"/>
      <c r="D137" s="5"/>
      <c r="E137" s="5"/>
      <c r="F137" s="50"/>
    </row>
    <row r="138" spans="1:6" ht="14.25">
      <c r="A138" s="5"/>
      <c r="B138" s="5"/>
      <c r="C138" s="5"/>
      <c r="D138" s="5"/>
      <c r="E138" s="5"/>
      <c r="F138" s="50"/>
    </row>
    <row r="139" spans="1:6" ht="14.25">
      <c r="A139" s="5"/>
      <c r="B139" s="5"/>
      <c r="C139" s="5"/>
      <c r="D139" s="5"/>
      <c r="E139" s="5"/>
      <c r="F139" s="50"/>
    </row>
    <row r="140" spans="1:6" ht="14.25">
      <c r="A140" s="5"/>
      <c r="B140" s="5"/>
      <c r="C140" s="5"/>
      <c r="D140" s="5"/>
      <c r="E140" s="5"/>
      <c r="F140" s="50"/>
    </row>
    <row r="141" spans="1:6" ht="14.25">
      <c r="A141" s="5"/>
      <c r="B141" s="5"/>
      <c r="C141" s="5"/>
      <c r="D141" s="5"/>
      <c r="E141" s="5"/>
      <c r="F141" s="50"/>
    </row>
    <row r="142" spans="1:6" ht="14.25">
      <c r="A142" s="5"/>
      <c r="B142" s="5"/>
      <c r="C142" s="5"/>
      <c r="D142" s="5"/>
      <c r="E142" s="5"/>
      <c r="F142" s="50"/>
    </row>
    <row r="143" spans="1:6" ht="14.25">
      <c r="A143" s="5"/>
      <c r="B143" s="5"/>
      <c r="C143" s="5"/>
      <c r="D143" s="5"/>
      <c r="E143" s="5"/>
      <c r="F143" s="50"/>
    </row>
    <row r="144" spans="1:6" ht="14.25">
      <c r="A144" s="5"/>
      <c r="B144" s="5"/>
      <c r="C144" s="5"/>
      <c r="D144" s="5"/>
      <c r="E144" s="5"/>
      <c r="F144" s="50"/>
    </row>
    <row r="145" spans="1:6" ht="14.25">
      <c r="A145" s="5"/>
      <c r="B145" s="5"/>
      <c r="C145" s="5"/>
      <c r="D145" s="5"/>
      <c r="E145" s="5"/>
      <c r="F145" s="50"/>
    </row>
    <row r="146" spans="1:6" ht="14.25">
      <c r="A146" s="5"/>
      <c r="B146" s="5"/>
      <c r="C146" s="5"/>
      <c r="D146" s="5"/>
      <c r="E146" s="5"/>
      <c r="F146" s="50"/>
    </row>
    <row r="147" spans="1:6" ht="14.25">
      <c r="A147" s="5"/>
      <c r="B147" s="5"/>
      <c r="C147" s="5"/>
      <c r="D147" s="5"/>
      <c r="E147" s="5"/>
      <c r="F147" s="50"/>
    </row>
    <row r="148" spans="1:6" ht="14.25">
      <c r="A148" s="5"/>
      <c r="B148" s="5"/>
      <c r="C148" s="5"/>
      <c r="D148" s="5"/>
      <c r="E148" s="5"/>
      <c r="F148" s="50"/>
    </row>
    <row r="149" spans="1:6" ht="14.25">
      <c r="A149" s="5"/>
      <c r="B149" s="5"/>
      <c r="C149" s="5"/>
      <c r="D149" s="5"/>
      <c r="E149" s="5"/>
      <c r="F149" s="50"/>
    </row>
    <row r="150" spans="1:6" ht="14.25">
      <c r="A150" s="5"/>
      <c r="B150" s="5"/>
      <c r="C150" s="5"/>
      <c r="D150" s="5"/>
      <c r="E150" s="5"/>
      <c r="F150" s="50"/>
    </row>
    <row r="151" spans="1:6" ht="14.25">
      <c r="A151" s="5"/>
      <c r="B151" s="5"/>
      <c r="C151" s="5"/>
      <c r="D151" s="5"/>
      <c r="E151" s="5"/>
      <c r="F151" s="50"/>
    </row>
    <row r="152" spans="1:6" ht="14.25">
      <c r="A152" s="5"/>
      <c r="B152" s="5"/>
      <c r="C152" s="5"/>
      <c r="D152" s="5"/>
      <c r="E152" s="5"/>
      <c r="F152" s="50"/>
    </row>
    <row r="153" spans="1:6" ht="14.25">
      <c r="A153" s="5"/>
      <c r="B153" s="5"/>
      <c r="C153" s="5"/>
      <c r="D153" s="5"/>
      <c r="E153" s="5"/>
      <c r="F153" s="50"/>
    </row>
    <row r="154" spans="1:6" ht="14.25">
      <c r="A154" s="5"/>
      <c r="B154" s="5"/>
      <c r="C154" s="5"/>
      <c r="D154" s="5"/>
      <c r="E154" s="5"/>
      <c r="F154" s="50"/>
    </row>
    <row r="155" spans="1:6" ht="14.25">
      <c r="A155" s="5"/>
      <c r="B155" s="5"/>
      <c r="C155" s="5"/>
      <c r="D155" s="5"/>
      <c r="E155" s="5"/>
      <c r="F155" s="50"/>
    </row>
    <row r="156" spans="1:6" ht="14.25">
      <c r="A156" s="5"/>
      <c r="B156" s="5"/>
      <c r="C156" s="5"/>
      <c r="D156" s="5"/>
      <c r="E156" s="5"/>
      <c r="F156" s="50"/>
    </row>
    <row r="157" spans="1:6" ht="14.25">
      <c r="A157" s="5"/>
      <c r="B157" s="5"/>
      <c r="C157" s="5"/>
      <c r="D157" s="5"/>
      <c r="E157" s="5"/>
      <c r="F157" s="50"/>
    </row>
    <row r="158" spans="1:6" ht="14.25">
      <c r="A158" s="5"/>
      <c r="B158" s="5"/>
      <c r="C158" s="5"/>
      <c r="D158" s="5"/>
      <c r="E158" s="5"/>
      <c r="F158" s="50"/>
    </row>
    <row r="159" spans="1:6" ht="14.25">
      <c r="A159" s="5"/>
      <c r="B159" s="5"/>
      <c r="C159" s="5"/>
      <c r="D159" s="5"/>
      <c r="E159" s="5"/>
      <c r="F159" s="50"/>
    </row>
    <row r="160" spans="1:6" ht="14.25">
      <c r="A160" s="5"/>
      <c r="B160" s="5"/>
      <c r="C160" s="5"/>
      <c r="D160" s="5"/>
      <c r="E160" s="5"/>
      <c r="F160" s="50"/>
    </row>
    <row r="161" spans="1:6" ht="14.25">
      <c r="A161" s="5"/>
      <c r="B161" s="5"/>
      <c r="C161" s="5"/>
      <c r="D161" s="5"/>
      <c r="E161" s="5"/>
      <c r="F161" s="50"/>
    </row>
    <row r="162" spans="1:6" ht="14.25">
      <c r="A162" s="5"/>
      <c r="B162" s="5"/>
      <c r="C162" s="5"/>
      <c r="D162" s="5"/>
      <c r="E162" s="5"/>
      <c r="F162" s="50"/>
    </row>
  </sheetData>
  <sheetProtection/>
  <mergeCells count="12">
    <mergeCell ref="A1:AE1"/>
    <mergeCell ref="AH1:AO1"/>
    <mergeCell ref="M4:P4"/>
    <mergeCell ref="Q4:S4"/>
    <mergeCell ref="T4:Y4"/>
    <mergeCell ref="AA4:AB4"/>
    <mergeCell ref="I3:AE3"/>
    <mergeCell ref="AC4:AD4"/>
    <mergeCell ref="O120:R120"/>
    <mergeCell ref="O119:R119"/>
    <mergeCell ref="O121:R121"/>
    <mergeCell ref="O122:R122"/>
  </mergeCells>
  <printOptions/>
  <pageMargins left="0.1968503937007874" right="0.15748031496062992" top="0.15748031496062992" bottom="0" header="0.31496062992125984" footer="0.31496062992125984"/>
  <pageSetup horizontalDpi="600" verticalDpi="600" orientation="landscape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Ccastellanos</dc:creator>
  <cp:keywords/>
  <dc:description/>
  <cp:lastModifiedBy>ITS ZAPOTLANEJO</cp:lastModifiedBy>
  <cp:lastPrinted>2013-04-08T16:44:59Z</cp:lastPrinted>
  <dcterms:created xsi:type="dcterms:W3CDTF">2003-03-15T06:12:20Z</dcterms:created>
  <dcterms:modified xsi:type="dcterms:W3CDTF">2016-02-12T19:58:28Z</dcterms:modified>
  <cp:category/>
  <cp:version/>
  <cp:contentType/>
  <cp:contentStatus/>
</cp:coreProperties>
</file>