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IJAM-PC-016\Desktop\PAGINA\ARCHIVOS ESCANEADOS Y PUBLICADOS\2017\MAYO\"/>
    </mc:Choice>
  </mc:AlternateContent>
  <bookViews>
    <workbookView xWindow="0" yWindow="0" windowWidth="20490" windowHeight="7755"/>
  </bookViews>
  <sheets>
    <sheet name="plantilla 2017" sheetId="11" r:id="rId1"/>
  </sheets>
  <definedNames>
    <definedName name="_xlnm._FilterDatabase" localSheetId="0" hidden="1">'plantilla 2017'!$B$6:$AE$18</definedName>
  </definedNames>
  <calcPr calcId="152511"/>
</workbook>
</file>

<file path=xl/calcChain.xml><?xml version="1.0" encoding="utf-8"?>
<calcChain xmlns="http://schemas.openxmlformats.org/spreadsheetml/2006/main">
  <c r="X8" i="11" l="1"/>
  <c r="V8" i="11"/>
  <c r="U8" i="11"/>
  <c r="S8" i="11"/>
  <c r="V10" i="11"/>
  <c r="U10" i="11"/>
  <c r="S10" i="11"/>
  <c r="X7" i="11"/>
  <c r="V7" i="11"/>
  <c r="U7" i="11"/>
  <c r="S7" i="11"/>
  <c r="V14" i="11"/>
  <c r="U14" i="11"/>
  <c r="S14" i="11"/>
  <c r="V12" i="11"/>
  <c r="U12" i="11"/>
  <c r="S12" i="11"/>
  <c r="X15" i="11"/>
  <c r="V15" i="11"/>
  <c r="U15" i="11"/>
  <c r="S15" i="11"/>
  <c r="V9" i="11"/>
  <c r="U9" i="11"/>
  <c r="S9" i="11"/>
  <c r="V13" i="11"/>
  <c r="U13" i="11"/>
  <c r="S13" i="11"/>
  <c r="V11" i="11"/>
  <c r="U11" i="11"/>
  <c r="S11" i="11"/>
  <c r="B18" i="11" l="1"/>
  <c r="AD17" i="11"/>
  <c r="AC17" i="11"/>
  <c r="AB17" i="11"/>
  <c r="AB18" i="11"/>
  <c r="W17" i="11"/>
  <c r="W18" i="11" s="1"/>
  <c r="U17" i="11"/>
  <c r="Z17" i="11"/>
  <c r="Z18" i="11"/>
  <c r="Y17" i="11"/>
  <c r="Y18" i="11"/>
  <c r="AA17" i="11"/>
  <c r="AA18" i="11"/>
  <c r="X17" i="11"/>
  <c r="X18" i="11" s="1"/>
</calcChain>
</file>

<file path=xl/sharedStrings.xml><?xml version="1.0" encoding="utf-8"?>
<sst xmlns="http://schemas.openxmlformats.org/spreadsheetml/2006/main" count="195" uniqueCount="136">
  <si>
    <t>ORGANISMO:</t>
  </si>
  <si>
    <t>INSTITUTO JALISCIENSE DEL ADULTO MAYOR</t>
  </si>
  <si>
    <t>DEPENDENCIA CABEZA DE SECTOR</t>
  </si>
  <si>
    <t>SIGLAS:</t>
  </si>
  <si>
    <t>IJAM</t>
  </si>
  <si>
    <t>PLANTILLA AL 31 DE MARZO DEL 2017</t>
  </si>
  <si>
    <t>PERCEPCIONES MENSUALES</t>
  </si>
  <si>
    <t>COLUMNAS ADICIONALES PARA CONCEPTOS MENSUALES PROPIOS DEL ORGANISMO</t>
  </si>
  <si>
    <t>COLUMNAS ADICIONALES PARA CONCEPTOS PROPIOS CON PERIODICIDAD DIFERENTE A LA MENSUAL</t>
  </si>
  <si>
    <t>PERCEPCIONES ANUALES</t>
  </si>
  <si>
    <t>TOTAL ANUAL</t>
  </si>
  <si>
    <t>No. Cons</t>
  </si>
  <si>
    <t>UP</t>
  </si>
  <si>
    <t>ORG</t>
  </si>
  <si>
    <t>PG</t>
  </si>
  <si>
    <t>PC</t>
  </si>
  <si>
    <t>UEG</t>
  </si>
  <si>
    <t>CÓDIGO  DEL PUESTO</t>
  </si>
  <si>
    <t>NOMBRE DEL BENEFICIARIO</t>
  </si>
  <si>
    <t>R.F.C.</t>
  </si>
  <si>
    <t>SEXO</t>
  </si>
  <si>
    <t>FECHA DE INGRESO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</si>
  <si>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</si>
  <si>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</si>
  <si>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</si>
  <si>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</si>
  <si>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</si>
  <si>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</si>
  <si>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SUELDO
1101</t>
  </si>
  <si>
    <t>SOBRE
SUELDO
1101</t>
  </si>
  <si>
    <t>DESPENSA 
1101</t>
  </si>
  <si>
    <t>TRANSPORTE 
1101</t>
  </si>
  <si>
    <t>QUINQUENIO
1301</t>
  </si>
  <si>
    <t>RETROACTIVO DESPENSA</t>
  </si>
  <si>
    <t>AGUINALDO</t>
  </si>
  <si>
    <t>PRIMA VACACIONAL</t>
  </si>
  <si>
    <t>ESTIMULO AL SERVICIO ADMINISTRATIVO</t>
  </si>
  <si>
    <t>OTROS</t>
  </si>
  <si>
    <t>EJEMPLOS</t>
  </si>
  <si>
    <t>PRECIADO CAMBEROS RICADO</t>
  </si>
  <si>
    <t>PECR5009125M0</t>
  </si>
  <si>
    <t>H</t>
  </si>
  <si>
    <t>01/03/2017</t>
  </si>
  <si>
    <t>BASE o CONF</t>
  </si>
  <si>
    <t>DIRECTOR DE TESORERÍA Y ADMINISTRACIÓN </t>
  </si>
  <si>
    <t>DIRECCIÓN DE TESORERÍA Y ADMINISTRACIÓN  </t>
  </si>
  <si>
    <t>DIRECCIÓN GENERAL</t>
  </si>
  <si>
    <t>XXXXXX</t>
  </si>
  <si>
    <t>15 DIAS</t>
  </si>
  <si>
    <t>25% SOBRE EL TOTAL DE LOS DIAS CORRESPONDIENTES A VACACIONES</t>
  </si>
  <si>
    <t>NO APLICA</t>
  </si>
  <si>
    <t>CÉSAR RICARDO TREVIÑO NAVARRO</t>
  </si>
  <si>
    <t>TENC9306139E0</t>
  </si>
  <si>
    <t>17/02/2017</t>
  </si>
  <si>
    <t xml:space="preserve">TÉCNICO A </t>
  </si>
  <si>
    <t>DIRECCION GENERAL</t>
  </si>
  <si>
    <t>LÓPEZ SORIANO ANTONIO</t>
  </si>
  <si>
    <t>LOSA660713584</t>
  </si>
  <si>
    <t>TÉCNICO ESPECIALIZADO</t>
  </si>
  <si>
    <t>COORDINACIÓN JURÍDICA</t>
  </si>
  <si>
    <t>TORRES LOMELÍ JORGE DE LA PAZ</t>
  </si>
  <si>
    <t>TOLJ710903E91</t>
  </si>
  <si>
    <t>COORDINADOR JURÍDICO</t>
  </si>
  <si>
    <t>SALAS MONTIEL ALMA GUADALUPE</t>
  </si>
  <si>
    <t>SAMA440127DZ5</t>
  </si>
  <si>
    <t>M</t>
  </si>
  <si>
    <t>DIRECTOR GENERAL</t>
  </si>
  <si>
    <t>LÓPEZ RAMÍREZ CARLOS</t>
  </si>
  <si>
    <t>LORC570214661</t>
  </si>
  <si>
    <t xml:space="preserve">TEÉCNICO B </t>
  </si>
  <si>
    <t xml:space="preserve">DIRECCIÓN GENERAL </t>
  </si>
  <si>
    <t>FLORES VIZCARRA PATSY ANALI</t>
  </si>
  <si>
    <t>FOVP891011PAA</t>
  </si>
  <si>
    <t> 15 DIAS </t>
  </si>
  <si>
    <t>TERÁN MONTIEL SERGIO IVÁN</t>
  </si>
  <si>
    <t>TEMS860205C84</t>
  </si>
  <si>
    <t>DIRECTOR DE VINCULACIÓN Y GESTIÓN SOCIAL</t>
  </si>
  <si>
    <t>DIRECCIÓN DE VINCULACIÓN Y GESTIÓN SOCIAL</t>
  </si>
  <si>
    <t>SALCEDO PÉREZ CRUZ JANETH</t>
  </si>
  <si>
    <t>SAPC9201224F1</t>
  </si>
  <si>
    <t xml:space="preserve">TECNICO ESPECIALIZADO A </t>
  </si>
  <si>
    <t>TOTAL MENSUAL POR CONCEPTO</t>
  </si>
  <si>
    <t>Total de plazas</t>
  </si>
  <si>
    <r>
      <t xml:space="preserve">DESCRIPCIÓN DE LOS CONCEPTOS DE LAS COLUMNAS.  </t>
    </r>
    <r>
      <rPr>
        <b/>
        <u/>
        <sz val="10"/>
        <color indexed="18"/>
        <rFont val="Arial"/>
        <family val="2"/>
      </rPr>
      <t>IMPORTANTE LLENAR CON LETRA MAYÚSCULA.</t>
    </r>
  </si>
  <si>
    <t>SIGLAS</t>
  </si>
  <si>
    <t>ORG.</t>
  </si>
  <si>
    <t>NUMERO DE ORGANISMO</t>
  </si>
  <si>
    <t>NUMERO DE PROGRAMA DE GOBIERNO</t>
  </si>
  <si>
    <t>NUMERO DE PROCESO</t>
  </si>
  <si>
    <t>NUMERO DE LA UNIDAD EJECUTORA DEL GASTO</t>
  </si>
  <si>
    <t>CODIGO DEL PUESTO</t>
  </si>
  <si>
    <t>NÚMERO DE IDENTIFICACIÓN DEL EMPLEADO-PUESTO</t>
  </si>
  <si>
    <t>NOMBRE DE LA PERSONA QUE OCUPA EL PUESTO (APELLIDO PATERNO, MATERNO Y NOMBRE (S))</t>
  </si>
  <si>
    <t>RFC DEL BENEFICIARIO</t>
  </si>
  <si>
    <t>SEXO DEL BENEFICIARIO ANOTANDO M-PARA MUJER Y H-PARA HOMBRE</t>
  </si>
  <si>
    <t>F-ING</t>
  </si>
  <si>
    <t>FECHA DE INGRESO DEL BENEFICIARIO (DIA, MES Y AÑO)</t>
  </si>
  <si>
    <t>NUMERO DE NIVEL DE LA PLAZA</t>
  </si>
  <si>
    <t>JOR.</t>
  </si>
  <si>
    <t>NUMERO DE HORAS QUE COMPRENDE LA JORNADA LABORAL DEL EMPLEADO (30 o 40) (SEMANAL) EN EL CASO DE DOCENTES POR No. DE HORAS</t>
  </si>
  <si>
    <t>CATEG.</t>
  </si>
  <si>
    <t>B= BASE       C= CONFIANZA</t>
  </si>
  <si>
    <t>DESCRIPCIÓN DEL NOMBRAMIENTO DEL BENEFICIARIO</t>
  </si>
  <si>
    <t>AREA DE ADSCRIPCION DEL PUESTO</t>
  </si>
  <si>
    <t>ÁREA DE ADSCRIPCIÓN DIRECTA DEL PUESTO</t>
  </si>
  <si>
    <t>DIR. DE ADSCRIPCIÓN DEL PUESTO</t>
  </si>
  <si>
    <t>DIRECCIÓN DE LA QUE SE DESPRENDE EL ÁREA DE ADSCRIPCIÓN DIRECTA</t>
  </si>
  <si>
    <t>ZONA ECONÓMICA</t>
  </si>
  <si>
    <t>NUMERO DE LA ZONA ECONÓMICA DE LA PLAZA</t>
  </si>
  <si>
    <t>SUELDO</t>
  </si>
  <si>
    <t>SUELDO BASE MENSUAL BRUTO</t>
  </si>
  <si>
    <t>SOBRESUELDO</t>
  </si>
  <si>
    <t>MONTO MENSUAL ADICIONAL PARA LAS PLAZAS QUE LABORAN EN ZONAS DE VIDA CARA (SEGÚN ZONA ECONÓMICA)</t>
  </si>
  <si>
    <t>SUMA</t>
  </si>
  <si>
    <t>ES LA SUMA DE SUELDO MAS SOBRESUELDO</t>
  </si>
  <si>
    <t>QUINQUENIO</t>
  </si>
  <si>
    <t>APORTACIÓN PATRONAL POR AÑOS DE SERVICIO EFECTIVOS PRESTADOS</t>
  </si>
  <si>
    <t>MONTO ANUAL QUE OTORGA EL PATRÓN POR ESTE CONCEPTO</t>
  </si>
  <si>
    <t>APORTACIÓN PATRONAL PARA AGUINALDO</t>
  </si>
  <si>
    <t>CUOTAS A PENSIONES</t>
  </si>
  <si>
    <t>APORTACIÓN PATRONAL A PENSIONES DEL ESTADO</t>
  </si>
  <si>
    <t>VIVIENDA</t>
  </si>
  <si>
    <t>APORTACIÓN PATRONAL A PENSIONES DEL ESTADO PARA ESTE CONCEPTO</t>
  </si>
  <si>
    <t>CUOTAS AL IMSS</t>
  </si>
  <si>
    <t>APORTACIÓN PATRONAL AL SEGURO SOCIAL</t>
  </si>
  <si>
    <t>CUOTAS AL SAR</t>
  </si>
  <si>
    <t>APORTACIÓN PATRONAL PARA SISTEMA DE AHORRO PARA EL RETIRO</t>
  </si>
  <si>
    <t>DESPENSA</t>
  </si>
  <si>
    <t>MONTO DE ESTA PRESTACIÓN PATRONAL</t>
  </si>
  <si>
    <t>PASAJE</t>
  </si>
  <si>
    <t>IMPACTO AL SALARIO</t>
  </si>
  <si>
    <t>PREVISIÓN PATRONAL PARA INCREMENTO SALARIAL</t>
  </si>
  <si>
    <t>*</t>
  </si>
  <si>
    <t>ESTIMULO SOLO EN CASO DE VENIRLO OTORGANDO</t>
  </si>
  <si>
    <t>CONFIANZA</t>
  </si>
  <si>
    <t xml:space="preserve"> PLANTILLA DE PERSONAL DE LOS ORGANISMOS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</si>
</sst>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_ ;[Red]\-#,##0.00\ "/>
    <numFmt numFmtId="166" formatCode="&quot;$&quot;#,##0.00"/>
    <numFmt numFmtId="167" formatCode="_(&quot;$&quot;* #,##0.00_);_(&quot;$&quot;* \(#,##0.00\);_(&quot;$&quot;* &quot;-&quot;??_);_(@_)"/>
  </numFmts>
  <fonts count="21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7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1"/>
      <name val="MS Sans Serif"/>
    </font>
    <font>
      <b/>
      <u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" fillId="0" borderId="0"/>
    <xf numFmtId="0" fontId="8" fillId="0" borderId="0"/>
    <xf numFmtId="0" fontId="1" fillId="0" borderId="0"/>
    <xf numFmtId="0" fontId="8" fillId="0" borderId="0"/>
    <xf numFmtId="164" fontId="8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4" fontId="4" fillId="3" borderId="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5" borderId="6" xfId="0" applyNumberFormat="1" applyFont="1" applyFill="1" applyBorder="1" applyAlignment="1">
      <alignment horizontal="center" vertical="center" wrapText="1"/>
    </xf>
    <xf numFmtId="0" fontId="7" fillId="5" borderId="6" xfId="0" applyNumberFormat="1" applyFont="1" applyFill="1" applyBorder="1" applyAlignment="1">
      <alignment horizontal="center" vertical="center" textRotation="180" wrapText="1"/>
    </xf>
    <xf numFmtId="4" fontId="7" fillId="5" borderId="6" xfId="0" applyNumberFormat="1" applyFont="1" applyFill="1" applyBorder="1" applyAlignment="1">
      <alignment horizontal="center" vertical="center" wrapText="1"/>
    </xf>
    <xf numFmtId="4" fontId="7" fillId="5" borderId="7" xfId="0" applyNumberFormat="1" applyFont="1" applyFill="1" applyBorder="1" applyAlignment="1">
      <alignment horizontal="center" vertical="center" wrapText="1"/>
    </xf>
    <xf numFmtId="4" fontId="7" fillId="5" borderId="8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" fontId="10" fillId="3" borderId="5" xfId="0" applyNumberFormat="1" applyFont="1" applyFill="1" applyBorder="1" applyAlignment="1">
      <alignment horizontal="justify" vertical="center"/>
    </xf>
    <xf numFmtId="1" fontId="10" fillId="3" borderId="5" xfId="0" applyNumberFormat="1" applyFont="1" applyFill="1" applyBorder="1" applyAlignment="1">
      <alignment horizontal="justify" vertical="center" wrapText="1"/>
    </xf>
    <xf numFmtId="0" fontId="10" fillId="3" borderId="5" xfId="0" applyFont="1" applyFill="1" applyBorder="1" applyAlignment="1">
      <alignment horizontal="justify" vertical="center" wrapText="1"/>
    </xf>
    <xf numFmtId="0" fontId="10" fillId="3" borderId="5" xfId="0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justify" vertical="center" wrapText="1"/>
    </xf>
    <xf numFmtId="4" fontId="10" fillId="3" borderId="9" xfId="0" applyNumberFormat="1" applyFont="1" applyFill="1" applyBorder="1" applyAlignment="1">
      <alignment vertical="center"/>
    </xf>
    <xf numFmtId="165" fontId="11" fillId="3" borderId="9" xfId="0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vertical="center"/>
    </xf>
    <xf numFmtId="0" fontId="10" fillId="3" borderId="5" xfId="0" applyFont="1" applyFill="1" applyBorder="1" applyAlignment="1">
      <alignment horizontal="justify" vertical="center"/>
    </xf>
    <xf numFmtId="1" fontId="10" fillId="3" borderId="5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justify" vertical="center" wrapText="1"/>
    </xf>
    <xf numFmtId="0" fontId="10" fillId="3" borderId="9" xfId="0" applyFont="1" applyFill="1" applyBorder="1" applyAlignment="1">
      <alignment horizontal="justify" vertical="center"/>
    </xf>
    <xf numFmtId="0" fontId="10" fillId="3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1" fontId="10" fillId="3" borderId="9" xfId="0" applyNumberFormat="1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7" fontId="4" fillId="0" borderId="5" xfId="2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1" fontId="10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67" fontId="4" fillId="0" borderId="0" xfId="2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vertical="center"/>
    </xf>
    <xf numFmtId="167" fontId="4" fillId="0" borderId="0" xfId="2" applyFont="1" applyBorder="1" applyAlignment="1">
      <alignment vertical="center"/>
    </xf>
    <xf numFmtId="167" fontId="4" fillId="0" borderId="0" xfId="2" applyFont="1" applyAlignment="1">
      <alignment vertical="center"/>
    </xf>
    <xf numFmtId="167" fontId="4" fillId="0" borderId="0" xfId="0" applyNumberFormat="1" applyFont="1" applyAlignment="1">
      <alignment vertical="center"/>
    </xf>
    <xf numFmtId="4" fontId="10" fillId="3" borderId="5" xfId="0" applyNumberFormat="1" applyFont="1" applyFill="1" applyBorder="1" applyAlignment="1">
      <alignment horizontal="center" vertical="center" wrapText="1"/>
    </xf>
    <xf numFmtId="4" fontId="7" fillId="5" borderId="10" xfId="0" applyNumberFormat="1" applyFont="1" applyFill="1" applyBorder="1" applyAlignment="1">
      <alignment horizontal="center" vertical="center" wrapText="1"/>
    </xf>
    <xf numFmtId="166" fontId="12" fillId="0" borderId="5" xfId="0" applyNumberFormat="1" applyFont="1" applyBorder="1" applyAlignment="1">
      <alignment horizontal="right" vertical="center"/>
    </xf>
    <xf numFmtId="166" fontId="12" fillId="0" borderId="5" xfId="0" applyNumberFormat="1" applyFont="1" applyBorder="1" applyAlignment="1">
      <alignment horizontal="left" vertical="center"/>
    </xf>
    <xf numFmtId="164" fontId="8" fillId="0" borderId="5" xfId="1" applyFill="1" applyBorder="1" applyAlignment="1">
      <alignment vertical="center"/>
    </xf>
    <xf numFmtId="165" fontId="4" fillId="0" borderId="5" xfId="0" applyNumberFormat="1" applyFont="1" applyFill="1" applyBorder="1" applyAlignment="1">
      <alignment vertical="center"/>
    </xf>
    <xf numFmtId="164" fontId="8" fillId="0" borderId="5" xfId="1" applyFill="1" applyBorder="1" applyAlignment="1">
      <alignment horizontal="center" vertical="center"/>
    </xf>
    <xf numFmtId="9" fontId="4" fillId="0" borderId="5" xfId="0" applyNumberFormat="1" applyFont="1" applyFill="1" applyBorder="1" applyAlignment="1">
      <alignment wrapText="1"/>
    </xf>
    <xf numFmtId="4" fontId="15" fillId="0" borderId="5" xfId="0" applyNumberFormat="1" applyFont="1" applyBorder="1" applyAlignment="1">
      <alignment vertical="center"/>
    </xf>
    <xf numFmtId="0" fontId="7" fillId="5" borderId="10" xfId="0" applyNumberFormat="1" applyFont="1" applyFill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9" fontId="4" fillId="0" borderId="5" xfId="0" applyNumberFormat="1" applyFont="1" applyFill="1" applyBorder="1" applyAlignment="1">
      <alignment vertical="center" wrapText="1"/>
    </xf>
    <xf numFmtId="4" fontId="10" fillId="3" borderId="9" xfId="0" applyNumberFormat="1" applyFont="1" applyFill="1" applyBorder="1" applyAlignment="1">
      <alignment wrapText="1"/>
    </xf>
    <xf numFmtId="49" fontId="10" fillId="3" borderId="5" xfId="0" applyNumberFormat="1" applyFont="1" applyFill="1" applyBorder="1" applyAlignment="1">
      <alignment horizontal="justify" vertical="center" wrapText="1"/>
    </xf>
    <xf numFmtId="0" fontId="10" fillId="0" borderId="0" xfId="0" applyFont="1" applyAlignment="1">
      <alignment horizontal="left" vertical="center"/>
    </xf>
    <xf numFmtId="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10" fillId="2" borderId="0" xfId="0" applyFont="1" applyFill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" fontId="10" fillId="3" borderId="5" xfId="0" applyNumberFormat="1" applyFont="1" applyFill="1" applyBorder="1" applyAlignment="1">
      <alignment horizontal="center" vertical="center"/>
    </xf>
    <xf numFmtId="1" fontId="10" fillId="3" borderId="5" xfId="0" applyNumberFormat="1" applyFont="1" applyFill="1" applyBorder="1" applyAlignment="1">
      <alignment horizontal="left" vertical="center"/>
    </xf>
    <xf numFmtId="14" fontId="10" fillId="3" borderId="9" xfId="0" applyNumberFormat="1" applyFont="1" applyFill="1" applyBorder="1" applyAlignment="1">
      <alignment horizontal="left" vertical="center"/>
    </xf>
    <xf numFmtId="4" fontId="10" fillId="3" borderId="9" xfId="0" applyNumberFormat="1" applyFont="1" applyFill="1" applyBorder="1" applyAlignment="1">
      <alignment horizontal="center" vertical="center"/>
    </xf>
    <xf numFmtId="0" fontId="7" fillId="5" borderId="6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10" fillId="3" borderId="5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3" borderId="5" xfId="0" quotePrefix="1" applyNumberFormat="1" applyFont="1" applyFill="1" applyBorder="1" applyAlignment="1">
      <alignment horizontal="center" vertical="center" wrapText="1"/>
    </xf>
    <xf numFmtId="0" fontId="10" fillId="3" borderId="5" xfId="0" quotePrefix="1" applyFont="1" applyFill="1" applyBorder="1" applyAlignment="1">
      <alignment horizontal="center" vertical="center" wrapText="1"/>
    </xf>
    <xf numFmtId="0" fontId="10" fillId="3" borderId="9" xfId="0" quotePrefix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6" xfId="0" applyNumberFormat="1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2" borderId="0" xfId="0" applyFont="1" applyFill="1" applyAlignment="1">
      <alignment horizontal="left" vertical="center" wrapText="1"/>
    </xf>
    <xf numFmtId="0" fontId="20" fillId="0" borderId="0" xfId="0" applyFont="1" applyAlignment="1">
      <alignment vertical="center"/>
    </xf>
    <xf numFmtId="0" fontId="10" fillId="3" borderId="5" xfId="0" applyNumberFormat="1" applyFont="1" applyFill="1" applyBorder="1" applyAlignment="1">
      <alignment horizontal="center" vertical="center" wrapText="1"/>
    </xf>
    <xf numFmtId="4" fontId="7" fillId="5" borderId="6" xfId="0" applyNumberFormat="1" applyFont="1" applyFill="1" applyBorder="1" applyAlignment="1">
      <alignment horizontal="center" vertical="center"/>
    </xf>
    <xf numFmtId="4" fontId="10" fillId="3" borderId="9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6" fillId="5" borderId="10" xfId="0" applyNumberFormat="1" applyFont="1" applyFill="1" applyBorder="1" applyAlignment="1">
      <alignment horizontal="center" vertical="center" textRotation="255" wrapText="1"/>
    </xf>
    <xf numFmtId="0" fontId="17" fillId="0" borderId="11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5" borderId="5" xfId="0" applyFont="1" applyFill="1" applyBorder="1" applyAlignment="1">
      <alignment vertical="center"/>
    </xf>
  </cellXfs>
  <cellStyles count="8">
    <cellStyle name="Millares" xfId="1" builtinId="3"/>
    <cellStyle name="Millares 2" xfId="7"/>
    <cellStyle name="Moneda" xfId="2" builtinId="4"/>
    <cellStyle name="Normal" xfId="0" builtinId="0"/>
    <cellStyle name="Normal 2" xfId="3"/>
    <cellStyle name="Normal 2 2" xfId="6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7"/>
  <sheetViews>
    <sheetView tabSelected="1" zoomScale="80" zoomScaleNormal="80" workbookViewId="0">
      <selection activeCell="I6" sqref="I6"/>
    </sheetView>
  </sheetViews>
  <sheetFormatPr baseColWidth="10" defaultColWidth="9.140625" defaultRowHeight="12.75" x14ac:dyDescent="0.2"/>
  <cols>
    <col min="1" max="1" width="5.5703125" style="1" customWidth="1"/>
    <col min="2" max="2" width="8.42578125" style="3" customWidth="1"/>
    <col min="3" max="3" width="4.5703125" style="114" customWidth="1"/>
    <col min="4" max="4" width="5.140625" style="3" customWidth="1"/>
    <col min="5" max="5" width="5.5703125" style="3" customWidth="1"/>
    <col min="6" max="6" width="5.28515625" style="3" customWidth="1"/>
    <col min="7" max="7" width="6.140625" style="14" customWidth="1"/>
    <col min="8" max="8" width="7.140625" style="101" customWidth="1"/>
    <col min="9" max="9" width="28.5703125" style="1" bestFit="1" customWidth="1"/>
    <col min="10" max="10" width="13.5703125" style="1" customWidth="1"/>
    <col min="11" max="11" width="3.7109375" style="1" customWidth="1"/>
    <col min="12" max="12" width="8.85546875" style="1" bestFit="1" customWidth="1"/>
    <col min="13" max="14" width="3" style="3" bestFit="1" customWidth="1"/>
    <col min="15" max="15" width="11" style="3" customWidth="1"/>
    <col min="16" max="16" width="19.7109375" style="1" customWidth="1"/>
    <col min="17" max="18" width="16.7109375" style="1" customWidth="1"/>
    <col min="19" max="19" width="10" style="3" bestFit="1" customWidth="1"/>
    <col min="20" max="20" width="9" style="9" bestFit="1" customWidth="1"/>
    <col min="21" max="21" width="9.85546875" style="9" bestFit="1" customWidth="1"/>
    <col min="22" max="22" width="12.140625" style="9" bestFit="1" customWidth="1"/>
    <col min="23" max="23" width="10.85546875" style="9" bestFit="1" customWidth="1"/>
    <col min="24" max="24" width="22.140625" style="9" bestFit="1" customWidth="1"/>
    <col min="25" max="26" width="9" style="9" bestFit="1" customWidth="1"/>
    <col min="27" max="27" width="9" style="1" bestFit="1" customWidth="1"/>
    <col min="28" max="29" width="8" style="1" bestFit="1" customWidth="1"/>
    <col min="30" max="30" width="9" style="1" bestFit="1" customWidth="1"/>
    <col min="31" max="31" width="10.42578125" style="1" bestFit="1" customWidth="1"/>
    <col min="32" max="32" width="16.42578125" style="1" customWidth="1"/>
    <col min="33" max="33" width="16" style="1" customWidth="1"/>
    <col min="34" max="34" width="9.42578125" style="1" customWidth="1"/>
    <col min="35" max="35" width="10.28515625" style="1" bestFit="1" customWidth="1"/>
    <col min="36" max="16384" width="9.140625" style="1"/>
  </cols>
  <sheetData>
    <row r="1" spans="1:35" ht="23.25" x14ac:dyDescent="0.2">
      <c r="A1" s="134" t="s">
        <v>135</v>
      </c>
      <c r="B1" s="134"/>
      <c r="C1" s="134"/>
      <c r="D1" s="134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</row>
    <row r="2" spans="1:35" ht="24" customHeight="1" x14ac:dyDescent="0.2">
      <c r="B2" s="2" t="s">
        <v>0</v>
      </c>
      <c r="C2" s="112"/>
      <c r="F2" s="133" t="s">
        <v>1</v>
      </c>
      <c r="G2" s="133"/>
      <c r="H2" s="133"/>
      <c r="I2" s="133"/>
      <c r="J2" s="7"/>
      <c r="K2" s="7"/>
      <c r="L2" s="7"/>
      <c r="M2" s="8"/>
      <c r="N2" s="8"/>
      <c r="O2" s="8"/>
    </row>
    <row r="3" spans="1:35" ht="24" customHeight="1" x14ac:dyDescent="0.2">
      <c r="B3" s="2" t="s">
        <v>2</v>
      </c>
      <c r="C3" s="112"/>
      <c r="F3" s="4"/>
      <c r="G3" s="5"/>
      <c r="H3" s="99"/>
      <c r="I3" s="6"/>
      <c r="J3" s="7"/>
      <c r="K3" s="7"/>
      <c r="L3" s="7"/>
      <c r="M3" s="8"/>
      <c r="N3" s="8"/>
      <c r="O3" s="8"/>
    </row>
    <row r="4" spans="1:35" ht="24" customHeight="1" x14ac:dyDescent="0.2">
      <c r="B4" s="10" t="s">
        <v>3</v>
      </c>
      <c r="C4" s="113"/>
      <c r="E4" s="11" t="s">
        <v>4</v>
      </c>
      <c r="F4" s="12"/>
      <c r="G4" s="12"/>
      <c r="H4" s="100"/>
      <c r="I4" s="13"/>
    </row>
    <row r="5" spans="1:35" ht="87.75" customHeight="1" x14ac:dyDescent="0.2">
      <c r="J5" s="2" t="s">
        <v>5</v>
      </c>
      <c r="K5" s="2"/>
      <c r="L5" s="2"/>
      <c r="R5" s="135"/>
      <c r="S5" s="85" t="s">
        <v>6</v>
      </c>
      <c r="T5" s="86"/>
      <c r="U5" s="86"/>
      <c r="V5" s="86"/>
      <c r="W5" s="88"/>
      <c r="X5" s="89" t="s">
        <v>7</v>
      </c>
      <c r="Y5" s="91"/>
      <c r="Z5" s="91"/>
      <c r="AA5" s="91"/>
      <c r="AB5" s="92"/>
      <c r="AC5" s="89" t="s">
        <v>8</v>
      </c>
      <c r="AD5" s="90"/>
      <c r="AE5" s="129" t="s">
        <v>9</v>
      </c>
      <c r="AF5" s="130"/>
      <c r="AG5" s="130"/>
      <c r="AH5" s="130"/>
      <c r="AI5" s="128" t="s">
        <v>10</v>
      </c>
    </row>
    <row r="6" spans="1:35" s="21" customFormat="1" ht="54" customHeight="1" x14ac:dyDescent="0.2">
      <c r="B6" s="15" t="s">
        <v>11</v>
      </c>
      <c r="C6" s="115" t="s">
        <v>12</v>
      </c>
      <c r="D6" s="15" t="s">
        <v>13</v>
      </c>
      <c r="E6" s="15" t="s">
        <v>14</v>
      </c>
      <c r="F6" s="15" t="s">
        <v>15</v>
      </c>
      <c r="G6" s="15" t="s">
        <v>16</v>
      </c>
      <c r="H6" s="98" t="s">
        <v>17</v>
      </c>
      <c r="I6" s="16" t="s">
        <v>18</v>
      </c>
      <c r="J6" s="16" t="s">
        <v>19</v>
      </c>
      <c r="K6" s="17" t="s">
        <v>20</v>
      </c>
      <c r="L6" s="17" t="s">
        <v>21</v>
      </c>
      <c r="M6" s="17" t="s">
        <v>22</v>
      </c>
      <c r="N6" s="17" t="s">
        <v>23</v>
      </c>
      <c r="O6" s="17" t="s">
        <v>24</v>
      </c>
      <c r="P6" s="16" t="s">
        <v>25</v>
      </c>
      <c r="Q6" s="16" t="s">
        <v>26</v>
      </c>
      <c r="R6" s="16" t="s">
        <v>27</v>
      </c>
      <c r="S6" s="73" t="s">
        <v>28</v>
      </c>
      <c r="T6" s="65" t="s">
        <v>29</v>
      </c>
      <c r="U6" s="65" t="s">
        <v>30</v>
      </c>
      <c r="V6" s="65" t="s">
        <v>31</v>
      </c>
      <c r="W6" s="65" t="s">
        <v>32</v>
      </c>
      <c r="X6" s="126" t="s">
        <v>33</v>
      </c>
      <c r="Y6" s="18"/>
      <c r="Z6" s="18"/>
      <c r="AA6" s="19"/>
      <c r="AB6" s="65"/>
      <c r="AC6" s="20"/>
      <c r="AD6" s="18"/>
      <c r="AE6" s="18" t="s">
        <v>34</v>
      </c>
      <c r="AF6" s="18" t="s">
        <v>35</v>
      </c>
      <c r="AG6" s="18" t="s">
        <v>36</v>
      </c>
      <c r="AH6" s="19" t="s">
        <v>37</v>
      </c>
      <c r="AI6" s="128"/>
    </row>
    <row r="7" spans="1:35" s="31" customFormat="1" ht="84" customHeight="1" x14ac:dyDescent="0.2">
      <c r="A7" s="131" t="s">
        <v>38</v>
      </c>
      <c r="B7" s="55">
        <v>1</v>
      </c>
      <c r="C7" s="116">
        <v>1</v>
      </c>
      <c r="D7" s="55"/>
      <c r="E7" s="56"/>
      <c r="F7" s="56"/>
      <c r="G7" s="56"/>
      <c r="H7" s="109">
        <v>25</v>
      </c>
      <c r="I7" s="24" t="s">
        <v>39</v>
      </c>
      <c r="J7" s="25" t="s">
        <v>40</v>
      </c>
      <c r="K7" s="25" t="s">
        <v>41</v>
      </c>
      <c r="L7" s="77" t="s">
        <v>42</v>
      </c>
      <c r="M7" s="33">
        <v>17</v>
      </c>
      <c r="N7" s="27">
        <v>40</v>
      </c>
      <c r="O7" s="33" t="s">
        <v>43</v>
      </c>
      <c r="P7" s="33" t="s">
        <v>44</v>
      </c>
      <c r="Q7" s="33" t="s">
        <v>45</v>
      </c>
      <c r="R7" s="25" t="s">
        <v>46</v>
      </c>
      <c r="S7" s="74">
        <f>12266.4*2</f>
        <v>24532.799999999999</v>
      </c>
      <c r="T7" s="72"/>
      <c r="U7" s="74">
        <f>774.5*2</f>
        <v>1549</v>
      </c>
      <c r="V7" s="74">
        <f>508*2</f>
        <v>1016</v>
      </c>
      <c r="W7" s="74"/>
      <c r="X7" s="97">
        <f>774.5*2</f>
        <v>1549</v>
      </c>
      <c r="Y7" s="29"/>
      <c r="Z7" s="29"/>
      <c r="AA7" s="30"/>
      <c r="AB7" s="67"/>
      <c r="AC7" s="30"/>
      <c r="AD7" s="30"/>
      <c r="AE7" s="70" t="s">
        <v>48</v>
      </c>
      <c r="AF7" s="71" t="s">
        <v>49</v>
      </c>
      <c r="AG7" s="75" t="s">
        <v>50</v>
      </c>
      <c r="AH7" s="69"/>
      <c r="AI7" s="69"/>
    </row>
    <row r="8" spans="1:35" s="31" customFormat="1" ht="84" customHeight="1" x14ac:dyDescent="0.2">
      <c r="A8" s="132"/>
      <c r="B8" s="55">
        <v>1</v>
      </c>
      <c r="C8" s="116">
        <v>0</v>
      </c>
      <c r="D8" s="55"/>
      <c r="E8" s="56"/>
      <c r="F8" s="56"/>
      <c r="G8" s="56"/>
      <c r="H8" s="109">
        <v>24</v>
      </c>
      <c r="I8" s="95" t="s">
        <v>51</v>
      </c>
      <c r="J8" s="25" t="s">
        <v>52</v>
      </c>
      <c r="K8" s="25" t="s">
        <v>41</v>
      </c>
      <c r="L8" s="77" t="s">
        <v>53</v>
      </c>
      <c r="M8" s="33">
        <v>4</v>
      </c>
      <c r="N8" s="27">
        <v>40</v>
      </c>
      <c r="O8" s="33" t="s">
        <v>134</v>
      </c>
      <c r="P8" s="94" t="s">
        <v>54</v>
      </c>
      <c r="Q8" s="33" t="s">
        <v>46</v>
      </c>
      <c r="R8" s="33" t="s">
        <v>55</v>
      </c>
      <c r="S8" s="74">
        <f>4866*2</f>
        <v>9732</v>
      </c>
      <c r="T8" s="72"/>
      <c r="U8" s="74">
        <f>418*2</f>
        <v>836</v>
      </c>
      <c r="V8" s="74">
        <f>252*2</f>
        <v>504</v>
      </c>
      <c r="W8" s="74"/>
      <c r="X8" s="127">
        <f>418*2</f>
        <v>836</v>
      </c>
      <c r="Y8" s="76"/>
      <c r="Z8" s="29"/>
      <c r="AA8" s="30"/>
      <c r="AB8" s="67"/>
      <c r="AC8" s="30"/>
      <c r="AD8" s="30"/>
      <c r="AE8" s="70" t="s">
        <v>48</v>
      </c>
      <c r="AF8" s="71" t="s">
        <v>49</v>
      </c>
      <c r="AG8" s="75" t="s">
        <v>50</v>
      </c>
      <c r="AH8" s="69" t="s">
        <v>47</v>
      </c>
      <c r="AI8" s="69"/>
    </row>
    <row r="9" spans="1:35" s="31" customFormat="1" ht="54.75" customHeight="1" x14ac:dyDescent="0.2">
      <c r="B9" s="55">
        <v>1</v>
      </c>
      <c r="C9" s="116">
        <v>12</v>
      </c>
      <c r="D9" s="55"/>
      <c r="E9" s="56"/>
      <c r="F9" s="56"/>
      <c r="G9" s="56"/>
      <c r="H9" s="110">
        <v>6</v>
      </c>
      <c r="I9" s="35" t="s">
        <v>56</v>
      </c>
      <c r="J9" s="58" t="s">
        <v>57</v>
      </c>
      <c r="K9" s="58" t="s">
        <v>41</v>
      </c>
      <c r="L9" s="96">
        <v>42737</v>
      </c>
      <c r="M9" s="36">
        <v>11</v>
      </c>
      <c r="N9" s="59">
        <v>40</v>
      </c>
      <c r="O9" s="33" t="s">
        <v>134</v>
      </c>
      <c r="P9" s="59" t="s">
        <v>58</v>
      </c>
      <c r="Q9" s="27" t="s">
        <v>59</v>
      </c>
      <c r="R9" s="32" t="s">
        <v>46</v>
      </c>
      <c r="S9" s="64">
        <f>6654.9*2</f>
        <v>13309.8</v>
      </c>
      <c r="T9" s="97"/>
      <c r="U9" s="64">
        <f>554*2</f>
        <v>1108</v>
      </c>
      <c r="V9" s="64">
        <f>343.6*2</f>
        <v>687.2</v>
      </c>
      <c r="W9" s="64"/>
      <c r="X9" s="29"/>
      <c r="Y9" s="29"/>
      <c r="Z9" s="29"/>
      <c r="AA9" s="30"/>
      <c r="AB9" s="66"/>
      <c r="AC9" s="30"/>
      <c r="AD9" s="30"/>
      <c r="AE9" s="68" t="s">
        <v>48</v>
      </c>
      <c r="AF9" s="71" t="s">
        <v>49</v>
      </c>
      <c r="AG9" s="69" t="s">
        <v>50</v>
      </c>
      <c r="AH9" s="69"/>
      <c r="AI9" s="69"/>
    </row>
    <row r="10" spans="1:35" s="31" customFormat="1" ht="54.75" customHeight="1" x14ac:dyDescent="0.2">
      <c r="B10" s="55">
        <v>1</v>
      </c>
      <c r="C10" s="116">
        <v>12</v>
      </c>
      <c r="D10" s="55"/>
      <c r="E10" s="56"/>
      <c r="F10" s="56"/>
      <c r="G10" s="56"/>
      <c r="H10" s="110">
        <v>19</v>
      </c>
      <c r="I10" s="35" t="s">
        <v>60</v>
      </c>
      <c r="J10" s="25" t="s">
        <v>61</v>
      </c>
      <c r="K10" s="25" t="s">
        <v>41</v>
      </c>
      <c r="L10" s="96">
        <v>42737</v>
      </c>
      <c r="M10" s="36">
        <v>13</v>
      </c>
      <c r="N10" s="59">
        <v>40</v>
      </c>
      <c r="O10" s="33" t="s">
        <v>134</v>
      </c>
      <c r="P10" s="59" t="s">
        <v>62</v>
      </c>
      <c r="Q10" s="27" t="s">
        <v>59</v>
      </c>
      <c r="R10" s="32" t="s">
        <v>46</v>
      </c>
      <c r="S10" s="64">
        <f>7712.4*2</f>
        <v>15424.8</v>
      </c>
      <c r="T10" s="97"/>
      <c r="U10" s="64">
        <f>603*2</f>
        <v>1206</v>
      </c>
      <c r="V10" s="64">
        <f>377.5*2</f>
        <v>755</v>
      </c>
      <c r="W10" s="64"/>
      <c r="X10" s="29"/>
      <c r="Y10" s="29"/>
      <c r="Z10" s="29"/>
      <c r="AA10" s="30"/>
      <c r="AB10" s="66"/>
      <c r="AC10" s="30"/>
      <c r="AD10" s="30"/>
      <c r="AE10" s="68" t="s">
        <v>48</v>
      </c>
      <c r="AF10" s="71" t="s">
        <v>49</v>
      </c>
      <c r="AG10" s="69" t="s">
        <v>50</v>
      </c>
      <c r="AH10" s="69"/>
      <c r="AI10" s="69"/>
    </row>
    <row r="11" spans="1:35" s="31" customFormat="1" ht="54.75" customHeight="1" x14ac:dyDescent="0.2">
      <c r="B11" s="55">
        <v>1</v>
      </c>
      <c r="C11" s="116">
        <v>3</v>
      </c>
      <c r="D11" s="55"/>
      <c r="E11" s="56"/>
      <c r="F11" s="56"/>
      <c r="G11" s="56"/>
      <c r="H11" s="111">
        <v>13</v>
      </c>
      <c r="I11" s="35" t="s">
        <v>63</v>
      </c>
      <c r="J11" s="38" t="s">
        <v>64</v>
      </c>
      <c r="K11" s="38" t="s">
        <v>65</v>
      </c>
      <c r="L11" s="96">
        <v>42737</v>
      </c>
      <c r="M11" s="36">
        <v>25</v>
      </c>
      <c r="N11" s="59">
        <v>40</v>
      </c>
      <c r="O11" s="33" t="s">
        <v>134</v>
      </c>
      <c r="P11" s="59" t="s">
        <v>66</v>
      </c>
      <c r="Q11" s="25" t="s">
        <v>46</v>
      </c>
      <c r="R11" s="32" t="s">
        <v>46</v>
      </c>
      <c r="S11" s="64">
        <f>29379.45+29379.45</f>
        <v>58758.9</v>
      </c>
      <c r="T11" s="97"/>
      <c r="U11" s="64">
        <f>1144+1144</f>
        <v>2288</v>
      </c>
      <c r="V11" s="64">
        <f>808.5+808.5</f>
        <v>1617</v>
      </c>
      <c r="W11" s="64"/>
      <c r="X11" s="29"/>
      <c r="Y11" s="29"/>
      <c r="Z11" s="29"/>
      <c r="AA11" s="30"/>
      <c r="AB11" s="66"/>
      <c r="AC11" s="30"/>
      <c r="AD11" s="30"/>
      <c r="AE11" s="68" t="s">
        <v>48</v>
      </c>
      <c r="AF11" s="71" t="s">
        <v>49</v>
      </c>
      <c r="AG11" s="69" t="s">
        <v>50</v>
      </c>
      <c r="AH11" s="69"/>
      <c r="AI11" s="69"/>
    </row>
    <row r="12" spans="1:35" s="31" customFormat="1" ht="54.75" customHeight="1" x14ac:dyDescent="0.2">
      <c r="B12" s="55">
        <v>1</v>
      </c>
      <c r="C12" s="116">
        <v>3</v>
      </c>
      <c r="D12" s="55"/>
      <c r="E12" s="56"/>
      <c r="F12" s="56"/>
      <c r="G12" s="56"/>
      <c r="H12" s="111">
        <v>16</v>
      </c>
      <c r="I12" s="35" t="s">
        <v>67</v>
      </c>
      <c r="J12" s="58" t="s">
        <v>68</v>
      </c>
      <c r="K12" s="58" t="s">
        <v>65</v>
      </c>
      <c r="L12" s="96">
        <v>42737</v>
      </c>
      <c r="M12" s="36">
        <v>4</v>
      </c>
      <c r="N12" s="59">
        <v>40</v>
      </c>
      <c r="O12" s="27" t="s">
        <v>134</v>
      </c>
      <c r="P12" s="59" t="s">
        <v>69</v>
      </c>
      <c r="Q12" s="25" t="s">
        <v>46</v>
      </c>
      <c r="R12" s="32" t="s">
        <v>70</v>
      </c>
      <c r="S12" s="64">
        <f>4950*2</f>
        <v>9900</v>
      </c>
      <c r="T12" s="97"/>
      <c r="U12" s="64">
        <f>422*2</f>
        <v>844</v>
      </c>
      <c r="V12" s="64">
        <f>257*2</f>
        <v>514</v>
      </c>
      <c r="W12" s="64"/>
      <c r="X12" s="29"/>
      <c r="Y12" s="29"/>
      <c r="Z12" s="29"/>
      <c r="AA12" s="30"/>
      <c r="AB12" s="66"/>
      <c r="AC12" s="30"/>
      <c r="AD12" s="30"/>
      <c r="AE12" s="68" t="s">
        <v>48</v>
      </c>
      <c r="AF12" s="71" t="s">
        <v>49</v>
      </c>
      <c r="AG12" s="69" t="s">
        <v>50</v>
      </c>
      <c r="AH12" s="69"/>
      <c r="AI12" s="69"/>
    </row>
    <row r="13" spans="1:35" s="31" customFormat="1" ht="54.75" customHeight="1" x14ac:dyDescent="0.2">
      <c r="B13" s="55">
        <v>1</v>
      </c>
      <c r="C13" s="116">
        <v>3</v>
      </c>
      <c r="D13" s="55"/>
      <c r="E13" s="56"/>
      <c r="F13" s="56"/>
      <c r="G13" s="56"/>
      <c r="H13" s="111">
        <v>17</v>
      </c>
      <c r="I13" s="35" t="s">
        <v>71</v>
      </c>
      <c r="J13" s="38" t="s">
        <v>72</v>
      </c>
      <c r="K13" s="38" t="s">
        <v>65</v>
      </c>
      <c r="L13" s="96">
        <v>42737</v>
      </c>
      <c r="M13" s="36">
        <v>9</v>
      </c>
      <c r="N13" s="59">
        <v>40</v>
      </c>
      <c r="O13" s="27" t="s">
        <v>134</v>
      </c>
      <c r="P13" s="59" t="s">
        <v>54</v>
      </c>
      <c r="Q13" s="25" t="s">
        <v>46</v>
      </c>
      <c r="R13" s="32" t="s">
        <v>70</v>
      </c>
      <c r="S13" s="64">
        <f>6057.75*2</f>
        <v>12115.5</v>
      </c>
      <c r="T13" s="29"/>
      <c r="U13" s="64">
        <f>492.25*2</f>
        <v>984.5</v>
      </c>
      <c r="V13" s="64">
        <f>340*2</f>
        <v>680</v>
      </c>
      <c r="W13" s="64"/>
      <c r="X13" s="29"/>
      <c r="Y13" s="29"/>
      <c r="Z13" s="29"/>
      <c r="AA13" s="30"/>
      <c r="AB13" s="66"/>
      <c r="AC13" s="30"/>
      <c r="AD13" s="30"/>
      <c r="AE13" s="68" t="s">
        <v>73</v>
      </c>
      <c r="AF13" s="71" t="s">
        <v>49</v>
      </c>
      <c r="AG13" s="69"/>
      <c r="AH13" s="69"/>
    </row>
    <row r="14" spans="1:35" s="31" customFormat="1" ht="54.75" customHeight="1" x14ac:dyDescent="0.2">
      <c r="B14" s="55">
        <v>1</v>
      </c>
      <c r="C14" s="116">
        <v>8</v>
      </c>
      <c r="D14" s="55"/>
      <c r="E14" s="56"/>
      <c r="F14" s="56"/>
      <c r="G14" s="56"/>
      <c r="H14" s="125">
        <v>21</v>
      </c>
      <c r="I14" s="60" t="s">
        <v>74</v>
      </c>
      <c r="J14" s="57" t="s">
        <v>75</v>
      </c>
      <c r="K14" s="60" t="s">
        <v>41</v>
      </c>
      <c r="L14" s="96">
        <v>42737</v>
      </c>
      <c r="M14" s="52">
        <v>18</v>
      </c>
      <c r="N14" s="27">
        <v>40</v>
      </c>
      <c r="O14" s="27" t="s">
        <v>134</v>
      </c>
      <c r="P14" s="33" t="s">
        <v>76</v>
      </c>
      <c r="Q14" s="27" t="s">
        <v>77</v>
      </c>
      <c r="R14" s="26" t="s">
        <v>70</v>
      </c>
      <c r="S14" s="64">
        <f>13813.5*2</f>
        <v>27627</v>
      </c>
      <c r="T14" s="29"/>
      <c r="U14" s="64">
        <f>832*2</f>
        <v>1664</v>
      </c>
      <c r="V14" s="64">
        <f>559.5*2</f>
        <v>1119</v>
      </c>
      <c r="W14" s="64"/>
      <c r="X14" s="29"/>
      <c r="Y14" s="29"/>
      <c r="Z14" s="29"/>
      <c r="AA14" s="30"/>
      <c r="AB14" s="66"/>
      <c r="AC14" s="30"/>
      <c r="AD14" s="30"/>
      <c r="AE14" s="68" t="s">
        <v>73</v>
      </c>
      <c r="AF14" s="71" t="s">
        <v>49</v>
      </c>
      <c r="AG14" s="69"/>
      <c r="AH14" s="69"/>
    </row>
    <row r="15" spans="1:35" s="31" customFormat="1" ht="54.75" customHeight="1" x14ac:dyDescent="0.2">
      <c r="B15" s="55">
        <v>1</v>
      </c>
      <c r="C15" s="116">
        <v>8</v>
      </c>
      <c r="D15" s="55"/>
      <c r="E15" s="56"/>
      <c r="F15" s="56"/>
      <c r="G15" s="56"/>
      <c r="H15" s="125">
        <v>22</v>
      </c>
      <c r="I15" s="60" t="s">
        <v>78</v>
      </c>
      <c r="J15" s="57" t="s">
        <v>79</v>
      </c>
      <c r="K15" s="60" t="s">
        <v>65</v>
      </c>
      <c r="L15" s="96">
        <v>42737</v>
      </c>
      <c r="M15" s="52">
        <v>10</v>
      </c>
      <c r="N15" s="27">
        <v>40</v>
      </c>
      <c r="O15" s="27" t="s">
        <v>134</v>
      </c>
      <c r="P15" s="33" t="s">
        <v>80</v>
      </c>
      <c r="Q15" s="27" t="s">
        <v>77</v>
      </c>
      <c r="R15" s="26" t="s">
        <v>70</v>
      </c>
      <c r="S15" s="64">
        <f>6286.5*2</f>
        <v>12573</v>
      </c>
      <c r="T15" s="29"/>
      <c r="U15" s="64">
        <f>532*2</f>
        <v>1064</v>
      </c>
      <c r="V15" s="64">
        <f>340*2</f>
        <v>680</v>
      </c>
      <c r="W15" s="64"/>
      <c r="X15" s="97">
        <f>532*2</f>
        <v>1064</v>
      </c>
      <c r="Y15" s="29"/>
      <c r="Z15" s="29"/>
      <c r="AA15" s="30"/>
      <c r="AB15" s="66"/>
      <c r="AC15" s="30"/>
      <c r="AD15" s="30"/>
      <c r="AE15" s="68"/>
      <c r="AF15" s="69"/>
      <c r="AG15" s="69"/>
      <c r="AH15" s="69"/>
    </row>
    <row r="16" spans="1:35" s="31" customFormat="1" ht="54.75" customHeight="1" x14ac:dyDescent="0.2">
      <c r="B16" s="55"/>
      <c r="C16" s="116"/>
      <c r="D16" s="55"/>
      <c r="E16" s="56"/>
      <c r="F16" s="56"/>
      <c r="G16" s="56"/>
      <c r="H16" s="102"/>
      <c r="I16" s="60"/>
      <c r="J16" s="60"/>
      <c r="K16" s="60"/>
      <c r="L16" s="60"/>
      <c r="M16" s="52"/>
      <c r="N16" s="27"/>
      <c r="O16" s="26"/>
      <c r="P16" s="24"/>
      <c r="Q16" s="34"/>
      <c r="R16" s="26"/>
      <c r="S16" s="28"/>
      <c r="T16" s="29"/>
      <c r="U16" s="28"/>
      <c r="V16" s="28"/>
      <c r="W16" s="64"/>
      <c r="X16" s="29"/>
      <c r="Y16" s="29"/>
      <c r="Z16" s="29"/>
      <c r="AA16" s="30"/>
      <c r="AB16" s="66"/>
      <c r="AC16" s="30"/>
      <c r="AD16" s="30"/>
      <c r="AE16" s="68"/>
      <c r="AF16" s="69"/>
      <c r="AG16" s="69"/>
      <c r="AH16" s="69"/>
    </row>
    <row r="17" spans="2:34" s="31" customFormat="1" ht="24" customHeight="1" x14ac:dyDescent="0.2">
      <c r="B17" s="22"/>
      <c r="C17" s="117"/>
      <c r="D17" s="22"/>
      <c r="E17" s="23"/>
      <c r="F17" s="23"/>
      <c r="G17" s="23"/>
      <c r="H17" s="103"/>
      <c r="I17" s="37"/>
      <c r="J17" s="37"/>
      <c r="K17" s="37"/>
      <c r="L17" s="37"/>
      <c r="M17" s="22"/>
      <c r="N17" s="22"/>
      <c r="O17" s="22"/>
      <c r="P17" s="39"/>
      <c r="Q17" s="40" t="s">
        <v>81</v>
      </c>
      <c r="R17" s="40"/>
      <c r="S17" s="41"/>
      <c r="T17" s="41"/>
      <c r="U17" s="41">
        <f>SUM(U7:U16)</f>
        <v>11543.5</v>
      </c>
      <c r="V17" s="41"/>
      <c r="W17" s="41">
        <f t="shared" ref="W17:AD17" si="0">SUM(W7:W16)</f>
        <v>0</v>
      </c>
      <c r="X17" s="41">
        <f t="shared" si="0"/>
        <v>3449</v>
      </c>
      <c r="Y17" s="41">
        <f t="shared" si="0"/>
        <v>0</v>
      </c>
      <c r="Z17" s="41">
        <f t="shared" si="0"/>
        <v>0</v>
      </c>
      <c r="AA17" s="41">
        <f t="shared" si="0"/>
        <v>0</v>
      </c>
      <c r="AB17" s="41">
        <f t="shared" si="0"/>
        <v>0</v>
      </c>
      <c r="AC17" s="41">
        <f t="shared" si="0"/>
        <v>0</v>
      </c>
      <c r="AD17" s="41">
        <f t="shared" si="0"/>
        <v>0</v>
      </c>
      <c r="AE17" s="68"/>
      <c r="AF17" s="69"/>
      <c r="AG17" s="69"/>
      <c r="AH17" s="69"/>
    </row>
    <row r="18" spans="2:34" ht="27" customHeight="1" x14ac:dyDescent="0.2">
      <c r="B18" s="46">
        <f>(B16)</f>
        <v>0</v>
      </c>
      <c r="D18" s="48" t="s">
        <v>82</v>
      </c>
      <c r="E18" s="47"/>
      <c r="F18" s="47"/>
      <c r="H18" s="104"/>
      <c r="I18" s="7"/>
      <c r="J18" s="7"/>
      <c r="K18" s="7"/>
      <c r="L18" s="7"/>
      <c r="M18" s="8"/>
      <c r="N18" s="8"/>
      <c r="O18" s="8"/>
      <c r="P18" s="43"/>
      <c r="Q18" s="44"/>
      <c r="R18" s="44"/>
      <c r="S18" s="45"/>
      <c r="T18" s="45"/>
      <c r="U18" s="45"/>
      <c r="V18" s="45"/>
      <c r="W18" s="45">
        <f>W17*12</f>
        <v>0</v>
      </c>
      <c r="X18" s="45">
        <f>X17</f>
        <v>3449</v>
      </c>
      <c r="Y18" s="45">
        <f>(Y17)</f>
        <v>0</v>
      </c>
      <c r="Z18" s="45">
        <f>Z17</f>
        <v>0</v>
      </c>
      <c r="AA18" s="45">
        <f t="shared" ref="AA18:AB18" si="1">AA17*12</f>
        <v>0</v>
      </c>
      <c r="AB18" s="45">
        <f t="shared" si="1"/>
        <v>0</v>
      </c>
      <c r="AC18" s="7"/>
      <c r="AD18" s="7"/>
    </row>
    <row r="19" spans="2:34" ht="27" customHeight="1" x14ac:dyDescent="0.2">
      <c r="B19" s="53"/>
      <c r="D19" s="48"/>
      <c r="E19" s="47"/>
      <c r="F19" s="47"/>
      <c r="H19" s="104"/>
      <c r="I19" s="7"/>
      <c r="J19" s="7"/>
      <c r="K19" s="7"/>
      <c r="L19" s="7"/>
      <c r="M19" s="8"/>
      <c r="N19" s="8"/>
      <c r="O19" s="8"/>
      <c r="P19" s="51"/>
      <c r="Q19" s="51"/>
      <c r="R19" s="51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7"/>
      <c r="AD19" s="61"/>
    </row>
    <row r="20" spans="2:34" s="3" customFormat="1" ht="15" x14ac:dyDescent="0.2">
      <c r="B20" s="2" t="s">
        <v>82</v>
      </c>
      <c r="C20" s="114"/>
      <c r="D20" s="47"/>
      <c r="E20" s="14"/>
      <c r="F20" s="14"/>
      <c r="G20" s="1"/>
      <c r="H20" s="105"/>
      <c r="I20" s="1"/>
      <c r="O20" s="1"/>
      <c r="P20" s="1"/>
      <c r="Q20" s="1"/>
      <c r="R20" s="1"/>
      <c r="T20" s="9"/>
      <c r="U20" s="9"/>
      <c r="V20" s="9"/>
      <c r="W20" s="9"/>
      <c r="X20" s="9"/>
      <c r="Y20" s="9"/>
      <c r="Z20" s="9"/>
      <c r="AA20" s="1"/>
      <c r="AB20" s="1"/>
      <c r="AC20" s="1"/>
      <c r="AD20" s="62"/>
      <c r="AE20" s="1"/>
    </row>
    <row r="21" spans="2:34" s="3" customFormat="1" x14ac:dyDescent="0.2">
      <c r="B21" s="83" t="s">
        <v>83</v>
      </c>
      <c r="C21" s="118"/>
      <c r="D21" s="4"/>
      <c r="E21" s="5"/>
      <c r="F21" s="5"/>
      <c r="G21" s="6"/>
      <c r="H21" s="106"/>
      <c r="I21" s="6"/>
      <c r="J21" s="4"/>
      <c r="K21" s="4"/>
      <c r="L21" s="4"/>
      <c r="M21" s="4"/>
      <c r="N21" s="4"/>
      <c r="O21" s="1"/>
      <c r="P21" s="1"/>
      <c r="Q21" s="1"/>
      <c r="R21" s="1"/>
      <c r="T21" s="9"/>
      <c r="U21" s="9"/>
      <c r="V21" s="9"/>
      <c r="W21" s="9"/>
      <c r="X21" s="9"/>
      <c r="Y21" s="9"/>
      <c r="Z21" s="9"/>
      <c r="AA21" s="1"/>
      <c r="AB21" s="1"/>
      <c r="AC21" s="1"/>
      <c r="AD21" s="1"/>
      <c r="AE21" s="1"/>
    </row>
    <row r="22" spans="2:34" s="3" customFormat="1" x14ac:dyDescent="0.2">
      <c r="B22" s="82" t="s">
        <v>84</v>
      </c>
      <c r="C22" s="119"/>
      <c r="D22" s="8"/>
      <c r="E22" s="42"/>
      <c r="F22" s="42"/>
      <c r="G22" s="7"/>
      <c r="H22" s="107"/>
      <c r="I22" s="7"/>
      <c r="J22" s="8"/>
      <c r="K22" s="8"/>
      <c r="L22" s="8"/>
      <c r="M22" s="8"/>
      <c r="N22" s="8"/>
      <c r="O22" s="1"/>
      <c r="P22" s="1"/>
      <c r="Q22" s="1"/>
      <c r="R22" s="1"/>
      <c r="T22" s="9"/>
      <c r="U22" s="9"/>
      <c r="V22" s="9"/>
      <c r="W22" s="9"/>
      <c r="X22" s="9"/>
      <c r="Y22" s="9"/>
      <c r="Z22" s="9"/>
      <c r="AA22" s="1"/>
      <c r="AB22" s="1"/>
      <c r="AC22" s="1"/>
      <c r="AD22" s="63"/>
      <c r="AE22" s="1"/>
    </row>
    <row r="23" spans="2:34" s="3" customFormat="1" x14ac:dyDescent="0.2">
      <c r="B23" s="78" t="s">
        <v>12</v>
      </c>
      <c r="C23" s="120"/>
      <c r="D23" s="78"/>
      <c r="E23" s="79"/>
      <c r="F23" s="79"/>
      <c r="G23" s="78" t="s">
        <v>2</v>
      </c>
      <c r="H23" s="108"/>
      <c r="I23" s="80"/>
      <c r="O23" s="1"/>
      <c r="P23" s="1"/>
      <c r="Q23" s="1"/>
      <c r="R23" s="1"/>
      <c r="T23" s="9"/>
      <c r="U23" s="9"/>
      <c r="V23" s="9"/>
      <c r="W23" s="9"/>
      <c r="X23" s="9"/>
      <c r="Y23" s="9"/>
      <c r="Z23" s="9"/>
      <c r="AA23" s="1"/>
      <c r="AB23" s="1"/>
      <c r="AC23" s="1"/>
      <c r="AD23" s="1"/>
      <c r="AE23" s="1"/>
    </row>
    <row r="24" spans="2:34" s="3" customFormat="1" x14ac:dyDescent="0.2">
      <c r="B24" s="78" t="s">
        <v>85</v>
      </c>
      <c r="C24" s="120"/>
      <c r="D24" s="78"/>
      <c r="E24" s="79"/>
      <c r="F24" s="79"/>
      <c r="G24" s="78" t="s">
        <v>86</v>
      </c>
      <c r="H24" s="108"/>
      <c r="I24" s="80"/>
      <c r="O24" s="1"/>
      <c r="P24" s="1"/>
      <c r="Q24" s="1"/>
      <c r="R24" s="1"/>
      <c r="T24" s="9"/>
      <c r="U24" s="9"/>
      <c r="V24" s="9"/>
      <c r="W24" s="9"/>
      <c r="X24" s="9"/>
      <c r="Y24" s="9"/>
      <c r="Z24" s="9"/>
      <c r="AA24" s="1"/>
      <c r="AB24" s="1"/>
      <c r="AC24" s="1"/>
      <c r="AD24" s="1"/>
      <c r="AE24" s="1"/>
    </row>
    <row r="25" spans="2:34" s="3" customFormat="1" x14ac:dyDescent="0.2">
      <c r="B25" s="78" t="s">
        <v>14</v>
      </c>
      <c r="C25" s="120"/>
      <c r="D25" s="78"/>
      <c r="E25" s="79"/>
      <c r="F25" s="79"/>
      <c r="G25" s="78" t="s">
        <v>87</v>
      </c>
      <c r="H25" s="108"/>
      <c r="I25" s="80"/>
      <c r="O25" s="1"/>
      <c r="P25" s="1"/>
      <c r="Q25" s="1"/>
      <c r="R25" s="1"/>
      <c r="T25" s="9"/>
      <c r="U25" s="9"/>
      <c r="V25" s="9"/>
      <c r="W25" s="9"/>
      <c r="X25" s="9"/>
      <c r="Y25" s="9"/>
      <c r="Z25" s="9"/>
      <c r="AA25" s="1"/>
      <c r="AB25" s="1"/>
      <c r="AC25" s="1"/>
      <c r="AD25" s="1"/>
      <c r="AE25" s="1"/>
    </row>
    <row r="26" spans="2:34" s="3" customFormat="1" x14ac:dyDescent="0.2">
      <c r="B26" s="78" t="s">
        <v>15</v>
      </c>
      <c r="C26" s="120"/>
      <c r="D26" s="78"/>
      <c r="E26" s="79"/>
      <c r="F26" s="79"/>
      <c r="G26" s="78" t="s">
        <v>88</v>
      </c>
      <c r="H26" s="108"/>
      <c r="I26" s="80"/>
      <c r="O26" s="1"/>
      <c r="P26" s="1"/>
      <c r="Q26" s="1"/>
      <c r="R26" s="1"/>
      <c r="T26" s="9"/>
      <c r="U26" s="9"/>
      <c r="V26" s="9"/>
      <c r="W26" s="9"/>
      <c r="X26" s="9"/>
      <c r="Y26" s="9"/>
      <c r="Z26" s="9"/>
      <c r="AA26" s="1"/>
      <c r="AB26" s="1"/>
      <c r="AC26" s="1"/>
      <c r="AD26" s="1"/>
      <c r="AE26" s="1"/>
    </row>
    <row r="27" spans="2:34" s="3" customFormat="1" x14ac:dyDescent="0.2">
      <c r="B27" s="78" t="s">
        <v>16</v>
      </c>
      <c r="C27" s="120"/>
      <c r="D27" s="78"/>
      <c r="E27" s="79"/>
      <c r="F27" s="79"/>
      <c r="G27" s="78" t="s">
        <v>89</v>
      </c>
      <c r="H27" s="108"/>
      <c r="I27" s="80"/>
      <c r="O27" s="1"/>
      <c r="P27" s="1"/>
      <c r="Q27" s="1"/>
      <c r="R27" s="1"/>
      <c r="T27" s="9"/>
      <c r="U27" s="9"/>
      <c r="V27" s="9"/>
      <c r="W27" s="9"/>
      <c r="X27" s="9"/>
      <c r="Y27" s="9"/>
      <c r="Z27" s="9"/>
      <c r="AA27" s="1"/>
      <c r="AB27" s="1"/>
      <c r="AC27" s="1"/>
      <c r="AD27" s="1"/>
      <c r="AE27" s="1"/>
    </row>
    <row r="28" spans="2:34" s="3" customFormat="1" x14ac:dyDescent="0.2">
      <c r="B28" s="81" t="s">
        <v>90</v>
      </c>
      <c r="C28" s="120"/>
      <c r="D28" s="78"/>
      <c r="E28" s="79"/>
      <c r="F28" s="79"/>
      <c r="G28" s="78" t="s">
        <v>91</v>
      </c>
      <c r="H28" s="108"/>
      <c r="I28" s="80"/>
      <c r="O28" s="1"/>
      <c r="P28" s="1"/>
      <c r="Q28" s="1"/>
      <c r="R28" s="1"/>
      <c r="T28" s="9"/>
      <c r="U28" s="9"/>
      <c r="V28" s="9"/>
      <c r="W28" s="9"/>
      <c r="X28" s="9"/>
      <c r="Y28" s="9"/>
      <c r="Z28" s="9"/>
      <c r="AA28" s="1"/>
      <c r="AB28" s="1"/>
      <c r="AC28" s="1"/>
      <c r="AD28" s="1"/>
      <c r="AE28" s="1"/>
    </row>
    <row r="29" spans="2:34" s="3" customFormat="1" x14ac:dyDescent="0.2">
      <c r="B29" s="78" t="s">
        <v>18</v>
      </c>
      <c r="C29" s="120"/>
      <c r="D29" s="78"/>
      <c r="E29" s="79"/>
      <c r="F29" s="79"/>
      <c r="G29" s="78" t="s">
        <v>92</v>
      </c>
      <c r="H29" s="108"/>
      <c r="I29" s="80"/>
      <c r="O29" s="1"/>
      <c r="P29" s="1"/>
      <c r="Q29" s="1"/>
      <c r="R29" s="1"/>
      <c r="T29" s="9"/>
      <c r="U29" s="9"/>
      <c r="V29" s="9"/>
      <c r="W29" s="9"/>
      <c r="X29" s="9"/>
      <c r="Y29" s="9"/>
      <c r="Z29" s="9"/>
      <c r="AA29" s="1"/>
      <c r="AB29" s="1"/>
      <c r="AC29" s="1"/>
      <c r="AD29" s="1"/>
      <c r="AE29" s="1"/>
    </row>
    <row r="30" spans="2:34" s="3" customFormat="1" x14ac:dyDescent="0.2">
      <c r="B30" s="78" t="s">
        <v>19</v>
      </c>
      <c r="C30" s="120"/>
      <c r="D30" s="78"/>
      <c r="E30" s="79"/>
      <c r="F30" s="79"/>
      <c r="G30" s="78" t="s">
        <v>93</v>
      </c>
      <c r="H30" s="108"/>
      <c r="I30" s="78"/>
      <c r="J30" s="49"/>
      <c r="K30" s="49"/>
      <c r="O30" s="1"/>
      <c r="P30" s="1"/>
      <c r="Q30" s="1"/>
      <c r="R30" s="1"/>
      <c r="T30" s="9"/>
      <c r="U30" s="9"/>
      <c r="V30" s="9"/>
      <c r="W30" s="9"/>
      <c r="X30" s="9"/>
      <c r="Y30" s="9"/>
      <c r="Z30" s="9"/>
      <c r="AA30" s="1"/>
      <c r="AB30" s="1"/>
      <c r="AC30" s="1"/>
      <c r="AD30" s="1"/>
      <c r="AE30" s="1"/>
    </row>
    <row r="31" spans="2:34" s="3" customFormat="1" x14ac:dyDescent="0.2">
      <c r="B31" s="82" t="s">
        <v>20</v>
      </c>
      <c r="C31" s="121"/>
      <c r="D31" s="78"/>
      <c r="E31" s="79"/>
      <c r="F31" s="79"/>
      <c r="G31" s="78" t="s">
        <v>94</v>
      </c>
      <c r="H31" s="108"/>
      <c r="I31" s="78"/>
      <c r="J31" s="49"/>
      <c r="K31" s="49"/>
      <c r="O31" s="1"/>
      <c r="P31" s="1"/>
      <c r="Q31" s="1"/>
      <c r="R31" s="1"/>
      <c r="T31" s="9"/>
      <c r="U31" s="9"/>
      <c r="V31" s="9"/>
      <c r="W31" s="9"/>
      <c r="X31" s="9"/>
      <c r="Y31" s="9"/>
      <c r="Z31" s="9"/>
      <c r="AA31" s="1"/>
      <c r="AB31" s="1"/>
      <c r="AC31" s="1"/>
      <c r="AD31" s="1"/>
      <c r="AE31" s="1"/>
    </row>
    <row r="32" spans="2:34" s="3" customFormat="1" x14ac:dyDescent="0.2">
      <c r="B32" s="78" t="s">
        <v>95</v>
      </c>
      <c r="C32" s="120"/>
      <c r="D32" s="78"/>
      <c r="E32" s="79"/>
      <c r="F32" s="79"/>
      <c r="G32" s="78" t="s">
        <v>96</v>
      </c>
      <c r="H32" s="108"/>
      <c r="I32" s="78"/>
      <c r="J32" s="49"/>
      <c r="K32" s="49"/>
      <c r="O32" s="1"/>
      <c r="P32" s="1"/>
      <c r="Q32" s="1"/>
      <c r="R32" s="1"/>
      <c r="T32" s="9"/>
      <c r="U32" s="9"/>
      <c r="V32" s="9"/>
      <c r="W32" s="9"/>
      <c r="X32" s="9"/>
      <c r="Y32" s="9"/>
      <c r="Z32" s="9"/>
      <c r="AA32" s="1"/>
      <c r="AB32" s="1"/>
      <c r="AC32" s="1"/>
      <c r="AD32" s="1"/>
      <c r="AE32" s="1"/>
    </row>
    <row r="33" spans="2:31" s="3" customFormat="1" x14ac:dyDescent="0.2">
      <c r="B33" s="78" t="s">
        <v>22</v>
      </c>
      <c r="C33" s="120"/>
      <c r="D33" s="78"/>
      <c r="E33" s="79"/>
      <c r="F33" s="79"/>
      <c r="G33" s="78" t="s">
        <v>97</v>
      </c>
      <c r="H33" s="108"/>
      <c r="I33" s="78"/>
      <c r="J33" s="49"/>
      <c r="K33" s="49"/>
      <c r="O33" s="1"/>
      <c r="P33" s="1"/>
      <c r="Q33" s="1"/>
      <c r="R33" s="1"/>
      <c r="T33" s="9"/>
      <c r="U33" s="9"/>
      <c r="V33" s="9"/>
      <c r="W33" s="9"/>
      <c r="X33" s="9"/>
      <c r="Y33" s="9"/>
      <c r="Z33" s="9"/>
      <c r="AA33" s="1"/>
      <c r="AB33" s="1"/>
      <c r="AC33" s="1"/>
      <c r="AD33" s="1"/>
      <c r="AE33" s="1"/>
    </row>
    <row r="34" spans="2:31" s="3" customFormat="1" x14ac:dyDescent="0.2">
      <c r="B34" s="78" t="s">
        <v>98</v>
      </c>
      <c r="C34" s="120"/>
      <c r="D34" s="78"/>
      <c r="E34" s="79"/>
      <c r="F34" s="79"/>
      <c r="G34" s="78" t="s">
        <v>99</v>
      </c>
      <c r="H34" s="108"/>
      <c r="I34" s="78"/>
      <c r="J34" s="49"/>
      <c r="K34" s="49"/>
      <c r="O34" s="1"/>
      <c r="P34" s="1"/>
      <c r="Q34" s="1"/>
      <c r="R34" s="1"/>
      <c r="T34" s="9"/>
      <c r="U34" s="9"/>
      <c r="V34" s="9"/>
      <c r="W34" s="9"/>
      <c r="X34" s="9"/>
      <c r="Y34" s="9"/>
      <c r="Z34" s="9"/>
      <c r="AA34" s="1"/>
      <c r="AB34" s="1"/>
      <c r="AC34" s="1"/>
      <c r="AD34" s="1"/>
      <c r="AE34" s="1"/>
    </row>
    <row r="35" spans="2:31" s="3" customFormat="1" x14ac:dyDescent="0.2">
      <c r="B35" s="78" t="s">
        <v>100</v>
      </c>
      <c r="C35" s="120"/>
      <c r="D35" s="78"/>
      <c r="E35" s="79"/>
      <c r="F35" s="79"/>
      <c r="G35" s="78" t="s">
        <v>101</v>
      </c>
      <c r="H35" s="108"/>
      <c r="I35" s="78"/>
      <c r="J35" s="49"/>
      <c r="K35" s="49"/>
      <c r="O35" s="1"/>
      <c r="P35" s="1"/>
      <c r="Q35" s="1"/>
      <c r="R35" s="1"/>
      <c r="T35" s="9"/>
      <c r="U35" s="9"/>
      <c r="V35" s="9"/>
      <c r="W35" s="9"/>
      <c r="X35" s="9"/>
      <c r="Y35" s="9"/>
      <c r="Z35" s="9"/>
      <c r="AA35" s="1"/>
      <c r="AB35" s="1"/>
      <c r="AC35" s="1"/>
      <c r="AD35" s="1"/>
      <c r="AE35" s="1"/>
    </row>
    <row r="36" spans="2:31" s="3" customFormat="1" x14ac:dyDescent="0.2">
      <c r="B36" s="78" t="s">
        <v>25</v>
      </c>
      <c r="C36" s="120"/>
      <c r="D36" s="78"/>
      <c r="E36" s="79"/>
      <c r="F36" s="79"/>
      <c r="G36" s="78" t="s">
        <v>102</v>
      </c>
      <c r="H36" s="108"/>
      <c r="I36" s="78"/>
      <c r="J36" s="49"/>
      <c r="K36" s="49"/>
      <c r="O36" s="1"/>
      <c r="P36" s="1"/>
      <c r="Q36" s="1"/>
      <c r="R36" s="1"/>
      <c r="T36" s="9"/>
      <c r="U36" s="9"/>
      <c r="V36" s="9"/>
      <c r="W36" s="9"/>
      <c r="X36" s="9"/>
      <c r="Y36" s="9"/>
      <c r="Z36" s="9"/>
      <c r="AA36" s="1"/>
      <c r="AB36" s="1"/>
      <c r="AC36" s="1"/>
      <c r="AD36" s="1"/>
      <c r="AE36" s="1"/>
    </row>
    <row r="37" spans="2:31" s="3" customFormat="1" ht="12.75" customHeight="1" x14ac:dyDescent="0.2">
      <c r="B37" s="93" t="s">
        <v>103</v>
      </c>
      <c r="C37" s="122"/>
      <c r="D37" s="93"/>
      <c r="E37" s="93"/>
      <c r="F37" s="93"/>
      <c r="G37" s="78" t="s">
        <v>104</v>
      </c>
      <c r="H37" s="108"/>
      <c r="I37" s="78"/>
      <c r="J37" s="49"/>
      <c r="K37" s="49"/>
      <c r="O37" s="1"/>
      <c r="P37" s="1"/>
      <c r="Q37" s="1"/>
      <c r="R37" s="1"/>
      <c r="T37" s="9"/>
      <c r="U37" s="9"/>
      <c r="V37" s="9"/>
      <c r="W37" s="9"/>
      <c r="X37" s="9"/>
      <c r="Y37" s="9"/>
      <c r="Z37" s="9"/>
      <c r="AA37" s="1"/>
      <c r="AB37" s="1"/>
      <c r="AC37" s="1"/>
      <c r="AD37" s="1"/>
      <c r="AE37" s="1"/>
    </row>
    <row r="38" spans="2:31" s="3" customFormat="1" ht="12.75" customHeight="1" x14ac:dyDescent="0.2">
      <c r="B38" s="84" t="s">
        <v>105</v>
      </c>
      <c r="C38" s="123"/>
      <c r="D38" s="84"/>
      <c r="E38" s="84"/>
      <c r="F38" s="84"/>
      <c r="G38" s="78" t="s">
        <v>106</v>
      </c>
      <c r="H38" s="108"/>
      <c r="I38" s="78"/>
      <c r="J38" s="49"/>
      <c r="K38" s="49"/>
      <c r="O38" s="1"/>
      <c r="P38" s="1"/>
      <c r="Q38" s="1"/>
      <c r="R38" s="1"/>
      <c r="T38" s="9"/>
      <c r="U38" s="9"/>
      <c r="V38" s="9"/>
      <c r="W38" s="9"/>
      <c r="X38" s="9"/>
      <c r="Y38" s="9"/>
      <c r="Z38" s="9"/>
      <c r="AA38" s="1"/>
      <c r="AB38" s="1"/>
      <c r="AC38" s="1"/>
      <c r="AD38" s="1"/>
      <c r="AE38" s="1"/>
    </row>
    <row r="39" spans="2:31" s="3" customFormat="1" x14ac:dyDescent="0.2">
      <c r="B39" s="78" t="s">
        <v>107</v>
      </c>
      <c r="C39" s="120"/>
      <c r="D39" s="78"/>
      <c r="E39" s="79"/>
      <c r="F39" s="79"/>
      <c r="G39" s="78" t="s">
        <v>108</v>
      </c>
      <c r="H39" s="108"/>
      <c r="I39" s="78"/>
      <c r="J39" s="49"/>
      <c r="K39" s="49"/>
      <c r="O39" s="1"/>
      <c r="P39" s="1"/>
      <c r="Q39" s="1"/>
      <c r="R39" s="1"/>
      <c r="T39" s="9"/>
      <c r="U39" s="9"/>
      <c r="V39" s="9"/>
      <c r="W39" s="9"/>
      <c r="X39" s="9"/>
      <c r="Y39" s="9"/>
      <c r="Z39" s="9"/>
      <c r="AA39" s="1"/>
      <c r="AB39" s="1"/>
      <c r="AC39" s="1"/>
      <c r="AD39" s="1"/>
      <c r="AE39" s="1"/>
    </row>
    <row r="40" spans="2:31" s="3" customFormat="1" x14ac:dyDescent="0.2">
      <c r="B40" s="78" t="s">
        <v>109</v>
      </c>
      <c r="C40" s="120"/>
      <c r="D40" s="78"/>
      <c r="E40" s="79"/>
      <c r="F40" s="79"/>
      <c r="G40" s="78" t="s">
        <v>110</v>
      </c>
      <c r="H40" s="108"/>
      <c r="I40" s="78"/>
      <c r="J40" s="49"/>
      <c r="K40" s="49"/>
      <c r="O40" s="1"/>
      <c r="P40" s="1"/>
      <c r="Q40" s="1"/>
      <c r="R40" s="1"/>
      <c r="T40" s="9"/>
      <c r="U40" s="9"/>
      <c r="V40" s="9"/>
      <c r="W40" s="9"/>
      <c r="X40" s="9"/>
      <c r="Y40" s="9"/>
      <c r="Z40" s="9"/>
      <c r="AA40" s="1"/>
      <c r="AB40" s="1"/>
      <c r="AC40" s="1"/>
      <c r="AD40" s="1"/>
      <c r="AE40" s="1"/>
    </row>
    <row r="41" spans="2:31" s="3" customFormat="1" x14ac:dyDescent="0.2">
      <c r="B41" s="78" t="s">
        <v>111</v>
      </c>
      <c r="C41" s="120"/>
      <c r="D41" s="78"/>
      <c r="E41" s="79"/>
      <c r="F41" s="79"/>
      <c r="G41" s="78" t="s">
        <v>112</v>
      </c>
      <c r="H41" s="108"/>
      <c r="I41" s="78"/>
      <c r="J41" s="49"/>
      <c r="K41" s="49"/>
      <c r="O41" s="1"/>
      <c r="P41" s="1"/>
      <c r="Q41" s="1"/>
      <c r="R41" s="1"/>
      <c r="T41" s="9"/>
      <c r="U41" s="9"/>
      <c r="V41" s="9"/>
      <c r="W41" s="9"/>
      <c r="X41" s="9"/>
      <c r="Y41" s="9"/>
      <c r="Z41" s="9"/>
      <c r="AA41" s="1"/>
      <c r="AB41" s="1"/>
      <c r="AC41" s="1"/>
      <c r="AD41" s="1"/>
      <c r="AE41" s="1"/>
    </row>
    <row r="42" spans="2:31" s="3" customFormat="1" x14ac:dyDescent="0.2">
      <c r="B42" s="78" t="s">
        <v>113</v>
      </c>
      <c r="C42" s="120"/>
      <c r="D42" s="78"/>
      <c r="E42" s="79"/>
      <c r="F42" s="79"/>
      <c r="G42" s="78" t="s">
        <v>114</v>
      </c>
      <c r="H42" s="108"/>
      <c r="I42" s="78"/>
      <c r="J42" s="49"/>
      <c r="K42" s="49"/>
      <c r="O42" s="1"/>
      <c r="P42" s="1"/>
      <c r="Q42" s="1"/>
      <c r="R42" s="1"/>
      <c r="T42" s="9"/>
      <c r="U42" s="9"/>
      <c r="V42" s="9"/>
      <c r="W42" s="9"/>
      <c r="X42" s="9"/>
      <c r="Y42" s="9"/>
      <c r="Z42" s="9"/>
      <c r="AA42" s="1"/>
      <c r="AB42" s="1"/>
      <c r="AC42" s="1"/>
      <c r="AD42" s="1"/>
      <c r="AE42" s="1"/>
    </row>
    <row r="43" spans="2:31" s="3" customFormat="1" x14ac:dyDescent="0.2">
      <c r="B43" s="78" t="s">
        <v>115</v>
      </c>
      <c r="C43" s="120"/>
      <c r="D43" s="78"/>
      <c r="E43" s="79"/>
      <c r="F43" s="79"/>
      <c r="G43" s="78" t="s">
        <v>116</v>
      </c>
      <c r="H43" s="108"/>
      <c r="I43" s="78"/>
      <c r="J43" s="49"/>
      <c r="K43" s="49"/>
      <c r="O43" s="1"/>
      <c r="P43" s="1"/>
      <c r="Q43" s="1"/>
      <c r="R43" s="1"/>
      <c r="T43" s="9"/>
      <c r="U43" s="9"/>
      <c r="V43" s="9"/>
      <c r="W43" s="9"/>
      <c r="X43" s="9"/>
      <c r="Y43" s="9"/>
      <c r="Z43" s="9"/>
      <c r="AA43" s="1"/>
      <c r="AB43" s="1"/>
      <c r="AC43" s="1"/>
      <c r="AD43" s="1"/>
      <c r="AE43" s="1"/>
    </row>
    <row r="44" spans="2:31" s="3" customFormat="1" x14ac:dyDescent="0.2">
      <c r="B44" s="78" t="s">
        <v>35</v>
      </c>
      <c r="C44" s="120"/>
      <c r="D44" s="78"/>
      <c r="E44" s="79"/>
      <c r="F44" s="79"/>
      <c r="G44" s="78" t="s">
        <v>117</v>
      </c>
      <c r="H44" s="108"/>
      <c r="I44" s="78"/>
      <c r="J44" s="49"/>
      <c r="K44" s="49"/>
      <c r="O44" s="1"/>
      <c r="P44" s="1"/>
      <c r="Q44" s="1"/>
      <c r="R44" s="1"/>
      <c r="T44" s="9"/>
      <c r="U44" s="9"/>
      <c r="V44" s="9"/>
      <c r="W44" s="9"/>
      <c r="X44" s="9"/>
      <c r="Y44" s="9"/>
      <c r="Z44" s="9"/>
      <c r="AA44" s="1"/>
      <c r="AB44" s="1"/>
      <c r="AC44" s="1"/>
      <c r="AD44" s="1"/>
      <c r="AE44" s="1"/>
    </row>
    <row r="45" spans="2:31" s="3" customFormat="1" x14ac:dyDescent="0.2">
      <c r="B45" s="78" t="s">
        <v>34</v>
      </c>
      <c r="C45" s="120"/>
      <c r="D45" s="78"/>
      <c r="E45" s="79"/>
      <c r="F45" s="79"/>
      <c r="G45" s="78" t="s">
        <v>118</v>
      </c>
      <c r="H45" s="108"/>
      <c r="I45" s="78"/>
      <c r="J45" s="49"/>
      <c r="K45" s="49"/>
      <c r="O45" s="1"/>
      <c r="P45" s="1"/>
      <c r="Q45" s="1"/>
      <c r="R45" s="1"/>
      <c r="T45" s="9"/>
      <c r="U45" s="9"/>
      <c r="V45" s="9"/>
      <c r="W45" s="9"/>
      <c r="X45" s="9"/>
      <c r="Y45" s="9"/>
      <c r="Z45" s="9"/>
      <c r="AA45" s="1"/>
      <c r="AB45" s="1"/>
      <c r="AC45" s="1"/>
      <c r="AD45" s="1"/>
      <c r="AE45" s="1"/>
    </row>
    <row r="46" spans="2:31" s="3" customFormat="1" x14ac:dyDescent="0.2">
      <c r="B46" s="78" t="s">
        <v>119</v>
      </c>
      <c r="C46" s="120"/>
      <c r="D46" s="78"/>
      <c r="E46" s="79"/>
      <c r="F46" s="79"/>
      <c r="G46" s="78" t="s">
        <v>120</v>
      </c>
      <c r="H46" s="108"/>
      <c r="I46" s="78"/>
      <c r="J46" s="49"/>
      <c r="K46" s="49"/>
      <c r="O46" s="1"/>
      <c r="P46" s="1"/>
      <c r="Q46" s="1"/>
      <c r="R46" s="1"/>
      <c r="T46" s="9"/>
      <c r="U46" s="9"/>
      <c r="V46" s="9"/>
      <c r="W46" s="9"/>
      <c r="X46" s="9"/>
      <c r="Y46" s="9"/>
      <c r="Z46" s="9"/>
      <c r="AA46" s="1"/>
      <c r="AB46" s="1"/>
      <c r="AC46" s="1"/>
      <c r="AD46" s="1"/>
      <c r="AE46" s="1"/>
    </row>
    <row r="47" spans="2:31" s="3" customFormat="1" x14ac:dyDescent="0.2">
      <c r="B47" s="78" t="s">
        <v>121</v>
      </c>
      <c r="C47" s="120"/>
      <c r="D47" s="78"/>
      <c r="E47" s="79"/>
      <c r="F47" s="79"/>
      <c r="G47" s="78" t="s">
        <v>122</v>
      </c>
      <c r="H47" s="108"/>
      <c r="I47" s="78"/>
      <c r="J47" s="49"/>
      <c r="K47" s="49"/>
      <c r="O47" s="1"/>
      <c r="P47" s="1"/>
      <c r="Q47" s="1"/>
      <c r="R47" s="1"/>
      <c r="T47" s="9"/>
      <c r="U47" s="9"/>
      <c r="V47" s="9"/>
      <c r="W47" s="9"/>
      <c r="X47" s="9"/>
      <c r="Y47" s="9"/>
      <c r="Z47" s="9"/>
      <c r="AA47" s="1"/>
      <c r="AB47" s="1"/>
      <c r="AC47" s="1"/>
      <c r="AD47" s="1"/>
      <c r="AE47" s="1"/>
    </row>
    <row r="48" spans="2:31" s="3" customFormat="1" x14ac:dyDescent="0.2">
      <c r="B48" s="78" t="s">
        <v>123</v>
      </c>
      <c r="C48" s="120"/>
      <c r="D48" s="78"/>
      <c r="E48" s="79"/>
      <c r="F48" s="79"/>
      <c r="G48" s="78" t="s">
        <v>124</v>
      </c>
      <c r="H48" s="108"/>
      <c r="I48" s="78"/>
      <c r="J48" s="49"/>
      <c r="K48" s="49"/>
      <c r="O48" s="1"/>
      <c r="P48" s="1"/>
      <c r="Q48" s="1"/>
      <c r="R48" s="1"/>
      <c r="T48" s="9"/>
      <c r="U48" s="9"/>
      <c r="V48" s="9"/>
      <c r="W48" s="9"/>
      <c r="X48" s="9"/>
      <c r="Y48" s="9"/>
      <c r="Z48" s="9"/>
      <c r="AA48" s="1"/>
      <c r="AB48" s="1"/>
      <c r="AC48" s="1"/>
      <c r="AD48" s="1"/>
      <c r="AE48" s="1"/>
    </row>
    <row r="49" spans="2:31" s="3" customFormat="1" x14ac:dyDescent="0.2">
      <c r="B49" s="78" t="s">
        <v>125</v>
      </c>
      <c r="C49" s="120"/>
      <c r="D49" s="78"/>
      <c r="E49" s="79"/>
      <c r="F49" s="79"/>
      <c r="G49" s="78" t="s">
        <v>126</v>
      </c>
      <c r="H49" s="108"/>
      <c r="I49" s="78"/>
      <c r="J49" s="49"/>
      <c r="K49" s="49"/>
      <c r="O49" s="1"/>
      <c r="P49" s="1"/>
      <c r="Q49" s="1"/>
      <c r="R49" s="1"/>
      <c r="T49" s="9"/>
      <c r="U49" s="9"/>
      <c r="V49" s="9"/>
      <c r="W49" s="9"/>
      <c r="X49" s="9"/>
      <c r="Y49" s="9"/>
      <c r="Z49" s="9"/>
      <c r="AA49" s="1"/>
      <c r="AB49" s="1"/>
      <c r="AC49" s="1"/>
      <c r="AD49" s="1"/>
      <c r="AE49" s="1"/>
    </row>
    <row r="50" spans="2:31" s="3" customFormat="1" x14ac:dyDescent="0.2">
      <c r="B50" s="78" t="s">
        <v>127</v>
      </c>
      <c r="C50" s="120"/>
      <c r="D50" s="78"/>
      <c r="E50" s="79"/>
      <c r="F50" s="79"/>
      <c r="G50" s="78" t="s">
        <v>128</v>
      </c>
      <c r="H50" s="108"/>
      <c r="I50" s="78"/>
      <c r="J50" s="49"/>
      <c r="K50" s="49"/>
      <c r="O50" s="1"/>
      <c r="P50" s="1"/>
      <c r="Q50" s="1"/>
      <c r="R50" s="1"/>
      <c r="T50" s="9"/>
      <c r="U50" s="9"/>
      <c r="V50" s="9"/>
      <c r="W50" s="9"/>
      <c r="X50" s="9"/>
      <c r="Y50" s="9"/>
      <c r="Z50" s="9"/>
      <c r="AA50" s="1"/>
      <c r="AB50" s="1"/>
      <c r="AC50" s="1"/>
      <c r="AD50" s="1"/>
      <c r="AE50" s="1"/>
    </row>
    <row r="51" spans="2:31" s="3" customFormat="1" x14ac:dyDescent="0.2">
      <c r="B51" s="78" t="s">
        <v>129</v>
      </c>
      <c r="C51" s="120"/>
      <c r="D51" s="78"/>
      <c r="E51" s="79"/>
      <c r="F51" s="79"/>
      <c r="G51" s="78" t="s">
        <v>128</v>
      </c>
      <c r="H51" s="108"/>
      <c r="I51" s="78"/>
      <c r="J51" s="49"/>
      <c r="K51" s="49"/>
      <c r="O51" s="1"/>
      <c r="P51" s="1"/>
      <c r="Q51" s="1"/>
      <c r="R51" s="1"/>
      <c r="T51" s="9"/>
      <c r="U51" s="9"/>
      <c r="V51" s="9"/>
      <c r="W51" s="9"/>
      <c r="X51" s="9"/>
      <c r="Y51" s="9"/>
      <c r="Z51" s="9"/>
      <c r="AA51" s="1"/>
      <c r="AB51" s="1"/>
      <c r="AC51" s="1"/>
      <c r="AD51" s="1"/>
      <c r="AE51" s="1"/>
    </row>
    <row r="52" spans="2:31" s="3" customFormat="1" x14ac:dyDescent="0.2">
      <c r="B52" s="78" t="s">
        <v>130</v>
      </c>
      <c r="C52" s="120"/>
      <c r="D52" s="78"/>
      <c r="E52" s="79"/>
      <c r="F52" s="79"/>
      <c r="G52" s="78" t="s">
        <v>131</v>
      </c>
      <c r="H52" s="108"/>
      <c r="I52" s="78"/>
      <c r="J52" s="49"/>
      <c r="K52" s="49"/>
      <c r="O52" s="1"/>
      <c r="P52" s="1"/>
      <c r="Q52" s="1"/>
      <c r="R52" s="1"/>
      <c r="T52" s="9"/>
      <c r="U52" s="9"/>
      <c r="V52" s="9"/>
      <c r="W52" s="9"/>
      <c r="X52" s="9"/>
      <c r="Y52" s="9"/>
      <c r="Z52" s="9"/>
      <c r="AA52" s="1"/>
      <c r="AB52" s="1"/>
      <c r="AC52" s="1"/>
      <c r="AD52" s="1"/>
      <c r="AE52" s="1"/>
    </row>
    <row r="53" spans="2:31" s="3" customFormat="1" x14ac:dyDescent="0.2">
      <c r="B53" s="80" t="s">
        <v>132</v>
      </c>
      <c r="C53" s="124" t="s">
        <v>133</v>
      </c>
      <c r="D53" s="80"/>
      <c r="E53" s="80"/>
      <c r="F53" s="80"/>
      <c r="G53" s="80"/>
      <c r="H53" s="108"/>
      <c r="I53" s="78"/>
      <c r="J53" s="49"/>
      <c r="K53" s="49"/>
      <c r="O53" s="1"/>
      <c r="P53" s="1"/>
      <c r="Q53" s="1"/>
      <c r="R53" s="1"/>
      <c r="T53" s="9"/>
      <c r="U53" s="9"/>
      <c r="V53" s="9"/>
      <c r="W53" s="9"/>
      <c r="X53" s="9"/>
      <c r="Y53" s="9"/>
      <c r="Z53" s="9"/>
      <c r="AA53" s="1"/>
      <c r="AB53" s="1"/>
      <c r="AC53" s="1"/>
      <c r="AD53" s="1"/>
      <c r="AE53" s="1"/>
    </row>
    <row r="54" spans="2:31" s="3" customFormat="1" x14ac:dyDescent="0.2">
      <c r="B54" s="49"/>
      <c r="C54" s="120"/>
      <c r="D54" s="49"/>
      <c r="E54" s="49"/>
      <c r="F54" s="49"/>
      <c r="G54" s="50"/>
      <c r="H54" s="101"/>
      <c r="I54" s="49"/>
      <c r="J54" s="49"/>
      <c r="K54" s="49"/>
      <c r="L54" s="49"/>
      <c r="P54" s="1"/>
      <c r="Q54" s="1"/>
      <c r="R54" s="1"/>
      <c r="T54" s="9"/>
      <c r="U54" s="9"/>
      <c r="V54" s="9"/>
      <c r="W54" s="9"/>
      <c r="X54" s="9"/>
      <c r="Y54" s="9"/>
      <c r="Z54" s="9"/>
      <c r="AA54" s="1"/>
      <c r="AB54" s="1"/>
      <c r="AC54" s="1"/>
      <c r="AD54" s="1"/>
      <c r="AE54" s="1"/>
    </row>
    <row r="55" spans="2:31" s="3" customFormat="1" x14ac:dyDescent="0.2">
      <c r="B55" s="49"/>
      <c r="C55" s="120"/>
      <c r="D55" s="49"/>
      <c r="E55" s="49"/>
      <c r="F55" s="49"/>
      <c r="G55" s="50"/>
      <c r="H55" s="101"/>
      <c r="I55" s="49"/>
      <c r="J55" s="49"/>
      <c r="K55" s="49"/>
      <c r="L55" s="49"/>
      <c r="P55" s="1"/>
      <c r="Q55" s="1"/>
      <c r="R55" s="1"/>
      <c r="T55" s="9"/>
      <c r="U55" s="9"/>
      <c r="V55" s="9"/>
      <c r="W55" s="9"/>
      <c r="X55" s="9"/>
      <c r="Y55" s="9"/>
      <c r="Z55" s="9"/>
      <c r="AA55" s="1"/>
      <c r="AB55" s="1"/>
      <c r="AC55" s="1"/>
      <c r="AD55" s="1"/>
      <c r="AE55" s="1"/>
    </row>
    <row r="56" spans="2:31" s="3" customFormat="1" x14ac:dyDescent="0.2">
      <c r="B56" s="49"/>
      <c r="C56" s="120"/>
      <c r="D56" s="49"/>
      <c r="E56" s="49"/>
      <c r="F56" s="49"/>
      <c r="G56" s="50"/>
      <c r="H56" s="101"/>
      <c r="I56" s="49"/>
      <c r="J56" s="49"/>
      <c r="K56" s="49"/>
      <c r="L56" s="49"/>
      <c r="P56" s="1"/>
      <c r="Q56" s="1"/>
      <c r="R56" s="1"/>
      <c r="T56" s="9"/>
      <c r="U56" s="9"/>
      <c r="V56" s="9"/>
      <c r="W56" s="9"/>
      <c r="X56" s="9"/>
      <c r="Y56" s="9"/>
      <c r="Z56" s="9"/>
      <c r="AA56" s="1"/>
      <c r="AB56" s="1"/>
      <c r="AC56" s="1"/>
      <c r="AD56" s="1"/>
      <c r="AE56" s="1"/>
    </row>
    <row r="57" spans="2:31" s="3" customFormat="1" x14ac:dyDescent="0.2">
      <c r="B57" s="49"/>
      <c r="C57" s="120"/>
      <c r="D57" s="49"/>
      <c r="E57" s="49"/>
      <c r="F57" s="49"/>
      <c r="G57" s="50"/>
      <c r="H57" s="101"/>
      <c r="I57" s="49"/>
      <c r="J57" s="49"/>
      <c r="K57" s="49"/>
      <c r="L57" s="49"/>
      <c r="P57" s="1"/>
      <c r="Q57" s="1"/>
      <c r="R57" s="1"/>
      <c r="T57" s="9"/>
      <c r="U57" s="9"/>
      <c r="V57" s="9"/>
      <c r="W57" s="9"/>
      <c r="X57" s="9"/>
      <c r="Y57" s="9"/>
      <c r="Z57" s="9"/>
      <c r="AA57" s="1"/>
      <c r="AB57" s="1"/>
      <c r="AC57" s="1"/>
      <c r="AD57" s="1"/>
      <c r="AE57" s="1"/>
    </row>
  </sheetData>
  <sortState ref="H6:AL476">
    <sortCondition ref="H6:H476"/>
  </sortState>
  <mergeCells count="4">
    <mergeCell ref="AI5:AI6"/>
    <mergeCell ref="AE5:AH5"/>
    <mergeCell ref="A7:A8"/>
    <mergeCell ref="F2:I2"/>
  </mergeCells>
  <printOptions horizontalCentered="1"/>
  <pageMargins left="0.70866141732283472" right="0.31496062992125984" top="0.19685039370078741" bottom="0" header="0.31496062992125984" footer="0.31496062992125984"/>
  <pageSetup paperSize="14" scale="43" orientation="landscape" r:id="rId1"/>
  <ignoredErrors>
    <ignoredError sqref="V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2017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</dc:creator>
  <cp:keywords/>
  <dc:description/>
  <cp:lastModifiedBy>IJAM-PC-016</cp:lastModifiedBy>
  <cp:revision/>
  <cp:lastPrinted>2017-05-17T20:15:10Z</cp:lastPrinted>
  <dcterms:created xsi:type="dcterms:W3CDTF">2014-05-13T21:55:13Z</dcterms:created>
  <dcterms:modified xsi:type="dcterms:W3CDTF">2017-05-17T20:16:33Z</dcterms:modified>
  <cp:category/>
  <cp:contentStatus/>
</cp:coreProperties>
</file>