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nexo 1 Plantilla" sheetId="1" r:id="rId1"/>
  </sheets>
  <definedNames>
    <definedName name="_xlnm.Print_Area" localSheetId="0">'Anexo 1 Plantilla'!$A$2:$AK$57</definedName>
  </definedNames>
  <calcPr fullCalcOnLoad="1"/>
</workbook>
</file>

<file path=xl/sharedStrings.xml><?xml version="1.0" encoding="utf-8"?>
<sst xmlns="http://schemas.openxmlformats.org/spreadsheetml/2006/main" count="452" uniqueCount="174">
  <si>
    <t>COSTO MENSUAL</t>
  </si>
  <si>
    <t>COSTO ANUAL</t>
  </si>
  <si>
    <t>UP</t>
  </si>
  <si>
    <t>ORG</t>
  </si>
  <si>
    <t>PG</t>
  </si>
  <si>
    <t>NOMBRE DEL BENEFICIARIO</t>
  </si>
  <si>
    <t>R.F.C.</t>
  </si>
  <si>
    <t>F-ING</t>
  </si>
  <si>
    <t>NIVEL</t>
  </si>
  <si>
    <t>JOR</t>
  </si>
  <si>
    <t>CATEG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</si>
  <si>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</si>
  <si>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</si>
  <si>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</si>
  <si>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</si>
  <si>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</si>
  <si>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</si>
  <si>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</si>
  <si>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</si>
  <si>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</si>
  <si>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CUOTAS
AL S.A.R.
1405</t>
  </si>
  <si>
    <t>PASAJES
1602</t>
  </si>
  <si>
    <t>IMPACTO AL
SALARIO
1801</t>
  </si>
  <si>
    <t>NOTAS:</t>
  </si>
  <si>
    <t>- SE DEBERÁ PRESENTAR UNA PLAZA POR RENGLÓN</t>
  </si>
  <si>
    <t>- INCLUIR LA FORMA DE CALCULO PARA CADA CONCEPTO</t>
  </si>
  <si>
    <t>- INCLUIR TODOS LOS CONCEPTOS DE PAGO PARA CADA PLAZA (EN CASO DE QUE NO EXISTA EN ESTE FORMATO FAVOR DE INCLUIR)</t>
  </si>
  <si>
    <t>- INCLUIR PLAZAS VACANTES SI ES QUE EXISTEN</t>
  </si>
  <si>
    <t>ORG.</t>
  </si>
  <si>
    <t>JOR.</t>
  </si>
  <si>
    <t>CATEG.</t>
  </si>
  <si>
    <t>SUELDO</t>
  </si>
  <si>
    <t>SOBRESUELDO</t>
  </si>
  <si>
    <t>SUMA</t>
  </si>
  <si>
    <t>QUINQUENIO</t>
  </si>
  <si>
    <t>PRIMA VACACIONAL</t>
  </si>
  <si>
    <t>AGUINALDO</t>
  </si>
  <si>
    <t>CUOTAS A PENSIONES</t>
  </si>
  <si>
    <t>VIVIENDA</t>
  </si>
  <si>
    <t>CUOTAS AL IMSS</t>
  </si>
  <si>
    <t>CUOTAS AL SAR</t>
  </si>
  <si>
    <t>DESPENSA</t>
  </si>
  <si>
    <t>PASAJE</t>
  </si>
  <si>
    <t>IMPACTO AL SALARIO</t>
  </si>
  <si>
    <t>PC</t>
  </si>
  <si>
    <t>UEG</t>
  </si>
  <si>
    <t>ORGANISMO:</t>
  </si>
  <si>
    <t>No. Cons</t>
  </si>
  <si>
    <t>Total de plazas</t>
  </si>
  <si>
    <t>EJEMPLOS:</t>
  </si>
  <si>
    <t>Partida 1312 Aguinaldo</t>
  </si>
  <si>
    <t>(4390/30*50)</t>
  </si>
  <si>
    <t>Sueldo mensual, entre 30 por 50 días al año</t>
  </si>
  <si>
    <t>Partida 1401 Pensiones del Estado</t>
  </si>
  <si>
    <t>(4390*5%)</t>
  </si>
  <si>
    <t>Sueldo mensual, por 5% de aportación mensual</t>
  </si>
  <si>
    <t>ZONA ECONÓMICA</t>
  </si>
  <si>
    <t>ZONA
ECONÓMICA</t>
  </si>
  <si>
    <t>DESPENSA
1601</t>
  </si>
  <si>
    <t>COLUMNAS ADICIONALES PARA CONCEPTOS MENSUALES PROPIOS DEL ORGANISMO</t>
  </si>
  <si>
    <t>COLUMNAS ADICIONALES PARA CONCEPTOS PROPIOS CON PERIODICIDAD DIFERENTE A LA MENSUAL</t>
  </si>
  <si>
    <t>*</t>
  </si>
  <si>
    <t>ESTIMULO SOLO EN CASO DE VENIRLO OTORGANDO</t>
  </si>
  <si>
    <t>Nota: los parámetros de calculo que aparecen en este formato son meramente ilustrativos, cada organismo deberá aplicar los correspondientes.</t>
  </si>
  <si>
    <t>SEXO</t>
  </si>
  <si>
    <t>NOMBRE DEL PUESTO</t>
  </si>
  <si>
    <t>AREA DE ADSCRIPCIÓN DEL PUESTO</t>
  </si>
  <si>
    <t>DIRECCIÓN DE ADSCRIPCIÓN DEL PUESTO</t>
  </si>
  <si>
    <r>
      <t xml:space="preserve">DESCRIPCIÓN DE LOS CONCEPTOS DE LAS COLUMNAS.  </t>
    </r>
    <r>
      <rPr>
        <b/>
        <u val="single"/>
        <sz val="12"/>
        <color indexed="18"/>
        <rFont val="Arial"/>
        <family val="2"/>
      </rPr>
      <t>IMPORTANTE LLENAR CON LETRA MAYÚSCULA.</t>
    </r>
  </si>
  <si>
    <t>SIGLAS:</t>
  </si>
  <si>
    <t>*ESTIMULO AL SERVICIO ADMINISTRATIVO</t>
  </si>
  <si>
    <t>CÓDIGO  DEL PUESTO</t>
  </si>
  <si>
    <t>CODIGO DEL PUESTO</t>
  </si>
  <si>
    <t>AREA DE ADSCRIPCION DEL PUESTO</t>
  </si>
  <si>
    <t>DIR. DE ADSCRIPCIÓN DEL PUESTO</t>
  </si>
  <si>
    <t>SIGLAS</t>
  </si>
  <si>
    <t>M</t>
  </si>
  <si>
    <t xml:space="preserve">   ***   ***   </t>
  </si>
  <si>
    <t xml:space="preserve">C </t>
  </si>
  <si>
    <t>C</t>
  </si>
  <si>
    <t>B</t>
  </si>
  <si>
    <t>DIRECTOR GENERAL</t>
  </si>
  <si>
    <t>SUBDIRECTOR DE AREA</t>
  </si>
  <si>
    <t>JEFE DE DIVISION</t>
  </si>
  <si>
    <t>JEFE DE DEPARTAMENTO</t>
  </si>
  <si>
    <t>ING. EN SISTEMAS</t>
  </si>
  <si>
    <t xml:space="preserve">TECNICO ESPECIALIZADO </t>
  </si>
  <si>
    <t>ANALISTA ESPECIALIZADO</t>
  </si>
  <si>
    <t>MEDICO GENERAL</t>
  </si>
  <si>
    <t>PSICOLOGO</t>
  </si>
  <si>
    <t>JEFE DE OFICINA</t>
  </si>
  <si>
    <t>PROGRAMADOR</t>
  </si>
  <si>
    <t>SRIA DE DIREC. GRAL</t>
  </si>
  <si>
    <t>ANALISTA TECNICO</t>
  </si>
  <si>
    <t>SRIA SUBDIRECTOR</t>
  </si>
  <si>
    <t>CAPTURISTA</t>
  </si>
  <si>
    <t>CHOFER DE DIRECTOR</t>
  </si>
  <si>
    <t xml:space="preserve">LABORATORISTA </t>
  </si>
  <si>
    <t>SRIA JEFE DE DEPTO</t>
  </si>
  <si>
    <t>BIBLIOTECARIO</t>
  </si>
  <si>
    <t>TECNICO EN MANTENIMIENTO</t>
  </si>
  <si>
    <t>ALMACENISTA</t>
  </si>
  <si>
    <t xml:space="preserve">INTENDENTE </t>
  </si>
  <si>
    <t>VIGILANTE</t>
  </si>
  <si>
    <t>DIRECCION GENERAL</t>
  </si>
  <si>
    <t xml:space="preserve">   ***   ***   ***   ***   ***   ***   </t>
  </si>
  <si>
    <t>SUBDIRECCION ACADEMICA</t>
  </si>
  <si>
    <t>SUBDIRECCION ADMINISTRATIVA</t>
  </si>
  <si>
    <t>SERVICIOS ADMINISTRATIVOS</t>
  </si>
  <si>
    <t>II</t>
  </si>
  <si>
    <t xml:space="preserve">   ***   ***</t>
  </si>
  <si>
    <t>ll</t>
  </si>
  <si>
    <t>H</t>
  </si>
  <si>
    <t>SUBDIRECCON ACADEMICA</t>
  </si>
  <si>
    <t>DIVISION DE CARRERA</t>
  </si>
  <si>
    <t>SERVICIOS ESCOLARES</t>
  </si>
  <si>
    <t>DESARROLLO ACADEMICO</t>
  </si>
  <si>
    <t>SERVICIOS</t>
  </si>
  <si>
    <t>INSTITUTO TECNOLÓGICO SUPERIOR DE COCULA</t>
  </si>
  <si>
    <t>ITS COCULA</t>
  </si>
  <si>
    <t>AYUDA PARA UTILES ESCOLARES</t>
  </si>
  <si>
    <t>CANASTILLA DE MATERNIDAD</t>
  </si>
  <si>
    <t>AYUDA PARA LENTES</t>
  </si>
  <si>
    <t>AYUDA PARA TESIS</t>
  </si>
  <si>
    <t>AYUDA ISR 30%</t>
  </si>
  <si>
    <t>GUARDERIA</t>
  </si>
  <si>
    <t>***</t>
  </si>
  <si>
    <t xml:space="preserve">CHOFER </t>
  </si>
  <si>
    <t>NOMBRE</t>
  </si>
  <si>
    <t>ARMANDO NÚÑEZ RAMOS</t>
  </si>
  <si>
    <t>MARÍA ALEJANDRA DELGADO LÓPEZ</t>
  </si>
  <si>
    <t>MARÍA ARCELIA CARVAJAL HEREDIA</t>
  </si>
  <si>
    <t>LUIS GUILLERMO CORONA ZÚÑIGA</t>
  </si>
  <si>
    <t>HÉCTOR ALONSO GONZÁLEZ LÓPEZ</t>
  </si>
  <si>
    <t>JOSÉ LUIS AGUILAR RAMÍREZ</t>
  </si>
  <si>
    <t>JORGE ADRIÁN RUBIO CASTELLANOS</t>
  </si>
  <si>
    <t>MARÍA ELBA CHAVARÍN RODRÍGUEZ</t>
  </si>
  <si>
    <t>ADRIANA POLITRÓN RODRÍGUEZ</t>
  </si>
  <si>
    <t>YESENIA OBLEDO RAMOS</t>
  </si>
  <si>
    <t>JORDANA AIMÉ ÁLVAREZ GARCÍA</t>
  </si>
  <si>
    <t>SALVADOR EDUARDO ACUÑA CASTILLO</t>
  </si>
  <si>
    <t>VÍCTOR HUGO HERNÁNDEZ ESPARZA</t>
  </si>
  <si>
    <t>LETICIA SARAHÍ ALONSO OROZCO</t>
  </si>
  <si>
    <t>ENRIQUETA ALLENDE CAMACHO</t>
  </si>
  <si>
    <t>ADRIANA GUADALUPE GONZÁLEZ PLAZOLA</t>
  </si>
  <si>
    <t>ADRIANA CORONA JIMÉNEZ</t>
  </si>
  <si>
    <t>MARÍA LUISA RUÍZ HERNÁNDEZ</t>
  </si>
  <si>
    <t>ALONDRA GUADALUPE RAMÍREZ COPADO</t>
  </si>
  <si>
    <t>VERÓNICA ROBLES RAMOS</t>
  </si>
  <si>
    <t>ANGÉLICA LUCIA MONTELONGO NUÑO</t>
  </si>
  <si>
    <t>JOSÉ DE JESÚS MARTINEZ CHAVARRIA</t>
  </si>
  <si>
    <t>LUZ ELENA BRAMBILA LÓPEZ</t>
  </si>
  <si>
    <t>MAYRA JAZMÍN MEDINA CASTILLO</t>
  </si>
  <si>
    <t>CLAUDIA IVETH BAUTISTA MAGAÑA</t>
  </si>
  <si>
    <t>MARÍA ISABEL PLAZOLA GONZALEZ</t>
  </si>
  <si>
    <t>MARÍA DE GUADALUPE LÓPEZ PALACIOS</t>
  </si>
  <si>
    <t>SILVIA ALEJANDRA RODRÍGUEZ RAMOS</t>
  </si>
  <si>
    <t>LORENA URIBE MEZA</t>
  </si>
  <si>
    <t>CARLOS HUMBERTO CASTILLO ANDRADE</t>
  </si>
  <si>
    <t>HARIM ALEJANDRO CABRAL RUELAS</t>
  </si>
  <si>
    <t>JOSÉ RAMÓN NUÑO ROMERO</t>
  </si>
  <si>
    <t>LUIS ALBERTO RAMÍREZ COPADO</t>
  </si>
  <si>
    <t>GILBERTO LEPE GARCÍA</t>
  </si>
  <si>
    <t>TERESA GUADALUPE NUÑO AGUILA</t>
  </si>
  <si>
    <t>MARISA DEL CARMEN VELAZCO AHUMADA</t>
  </si>
  <si>
    <t>MIGUEL ÁNGEL COLORADO HERNÁNDEZ</t>
  </si>
  <si>
    <t>JOSÉ PABLO CAMACHO CASTILLO</t>
  </si>
  <si>
    <t>LOURDES JULIETA ORTÍZ DE LA CRUZ</t>
  </si>
  <si>
    <t>JOSÉ RUBÉN RÍOS GARCÍA</t>
  </si>
  <si>
    <t>NICOLÁS NANDE BAJONERO</t>
  </si>
  <si>
    <t>HILDA GARCÍA VAZQUEZ</t>
  </si>
  <si>
    <t>RAFAEL OLIVA RIVAS</t>
  </si>
  <si>
    <t>FRANCISCO JAVIER RAMÍREZ SUÁREZ</t>
  </si>
  <si>
    <t>FELIPE DE JESÚS GUARDADO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</si>
</sst>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0"/>
    <numFmt numFmtId="182" formatCode="000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.0%"/>
    <numFmt numFmtId="186" formatCode="#,##0.00_ ;[Red]\-#,##0.00\ "/>
    <numFmt numFmtId="187" formatCode="0.0000%"/>
    <numFmt numFmtId="188" formatCode="_-* #,##0.0000_-;\-* #,##0.0000_-;_-* &quot;-&quot;????_-;_-@_-"/>
    <numFmt numFmtId="189" formatCode="_-* #,##0.000_-;\-* #,##0.000_-;_-* &quot;-&quot;??_-;_-@_-"/>
    <numFmt numFmtId="190" formatCode="#,##0_ ;[Red]\-#,##0\ "/>
    <numFmt numFmtId="191" formatCode="d\-mmm\-yy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"/>
    <numFmt numFmtId="196" formatCode="0.0000"/>
    <numFmt numFmtId="197" formatCode="0.00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#,##0.0_);[Red]\(#,##0.0\)"/>
    <numFmt numFmtId="207" formatCode="0.0"/>
    <numFmt numFmtId="208" formatCode="[$$-80A]#,##0.00"/>
    <numFmt numFmtId="209" formatCode="0.00_);[Red]\(0.00\)"/>
    <numFmt numFmtId="210" formatCode="mmmm\ d\,\ yyyy"/>
    <numFmt numFmtId="211" formatCode="0_);[Red]\(0\)"/>
    <numFmt numFmtId="212" formatCode="0.00000000"/>
    <numFmt numFmtId="213" formatCode="0.0000000"/>
    <numFmt numFmtId="214" formatCode="0.0000000000"/>
    <numFmt numFmtId="215" formatCode="#,##0.0"/>
    <numFmt numFmtId="216" formatCode="_(* #,##0.0_);_(* \(#,##0.0\);_(* &quot;-&quot;??_);_(@_)"/>
    <numFmt numFmtId="217" formatCode="_(* #,##0_);_(* \(#,##0\);_(* &quot;-&quot;??_);_(@_)"/>
    <numFmt numFmtId="218" formatCode="0.000%"/>
    <numFmt numFmtId="219" formatCode="0.00000%"/>
    <numFmt numFmtId="220" formatCode="mmm\-yy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color indexed="18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vertical="center"/>
    </xf>
    <xf numFmtId="10" fontId="7" fillId="0" borderId="0" xfId="57" applyNumberFormat="1" applyFont="1" applyAlignment="1">
      <alignment horizontal="center" vertical="center"/>
    </xf>
    <xf numFmtId="0" fontId="0" fillId="33" borderId="0" xfId="0" applyFill="1" applyAlignment="1">
      <alignment vertical="center"/>
    </xf>
    <xf numFmtId="3" fontId="7" fillId="0" borderId="0" xfId="49" applyNumberFormat="1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0" fontId="0" fillId="0" borderId="0" xfId="57" applyNumberFormat="1" applyAlignment="1">
      <alignment horizontal="center" vertical="center"/>
    </xf>
    <xf numFmtId="10" fontId="9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19" fontId="7" fillId="0" borderId="0" xfId="57" applyNumberFormat="1" applyFont="1" applyAlignment="1">
      <alignment horizontal="center" vertical="center"/>
    </xf>
    <xf numFmtId="179" fontId="0" fillId="0" borderId="0" xfId="49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186" fontId="7" fillId="0" borderId="0" xfId="0" applyNumberFormat="1" applyFont="1" applyFill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4" fontId="11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9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179" fontId="16" fillId="0" borderId="0" xfId="49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3" xfId="0" applyNumberFormat="1" applyFont="1" applyFill="1" applyBorder="1" applyAlignment="1">
      <alignment horizontal="center" vertical="center" textRotation="180" wrapText="1"/>
    </xf>
    <xf numFmtId="0" fontId="7" fillId="35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8" fillId="0" borderId="12" xfId="54" applyFont="1" applyFill="1" applyBorder="1" applyAlignment="1">
      <alignment horizontal="center" vertical="center"/>
      <protection/>
    </xf>
    <xf numFmtId="0" fontId="18" fillId="0" borderId="12" xfId="54" applyNumberFormat="1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14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1" xfId="54" applyNumberFormat="1" applyFont="1" applyBorder="1" applyAlignment="1">
      <alignment horizontal="center"/>
      <protection/>
    </xf>
    <xf numFmtId="0" fontId="18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54" applyNumberFormat="1" applyFont="1" applyBorder="1" applyAlignment="1">
      <alignment horizontal="center"/>
      <protection/>
    </xf>
    <xf numFmtId="0" fontId="18" fillId="0" borderId="11" xfId="55" applyNumberFormat="1" applyFont="1" applyBorder="1" applyAlignment="1">
      <alignment horizontal="center"/>
      <protection/>
    </xf>
    <xf numFmtId="0" fontId="7" fillId="0" borderId="11" xfId="54" applyNumberFormat="1" applyFont="1" applyBorder="1" applyAlignment="1">
      <alignment horizontal="center" vertical="center"/>
      <protection/>
    </xf>
    <xf numFmtId="0" fontId="18" fillId="0" borderId="12" xfId="54" applyFont="1" applyFill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1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18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179" fontId="18" fillId="0" borderId="11" xfId="49" applyFont="1" applyFill="1" applyBorder="1" applyAlignment="1">
      <alignment/>
    </xf>
    <xf numFmtId="179" fontId="7" fillId="0" borderId="11" xfId="49" applyFont="1" applyBorder="1" applyAlignment="1">
      <alignment horizontal="center"/>
    </xf>
    <xf numFmtId="4" fontId="7" fillId="0" borderId="12" xfId="54" applyNumberFormat="1" applyFont="1" applyFill="1" applyBorder="1" applyAlignment="1">
      <alignment vertical="center"/>
      <protection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1" xfId="54" applyNumberFormat="1" applyFont="1" applyFill="1" applyBorder="1" applyAlignment="1">
      <alignment horizontal="center" vertical="center"/>
      <protection/>
    </xf>
    <xf numFmtId="4" fontId="7" fillId="0" borderId="11" xfId="54" applyNumberFormat="1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horizontal="left" vertical="top"/>
    </xf>
    <xf numFmtId="4" fontId="15" fillId="34" borderId="13" xfId="0" applyNumberFormat="1" applyFont="1" applyFill="1" applyBorder="1" applyAlignment="1">
      <alignment horizontal="center" vertical="center" wrapText="1"/>
    </xf>
    <xf numFmtId="186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~9885111" xfId="54"/>
    <cellStyle name="Normal_PLANTILLA P-ADMO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2"/>
  <sheetViews>
    <sheetView tabSelected="1" zoomScale="80" zoomScaleNormal="80" zoomScalePageLayoutView="0" workbookViewId="0" topLeftCell="B1">
      <selection activeCell="L5" sqref="L5"/>
    </sheetView>
  </sheetViews>
  <sheetFormatPr defaultColWidth="9.140625" defaultRowHeight="12.75"/>
  <cols>
    <col min="1" max="1" width="5.421875" style="2" customWidth="1"/>
    <col min="2" max="2" width="3.57421875" style="2" customWidth="1"/>
    <col min="3" max="3" width="4.28125" style="2" customWidth="1"/>
    <col min="4" max="4" width="4.00390625" style="2" customWidth="1"/>
    <col min="5" max="5" width="15.8515625" style="2" customWidth="1"/>
    <col min="6" max="6" width="4.7109375" style="3" customWidth="1"/>
    <col min="7" max="7" width="10.28125" style="3" customWidth="1"/>
    <col min="8" max="8" width="3.00390625" style="1" customWidth="1"/>
    <col min="9" max="9" width="9.8515625" style="2" customWidth="1"/>
    <col min="10" max="10" width="8.8515625" style="2" customWidth="1"/>
    <col min="11" max="11" width="8.140625" style="2" customWidth="1"/>
    <col min="12" max="12" width="42.28125" style="2" bestFit="1" customWidth="1"/>
    <col min="13" max="13" width="28.57421875" style="1" customWidth="1"/>
    <col min="14" max="14" width="32.421875" style="1" customWidth="1"/>
    <col min="15" max="15" width="33.00390625" style="1" customWidth="1"/>
    <col min="16" max="16" width="10.140625" style="2" customWidth="1"/>
    <col min="17" max="17" width="12.140625" style="2" customWidth="1"/>
    <col min="18" max="18" width="7.421875" style="4" customWidth="1"/>
    <col min="19" max="19" width="11.421875" style="4" customWidth="1"/>
    <col min="20" max="20" width="12.140625" style="4" customWidth="1"/>
    <col min="21" max="21" width="11.28125" style="4" customWidth="1"/>
    <col min="22" max="22" width="12.57421875" style="4" customWidth="1"/>
    <col min="23" max="23" width="11.00390625" style="4" customWidth="1"/>
    <col min="24" max="25" width="10.00390625" style="1" customWidth="1"/>
    <col min="26" max="26" width="12.7109375" style="1" customWidth="1"/>
    <col min="27" max="27" width="9.00390625" style="1" customWidth="1"/>
    <col min="28" max="28" width="11.8515625" style="1" customWidth="1"/>
    <col min="29" max="29" width="11.28125" style="1" customWidth="1"/>
    <col min="30" max="30" width="10.00390625" style="1" customWidth="1"/>
    <col min="31" max="31" width="10.421875" style="1" customWidth="1"/>
    <col min="32" max="32" width="14.140625" style="1" customWidth="1"/>
    <col min="33" max="36" width="11.28125" style="1" customWidth="1"/>
    <col min="37" max="37" width="14.140625" style="1" customWidth="1"/>
    <col min="38" max="39" width="16.140625" style="1" customWidth="1"/>
    <col min="40" max="40" width="20.7109375" style="1" bestFit="1" customWidth="1"/>
    <col min="41" max="42" width="12.28125" style="1" bestFit="1" customWidth="1"/>
    <col min="43" max="43" width="13.28125" style="1" bestFit="1" customWidth="1"/>
    <col min="44" max="44" width="12.28125" style="1" bestFit="1" customWidth="1"/>
    <col min="45" max="50" width="10.7109375" style="1" bestFit="1" customWidth="1"/>
    <col min="51" max="51" width="14.28125" style="1" bestFit="1" customWidth="1"/>
    <col min="52" max="52" width="11.421875" style="1" customWidth="1"/>
    <col min="53" max="16384" width="9.140625" style="1" customWidth="1"/>
  </cols>
  <sheetData>
    <row r="1" spans="1:48" ht="23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N1" s="99"/>
      <c r="AO1" s="99"/>
      <c r="AP1" s="99"/>
      <c r="AQ1" s="99"/>
      <c r="AR1" s="99"/>
      <c r="AS1" s="99"/>
      <c r="AT1" s="99"/>
      <c r="AU1" s="99"/>
      <c r="AV1" s="99"/>
    </row>
    <row r="2" spans="1:48" ht="24" customHeight="1">
      <c r="A2" s="12" t="s">
        <v>46</v>
      </c>
      <c r="B2" s="12"/>
      <c r="D2" s="94" t="s">
        <v>118</v>
      </c>
      <c r="E2" s="94"/>
      <c r="F2" s="94"/>
      <c r="G2" s="94"/>
      <c r="H2" s="94"/>
      <c r="I2" s="94"/>
      <c r="J2" s="94"/>
      <c r="K2" s="94"/>
      <c r="L2" s="94"/>
      <c r="M2" s="94"/>
      <c r="AN2" s="5"/>
      <c r="AO2" s="6"/>
      <c r="AP2" s="5"/>
      <c r="AQ2" s="7"/>
      <c r="AR2" s="8"/>
      <c r="AS2" s="9"/>
      <c r="AT2" s="10"/>
      <c r="AU2" s="11"/>
      <c r="AV2" s="10"/>
    </row>
    <row r="3" spans="1:48" ht="24" customHeight="1">
      <c r="A3" s="51" t="s">
        <v>69</v>
      </c>
      <c r="B3" s="52"/>
      <c r="D3" s="95" t="s">
        <v>119</v>
      </c>
      <c r="E3" s="95"/>
      <c r="F3" s="95"/>
      <c r="G3" s="95"/>
      <c r="AN3" s="5"/>
      <c r="AO3" s="6"/>
      <c r="AP3" s="5"/>
      <c r="AQ3" s="7"/>
      <c r="AR3" s="8"/>
      <c r="AS3" s="9"/>
      <c r="AT3" s="10"/>
      <c r="AU3" s="11"/>
      <c r="AV3" s="10"/>
    </row>
    <row r="4" spans="17:41" ht="57" customHeight="1">
      <c r="Q4" s="100" t="s">
        <v>0</v>
      </c>
      <c r="R4" s="101"/>
      <c r="S4" s="101"/>
      <c r="T4" s="102"/>
      <c r="U4" s="103" t="s">
        <v>1</v>
      </c>
      <c r="V4" s="104"/>
      <c r="W4" s="105"/>
      <c r="X4" s="100" t="s">
        <v>0</v>
      </c>
      <c r="Y4" s="101"/>
      <c r="Z4" s="101"/>
      <c r="AA4" s="101"/>
      <c r="AB4" s="101"/>
      <c r="AC4" s="102"/>
      <c r="AD4" s="48" t="s">
        <v>1</v>
      </c>
      <c r="AE4" s="106" t="s">
        <v>59</v>
      </c>
      <c r="AF4" s="107"/>
      <c r="AG4" s="106" t="s">
        <v>60</v>
      </c>
      <c r="AH4" s="108"/>
      <c r="AI4" s="108"/>
      <c r="AJ4" s="108"/>
      <c r="AK4" s="107"/>
      <c r="AN4" s="5"/>
      <c r="AO4" s="16"/>
    </row>
    <row r="5" spans="1:51" s="58" customFormat="1" ht="54" customHeight="1" thickBot="1">
      <c r="A5" s="59" t="s">
        <v>47</v>
      </c>
      <c r="B5" s="59" t="s">
        <v>2</v>
      </c>
      <c r="C5" s="59" t="s">
        <v>3</v>
      </c>
      <c r="D5" s="59" t="s">
        <v>4</v>
      </c>
      <c r="E5" s="59" t="s">
        <v>44</v>
      </c>
      <c r="F5" s="59" t="s">
        <v>45</v>
      </c>
      <c r="G5" s="59" t="s">
        <v>71</v>
      </c>
      <c r="H5" s="60" t="s">
        <v>64</v>
      </c>
      <c r="I5" s="60" t="s">
        <v>8</v>
      </c>
      <c r="J5" s="60" t="s">
        <v>9</v>
      </c>
      <c r="K5" s="60" t="s">
        <v>10</v>
      </c>
      <c r="L5" s="59" t="s">
        <v>128</v>
      </c>
      <c r="M5" s="59" t="s">
        <v>65</v>
      </c>
      <c r="N5" s="59" t="s">
        <v>66</v>
      </c>
      <c r="O5" s="59" t="s">
        <v>67</v>
      </c>
      <c r="P5" s="59" t="s">
        <v>57</v>
      </c>
      <c r="Q5" s="59" t="s">
        <v>11</v>
      </c>
      <c r="R5" s="91" t="s">
        <v>12</v>
      </c>
      <c r="S5" s="91" t="s">
        <v>13</v>
      </c>
      <c r="T5" s="91" t="s">
        <v>14</v>
      </c>
      <c r="U5" s="91" t="s">
        <v>15</v>
      </c>
      <c r="V5" s="91" t="s">
        <v>16</v>
      </c>
      <c r="W5" s="91" t="s">
        <v>70</v>
      </c>
      <c r="X5" s="91" t="s">
        <v>17</v>
      </c>
      <c r="Y5" s="91" t="s">
        <v>18</v>
      </c>
      <c r="Z5" s="91" t="s">
        <v>19</v>
      </c>
      <c r="AA5" s="91" t="s">
        <v>20</v>
      </c>
      <c r="AB5" s="91" t="s">
        <v>58</v>
      </c>
      <c r="AC5" s="91" t="s">
        <v>21</v>
      </c>
      <c r="AD5" s="91" t="s">
        <v>22</v>
      </c>
      <c r="AE5" s="91" t="s">
        <v>125</v>
      </c>
      <c r="AF5" s="91"/>
      <c r="AG5" s="91" t="s">
        <v>124</v>
      </c>
      <c r="AH5" s="91" t="s">
        <v>120</v>
      </c>
      <c r="AI5" s="91" t="s">
        <v>121</v>
      </c>
      <c r="AJ5" s="91" t="s">
        <v>122</v>
      </c>
      <c r="AK5" s="91" t="s">
        <v>123</v>
      </c>
      <c r="AL5" s="54"/>
      <c r="AM5" s="54"/>
      <c r="AN5" s="55"/>
      <c r="AO5" s="56"/>
      <c r="AP5" s="55"/>
      <c r="AQ5" s="55"/>
      <c r="AR5" s="55"/>
      <c r="AS5" s="55"/>
      <c r="AT5" s="55"/>
      <c r="AU5" s="55"/>
      <c r="AV5" s="55"/>
      <c r="AW5" s="55"/>
      <c r="AX5" s="55"/>
      <c r="AY5" s="57"/>
    </row>
    <row r="6" spans="1:51" s="24" customFormat="1" ht="15" customHeight="1">
      <c r="A6" s="64">
        <v>1</v>
      </c>
      <c r="B6" s="64">
        <v>9</v>
      </c>
      <c r="C6" s="64">
        <v>33</v>
      </c>
      <c r="D6" s="65">
        <v>7</v>
      </c>
      <c r="E6" s="65">
        <v>93300850</v>
      </c>
      <c r="F6" s="65">
        <v>850</v>
      </c>
      <c r="G6" s="38"/>
      <c r="H6" s="39" t="s">
        <v>112</v>
      </c>
      <c r="I6" s="70">
        <v>25</v>
      </c>
      <c r="J6" s="70">
        <v>40</v>
      </c>
      <c r="K6" s="76" t="s">
        <v>78</v>
      </c>
      <c r="L6" s="76" t="s">
        <v>129</v>
      </c>
      <c r="M6" s="78" t="s">
        <v>81</v>
      </c>
      <c r="N6" s="81" t="s">
        <v>104</v>
      </c>
      <c r="O6" s="90" t="s">
        <v>104</v>
      </c>
      <c r="P6" s="83" t="s">
        <v>109</v>
      </c>
      <c r="Q6" s="84">
        <v>47106</v>
      </c>
      <c r="R6" s="40"/>
      <c r="S6" s="40">
        <f>Q6+R6</f>
        <v>47106</v>
      </c>
      <c r="T6" s="40"/>
      <c r="U6" s="86">
        <f>Q6/30*24</f>
        <v>37684.8</v>
      </c>
      <c r="V6" s="86">
        <f>Q6/30*50</f>
        <v>78510</v>
      </c>
      <c r="W6" s="40">
        <f>Q6/30*15</f>
        <v>23553</v>
      </c>
      <c r="X6" s="41">
        <f>Q6*10.5%</f>
        <v>4946.13</v>
      </c>
      <c r="Y6" s="41">
        <f>S6*3%</f>
        <v>1413.1799999999998</v>
      </c>
      <c r="Z6" s="41">
        <f>Q6*12.75%</f>
        <v>6006.015</v>
      </c>
      <c r="AA6" s="41">
        <f>Q6*2%</f>
        <v>942.12</v>
      </c>
      <c r="AB6" s="41">
        <v>1920</v>
      </c>
      <c r="AC6" s="41">
        <v>1376</v>
      </c>
      <c r="AD6" s="41">
        <f>Q6*5%</f>
        <v>2355.3</v>
      </c>
      <c r="AE6" s="41"/>
      <c r="AF6" s="41"/>
      <c r="AG6" s="41">
        <f>(U6+V6)*30%</f>
        <v>34858.44</v>
      </c>
      <c r="AH6" s="41">
        <v>1085</v>
      </c>
      <c r="AI6" s="41"/>
      <c r="AJ6" s="41">
        <v>2500</v>
      </c>
      <c r="AK6" s="41"/>
      <c r="AL6" s="22"/>
      <c r="AM6" s="22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7"/>
    </row>
    <row r="7" spans="1:51" s="24" customFormat="1" ht="15" customHeight="1">
      <c r="A7" s="66">
        <v>2</v>
      </c>
      <c r="B7" s="87">
        <v>9</v>
      </c>
      <c r="C7" s="87">
        <v>33</v>
      </c>
      <c r="D7" s="88">
        <v>7</v>
      </c>
      <c r="E7" s="88">
        <v>93300850</v>
      </c>
      <c r="F7" s="88">
        <v>850</v>
      </c>
      <c r="G7" s="18"/>
      <c r="H7" s="19" t="s">
        <v>76</v>
      </c>
      <c r="I7" s="71"/>
      <c r="J7" s="71">
        <v>40</v>
      </c>
      <c r="K7" s="77" t="s">
        <v>79</v>
      </c>
      <c r="L7" s="77" t="s">
        <v>130</v>
      </c>
      <c r="M7" s="79" t="s">
        <v>82</v>
      </c>
      <c r="N7" s="81" t="s">
        <v>104</v>
      </c>
      <c r="O7" s="90" t="s">
        <v>104</v>
      </c>
      <c r="P7" s="83" t="s">
        <v>109</v>
      </c>
      <c r="Q7" s="85">
        <v>27081</v>
      </c>
      <c r="R7" s="20"/>
      <c r="S7" s="20">
        <f aca="true" t="shared" si="0" ref="S7:S56">Q7+R7</f>
        <v>27081</v>
      </c>
      <c r="T7" s="40"/>
      <c r="U7" s="89">
        <f aca="true" t="shared" si="1" ref="U7:U56">Q7/30*24</f>
        <v>21664.800000000003</v>
      </c>
      <c r="V7" s="89">
        <f aca="true" t="shared" si="2" ref="V7:V56">Q7/30*50</f>
        <v>45135</v>
      </c>
      <c r="W7" s="20">
        <f aca="true" t="shared" si="3" ref="W7:W56">Q7/30*15</f>
        <v>13540.5</v>
      </c>
      <c r="X7" s="41">
        <f aca="true" t="shared" si="4" ref="X7:X56">Q7*10.5%</f>
        <v>2843.505</v>
      </c>
      <c r="Y7" s="21">
        <f aca="true" t="shared" si="5" ref="Y7:Y56">S7*3%</f>
        <v>812.43</v>
      </c>
      <c r="Z7" s="21">
        <f aca="true" t="shared" si="6" ref="Z7:Z56">Q7*12.75%</f>
        <v>3452.8275</v>
      </c>
      <c r="AA7" s="21">
        <f aca="true" t="shared" si="7" ref="AA7:AA56">Q7*2%</f>
        <v>541.62</v>
      </c>
      <c r="AB7" s="41">
        <v>931</v>
      </c>
      <c r="AC7" s="21"/>
      <c r="AD7" s="41">
        <f aca="true" t="shared" si="8" ref="AD7:AD56">Q7*5%</f>
        <v>1354.0500000000002</v>
      </c>
      <c r="AE7" s="41"/>
      <c r="AF7" s="21"/>
      <c r="AG7" s="41">
        <f aca="true" t="shared" si="9" ref="AG7:AG56">(U7+V7)*30%</f>
        <v>20039.94</v>
      </c>
      <c r="AH7" s="41">
        <v>1085</v>
      </c>
      <c r="AI7" s="41"/>
      <c r="AJ7" s="41">
        <v>2500</v>
      </c>
      <c r="AK7" s="21"/>
      <c r="AL7" s="22"/>
      <c r="AM7" s="22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17"/>
    </row>
    <row r="8" spans="1:39" s="29" customFormat="1" ht="15" customHeight="1">
      <c r="A8" s="66">
        <v>3</v>
      </c>
      <c r="B8" s="87">
        <v>9</v>
      </c>
      <c r="C8" s="87">
        <v>33</v>
      </c>
      <c r="D8" s="88">
        <v>7</v>
      </c>
      <c r="E8" s="88">
        <v>93300850</v>
      </c>
      <c r="F8" s="88">
        <v>850</v>
      </c>
      <c r="G8" s="25"/>
      <c r="H8" s="26" t="s">
        <v>76</v>
      </c>
      <c r="I8" s="67"/>
      <c r="J8" s="71">
        <v>40</v>
      </c>
      <c r="K8" s="67" t="s">
        <v>79</v>
      </c>
      <c r="L8" s="67" t="s">
        <v>131</v>
      </c>
      <c r="M8" s="79" t="s">
        <v>82</v>
      </c>
      <c r="N8" s="81" t="s">
        <v>104</v>
      </c>
      <c r="O8" s="90" t="s">
        <v>104</v>
      </c>
      <c r="P8" s="83" t="s">
        <v>109</v>
      </c>
      <c r="Q8" s="85">
        <v>27081</v>
      </c>
      <c r="R8" s="20"/>
      <c r="S8" s="20">
        <f>Q8+R8</f>
        <v>27081</v>
      </c>
      <c r="T8" s="40"/>
      <c r="U8" s="89">
        <f>Q8/30*24</f>
        <v>21664.800000000003</v>
      </c>
      <c r="V8" s="89">
        <f>Q8/30*50</f>
        <v>45135</v>
      </c>
      <c r="W8" s="20">
        <f>Q8/30*15</f>
        <v>13540.5</v>
      </c>
      <c r="X8" s="41">
        <f t="shared" si="4"/>
        <v>2843.505</v>
      </c>
      <c r="Y8" s="21">
        <f>S8*3%</f>
        <v>812.43</v>
      </c>
      <c r="Z8" s="21">
        <f>Q8*12.75%</f>
        <v>3452.8275</v>
      </c>
      <c r="AA8" s="21">
        <f>Q8*2%</f>
        <v>541.62</v>
      </c>
      <c r="AB8" s="41">
        <v>931</v>
      </c>
      <c r="AC8" s="21"/>
      <c r="AD8" s="41">
        <f>Q8*5%</f>
        <v>1354.0500000000002</v>
      </c>
      <c r="AE8" s="41"/>
      <c r="AF8" s="21"/>
      <c r="AG8" s="41">
        <f t="shared" si="9"/>
        <v>20039.94</v>
      </c>
      <c r="AH8" s="41"/>
      <c r="AI8" s="41"/>
      <c r="AJ8" s="41">
        <v>2500</v>
      </c>
      <c r="AK8" s="21"/>
      <c r="AL8" s="28"/>
      <c r="AM8" s="28"/>
    </row>
    <row r="9" spans="1:39" ht="15" customHeight="1">
      <c r="A9" s="87">
        <v>4</v>
      </c>
      <c r="B9" s="87">
        <v>9</v>
      </c>
      <c r="C9" s="87">
        <v>33</v>
      </c>
      <c r="D9" s="88">
        <v>7</v>
      </c>
      <c r="E9" s="88">
        <v>93300850</v>
      </c>
      <c r="F9" s="88">
        <v>850</v>
      </c>
      <c r="G9" s="25"/>
      <c r="H9" s="26" t="s">
        <v>112</v>
      </c>
      <c r="I9" s="72"/>
      <c r="J9" s="72">
        <v>40</v>
      </c>
      <c r="K9" s="68" t="s">
        <v>79</v>
      </c>
      <c r="L9" s="68" t="s">
        <v>132</v>
      </c>
      <c r="M9" s="79" t="s">
        <v>83</v>
      </c>
      <c r="N9" s="82" t="s">
        <v>113</v>
      </c>
      <c r="O9" s="26" t="s">
        <v>104</v>
      </c>
      <c r="P9" s="83" t="s">
        <v>109</v>
      </c>
      <c r="Q9" s="85">
        <v>23406</v>
      </c>
      <c r="R9" s="27"/>
      <c r="S9" s="20">
        <f t="shared" si="0"/>
        <v>23406</v>
      </c>
      <c r="T9" s="40"/>
      <c r="U9" s="89">
        <f t="shared" si="1"/>
        <v>18724.800000000003</v>
      </c>
      <c r="V9" s="89">
        <f t="shared" si="2"/>
        <v>39010</v>
      </c>
      <c r="W9" s="20">
        <f t="shared" si="3"/>
        <v>11703</v>
      </c>
      <c r="X9" s="41">
        <f t="shared" si="4"/>
        <v>2457.63</v>
      </c>
      <c r="Y9" s="21">
        <f t="shared" si="5"/>
        <v>702.18</v>
      </c>
      <c r="Z9" s="21">
        <f t="shared" si="6"/>
        <v>2984.265</v>
      </c>
      <c r="AA9" s="21">
        <f t="shared" si="7"/>
        <v>468.12</v>
      </c>
      <c r="AB9" s="41">
        <v>931</v>
      </c>
      <c r="AC9" s="26"/>
      <c r="AD9" s="41">
        <f t="shared" si="8"/>
        <v>1170.3</v>
      </c>
      <c r="AE9" s="41"/>
      <c r="AF9" s="26"/>
      <c r="AG9" s="41">
        <f t="shared" si="9"/>
        <v>17320.44</v>
      </c>
      <c r="AH9" s="41">
        <v>1085</v>
      </c>
      <c r="AI9" s="41"/>
      <c r="AJ9" s="41">
        <v>2500</v>
      </c>
      <c r="AK9" s="21"/>
      <c r="AL9" s="30"/>
      <c r="AM9" s="30"/>
    </row>
    <row r="10" spans="1:39" ht="15" customHeight="1">
      <c r="A10" s="66">
        <v>5</v>
      </c>
      <c r="B10" s="87">
        <v>9</v>
      </c>
      <c r="C10" s="87">
        <v>33</v>
      </c>
      <c r="D10" s="88">
        <v>7</v>
      </c>
      <c r="E10" s="88">
        <v>93300850</v>
      </c>
      <c r="F10" s="88">
        <v>850</v>
      </c>
      <c r="G10" s="25"/>
      <c r="H10" s="26" t="s">
        <v>112</v>
      </c>
      <c r="I10" s="72"/>
      <c r="J10" s="72">
        <v>40</v>
      </c>
      <c r="K10" s="68" t="s">
        <v>79</v>
      </c>
      <c r="L10" s="68" t="s">
        <v>133</v>
      </c>
      <c r="M10" s="79" t="s">
        <v>83</v>
      </c>
      <c r="N10" s="82" t="s">
        <v>113</v>
      </c>
      <c r="O10" s="26" t="s">
        <v>104</v>
      </c>
      <c r="P10" s="83" t="s">
        <v>109</v>
      </c>
      <c r="Q10" s="85">
        <v>23406</v>
      </c>
      <c r="R10" s="27"/>
      <c r="S10" s="20">
        <f t="shared" si="0"/>
        <v>23406</v>
      </c>
      <c r="T10" s="40"/>
      <c r="U10" s="89">
        <f t="shared" si="1"/>
        <v>18724.800000000003</v>
      </c>
      <c r="V10" s="89">
        <f t="shared" si="2"/>
        <v>39010</v>
      </c>
      <c r="W10" s="20">
        <f t="shared" si="3"/>
        <v>11703</v>
      </c>
      <c r="X10" s="41">
        <f t="shared" si="4"/>
        <v>2457.63</v>
      </c>
      <c r="Y10" s="21">
        <f t="shared" si="5"/>
        <v>702.18</v>
      </c>
      <c r="Z10" s="21">
        <f t="shared" si="6"/>
        <v>2984.265</v>
      </c>
      <c r="AA10" s="21">
        <f t="shared" si="7"/>
        <v>468.12</v>
      </c>
      <c r="AB10" s="41">
        <v>931</v>
      </c>
      <c r="AC10" s="26"/>
      <c r="AD10" s="41">
        <f t="shared" si="8"/>
        <v>1170.3</v>
      </c>
      <c r="AE10" s="41"/>
      <c r="AF10" s="26"/>
      <c r="AG10" s="41">
        <f t="shared" si="9"/>
        <v>17320.44</v>
      </c>
      <c r="AH10" s="41">
        <v>1085</v>
      </c>
      <c r="AI10" s="41"/>
      <c r="AJ10" s="41">
        <v>2500</v>
      </c>
      <c r="AK10" s="21"/>
      <c r="AL10" s="30"/>
      <c r="AM10" s="30"/>
    </row>
    <row r="11" spans="1:39" ht="15" customHeight="1">
      <c r="A11" s="66"/>
      <c r="B11" s="87">
        <v>9</v>
      </c>
      <c r="C11" s="87">
        <v>33</v>
      </c>
      <c r="D11" s="88">
        <v>7</v>
      </c>
      <c r="E11" s="88">
        <v>93300850</v>
      </c>
      <c r="F11" s="88">
        <v>850</v>
      </c>
      <c r="G11" s="25"/>
      <c r="H11" s="26" t="s">
        <v>112</v>
      </c>
      <c r="I11" s="72"/>
      <c r="J11" s="72">
        <v>40</v>
      </c>
      <c r="K11" s="68" t="s">
        <v>79</v>
      </c>
      <c r="L11" s="68" t="s">
        <v>134</v>
      </c>
      <c r="M11" s="79" t="s">
        <v>83</v>
      </c>
      <c r="N11" s="82" t="s">
        <v>113</v>
      </c>
      <c r="O11" s="26" t="s">
        <v>104</v>
      </c>
      <c r="P11" s="83" t="s">
        <v>109</v>
      </c>
      <c r="Q11" s="85">
        <v>23406</v>
      </c>
      <c r="R11" s="27"/>
      <c r="S11" s="20">
        <f>Q11+R11</f>
        <v>23406</v>
      </c>
      <c r="T11" s="40"/>
      <c r="U11" s="89">
        <f>Q11/30*24</f>
        <v>18724.800000000003</v>
      </c>
      <c r="V11" s="89">
        <f>Q11/30*50</f>
        <v>39010</v>
      </c>
      <c r="W11" s="20">
        <f>Q11/30*15</f>
        <v>11703</v>
      </c>
      <c r="X11" s="41">
        <f>Q11*10.5%</f>
        <v>2457.63</v>
      </c>
      <c r="Y11" s="21">
        <f>S11*3%</f>
        <v>702.18</v>
      </c>
      <c r="Z11" s="21">
        <f>Q11*12.75%</f>
        <v>2984.265</v>
      </c>
      <c r="AA11" s="21">
        <f>Q11*2%</f>
        <v>468.12</v>
      </c>
      <c r="AB11" s="41">
        <v>931</v>
      </c>
      <c r="AC11" s="26"/>
      <c r="AD11" s="41">
        <f>Q11*5%</f>
        <v>1170.3</v>
      </c>
      <c r="AE11" s="41"/>
      <c r="AF11" s="26"/>
      <c r="AG11" s="41">
        <f>(U11+V11)*30%</f>
        <v>17320.44</v>
      </c>
      <c r="AH11" s="41">
        <v>1085</v>
      </c>
      <c r="AI11" s="41"/>
      <c r="AJ11" s="41">
        <v>2500</v>
      </c>
      <c r="AK11" s="21"/>
      <c r="AL11" s="30"/>
      <c r="AM11" s="30"/>
    </row>
    <row r="12" spans="1:39" ht="15" customHeight="1">
      <c r="A12" s="66">
        <v>6</v>
      </c>
      <c r="B12" s="87">
        <v>9</v>
      </c>
      <c r="C12" s="87">
        <v>33</v>
      </c>
      <c r="D12" s="88">
        <v>7</v>
      </c>
      <c r="E12" s="88">
        <v>93300850</v>
      </c>
      <c r="F12" s="88">
        <v>850</v>
      </c>
      <c r="G12" s="25"/>
      <c r="H12" s="26" t="s">
        <v>112</v>
      </c>
      <c r="I12" s="73"/>
      <c r="J12" s="72">
        <v>40</v>
      </c>
      <c r="K12" s="68" t="s">
        <v>79</v>
      </c>
      <c r="L12" s="68" t="s">
        <v>135</v>
      </c>
      <c r="M12" s="79" t="s">
        <v>83</v>
      </c>
      <c r="N12" s="82" t="s">
        <v>113</v>
      </c>
      <c r="O12" s="26" t="s">
        <v>104</v>
      </c>
      <c r="P12" s="83" t="s">
        <v>109</v>
      </c>
      <c r="Q12" s="85">
        <v>23406</v>
      </c>
      <c r="R12" s="27"/>
      <c r="S12" s="20">
        <f t="shared" si="0"/>
        <v>23406</v>
      </c>
      <c r="T12" s="40"/>
      <c r="U12" s="89">
        <f t="shared" si="1"/>
        <v>18724.800000000003</v>
      </c>
      <c r="V12" s="89">
        <f t="shared" si="2"/>
        <v>39010</v>
      </c>
      <c r="W12" s="20">
        <f t="shared" si="3"/>
        <v>11703</v>
      </c>
      <c r="X12" s="41">
        <f t="shared" si="4"/>
        <v>2457.63</v>
      </c>
      <c r="Y12" s="21">
        <f t="shared" si="5"/>
        <v>702.18</v>
      </c>
      <c r="Z12" s="21">
        <f t="shared" si="6"/>
        <v>2984.265</v>
      </c>
      <c r="AA12" s="21">
        <f t="shared" si="7"/>
        <v>468.12</v>
      </c>
      <c r="AB12" s="41">
        <v>931</v>
      </c>
      <c r="AC12" s="26"/>
      <c r="AD12" s="41">
        <f t="shared" si="8"/>
        <v>1170.3</v>
      </c>
      <c r="AE12" s="41"/>
      <c r="AF12" s="26"/>
      <c r="AG12" s="41">
        <f t="shared" si="9"/>
        <v>17320.44</v>
      </c>
      <c r="AH12" s="41"/>
      <c r="AI12" s="41"/>
      <c r="AJ12" s="41">
        <v>2500</v>
      </c>
      <c r="AK12" s="21"/>
      <c r="AL12" s="30"/>
      <c r="AM12" s="30"/>
    </row>
    <row r="13" spans="1:39" ht="15" customHeight="1">
      <c r="A13" s="87">
        <v>7</v>
      </c>
      <c r="B13" s="87">
        <v>9</v>
      </c>
      <c r="C13" s="87">
        <v>33</v>
      </c>
      <c r="D13" s="88">
        <v>7</v>
      </c>
      <c r="E13" s="88">
        <v>93300850</v>
      </c>
      <c r="F13" s="88">
        <v>850</v>
      </c>
      <c r="G13" s="25"/>
      <c r="H13" s="26" t="s">
        <v>76</v>
      </c>
      <c r="I13" s="72"/>
      <c r="J13" s="71">
        <v>40</v>
      </c>
      <c r="K13" s="77" t="s">
        <v>79</v>
      </c>
      <c r="L13" s="77" t="s">
        <v>136</v>
      </c>
      <c r="M13" s="79" t="s">
        <v>84</v>
      </c>
      <c r="N13" s="82" t="s">
        <v>113</v>
      </c>
      <c r="O13" s="26" t="s">
        <v>104</v>
      </c>
      <c r="P13" s="83" t="s">
        <v>109</v>
      </c>
      <c r="Q13" s="85">
        <v>16593.9</v>
      </c>
      <c r="R13" s="27"/>
      <c r="S13" s="20">
        <f t="shared" si="0"/>
        <v>16593.9</v>
      </c>
      <c r="T13" s="40"/>
      <c r="U13" s="89">
        <f t="shared" si="1"/>
        <v>13275.119999999999</v>
      </c>
      <c r="V13" s="89">
        <f t="shared" si="2"/>
        <v>27656.5</v>
      </c>
      <c r="W13" s="20">
        <f t="shared" si="3"/>
        <v>8296.95</v>
      </c>
      <c r="X13" s="41">
        <f t="shared" si="4"/>
        <v>1742.3595</v>
      </c>
      <c r="Y13" s="21">
        <f t="shared" si="5"/>
        <v>497.817</v>
      </c>
      <c r="Z13" s="21">
        <f t="shared" si="6"/>
        <v>2115.7222500000003</v>
      </c>
      <c r="AA13" s="21">
        <f t="shared" si="7"/>
        <v>331.87800000000004</v>
      </c>
      <c r="AB13" s="41">
        <v>931</v>
      </c>
      <c r="AC13" s="26"/>
      <c r="AD13" s="41">
        <f t="shared" si="8"/>
        <v>829.6950000000002</v>
      </c>
      <c r="AE13" s="41">
        <v>1043</v>
      </c>
      <c r="AF13" s="26"/>
      <c r="AG13" s="41">
        <f t="shared" si="9"/>
        <v>12279.485999999999</v>
      </c>
      <c r="AH13" s="41">
        <v>1085</v>
      </c>
      <c r="AI13" s="41"/>
      <c r="AJ13" s="41">
        <v>2500</v>
      </c>
      <c r="AK13" s="21"/>
      <c r="AL13" s="30"/>
      <c r="AM13" s="30"/>
    </row>
    <row r="14" spans="1:39" ht="15" customHeight="1">
      <c r="A14" s="66">
        <v>8</v>
      </c>
      <c r="B14" s="87">
        <v>9</v>
      </c>
      <c r="C14" s="87">
        <v>33</v>
      </c>
      <c r="D14" s="88">
        <v>7</v>
      </c>
      <c r="E14" s="88">
        <v>93300850</v>
      </c>
      <c r="F14" s="88">
        <v>850</v>
      </c>
      <c r="G14" s="25"/>
      <c r="H14" s="26" t="s">
        <v>76</v>
      </c>
      <c r="I14" s="72"/>
      <c r="J14" s="71">
        <v>40</v>
      </c>
      <c r="K14" s="77" t="s">
        <v>79</v>
      </c>
      <c r="L14" s="77" t="s">
        <v>137</v>
      </c>
      <c r="M14" s="79" t="s">
        <v>84</v>
      </c>
      <c r="N14" s="82" t="s">
        <v>106</v>
      </c>
      <c r="O14" s="26" t="s">
        <v>104</v>
      </c>
      <c r="P14" s="83" t="s">
        <v>109</v>
      </c>
      <c r="Q14" s="85">
        <v>16593.9</v>
      </c>
      <c r="R14" s="27"/>
      <c r="S14" s="20">
        <f t="shared" si="0"/>
        <v>16593.9</v>
      </c>
      <c r="T14" s="40"/>
      <c r="U14" s="89">
        <f t="shared" si="1"/>
        <v>13275.119999999999</v>
      </c>
      <c r="V14" s="89">
        <f t="shared" si="2"/>
        <v>27656.5</v>
      </c>
      <c r="W14" s="20">
        <f t="shared" si="3"/>
        <v>8296.95</v>
      </c>
      <c r="X14" s="41">
        <f t="shared" si="4"/>
        <v>1742.3595</v>
      </c>
      <c r="Y14" s="21">
        <f t="shared" si="5"/>
        <v>497.817</v>
      </c>
      <c r="Z14" s="21">
        <f t="shared" si="6"/>
        <v>2115.7222500000003</v>
      </c>
      <c r="AA14" s="21">
        <f t="shared" si="7"/>
        <v>331.87800000000004</v>
      </c>
      <c r="AB14" s="41">
        <v>931</v>
      </c>
      <c r="AC14" s="26"/>
      <c r="AD14" s="41">
        <f t="shared" si="8"/>
        <v>829.6950000000002</v>
      </c>
      <c r="AE14" s="41">
        <v>1043</v>
      </c>
      <c r="AF14" s="26"/>
      <c r="AG14" s="41">
        <f t="shared" si="9"/>
        <v>12279.485999999999</v>
      </c>
      <c r="AH14" s="41"/>
      <c r="AI14" s="41"/>
      <c r="AJ14" s="41">
        <v>2500</v>
      </c>
      <c r="AK14" s="21"/>
      <c r="AL14" s="30"/>
      <c r="AM14" s="30"/>
    </row>
    <row r="15" spans="1:39" ht="15" customHeight="1">
      <c r="A15" s="66">
        <v>9</v>
      </c>
      <c r="B15" s="87">
        <v>9</v>
      </c>
      <c r="C15" s="87">
        <v>33</v>
      </c>
      <c r="D15" s="88">
        <v>7</v>
      </c>
      <c r="E15" s="88">
        <v>93300850</v>
      </c>
      <c r="F15" s="88">
        <v>850</v>
      </c>
      <c r="G15" s="25"/>
      <c r="H15" s="26" t="s">
        <v>76</v>
      </c>
      <c r="I15" s="73"/>
      <c r="J15" s="73">
        <v>40</v>
      </c>
      <c r="K15" s="69" t="s">
        <v>79</v>
      </c>
      <c r="L15" s="69" t="s">
        <v>138</v>
      </c>
      <c r="M15" s="79" t="s">
        <v>84</v>
      </c>
      <c r="N15" s="82" t="s">
        <v>106</v>
      </c>
      <c r="O15" s="26" t="s">
        <v>104</v>
      </c>
      <c r="P15" s="83" t="s">
        <v>111</v>
      </c>
      <c r="Q15" s="85">
        <v>16590.9</v>
      </c>
      <c r="R15" s="27"/>
      <c r="S15" s="20">
        <f t="shared" si="0"/>
        <v>16590.9</v>
      </c>
      <c r="T15" s="40"/>
      <c r="U15" s="89">
        <f t="shared" si="1"/>
        <v>13272.720000000001</v>
      </c>
      <c r="V15" s="89">
        <f t="shared" si="2"/>
        <v>27651.500000000004</v>
      </c>
      <c r="W15" s="20">
        <f t="shared" si="3"/>
        <v>8295.45</v>
      </c>
      <c r="X15" s="41">
        <f t="shared" si="4"/>
        <v>1742.0445000000002</v>
      </c>
      <c r="Y15" s="21">
        <f t="shared" si="5"/>
        <v>497.72700000000003</v>
      </c>
      <c r="Z15" s="21">
        <f t="shared" si="6"/>
        <v>2115.33975</v>
      </c>
      <c r="AA15" s="21">
        <f t="shared" si="7"/>
        <v>331.81800000000004</v>
      </c>
      <c r="AB15" s="41">
        <v>931</v>
      </c>
      <c r="AC15" s="26"/>
      <c r="AD15" s="41">
        <f t="shared" si="8"/>
        <v>829.5450000000001</v>
      </c>
      <c r="AE15" s="41"/>
      <c r="AF15" s="26"/>
      <c r="AG15" s="41">
        <f t="shared" si="9"/>
        <v>12277.266</v>
      </c>
      <c r="AH15" s="41"/>
      <c r="AI15" s="41"/>
      <c r="AJ15" s="41">
        <v>2500</v>
      </c>
      <c r="AK15" s="21"/>
      <c r="AL15" s="30"/>
      <c r="AM15" s="30"/>
    </row>
    <row r="16" spans="1:39" ht="15" customHeight="1">
      <c r="A16" s="87">
        <v>10</v>
      </c>
      <c r="B16" s="87">
        <v>9</v>
      </c>
      <c r="C16" s="87">
        <v>33</v>
      </c>
      <c r="D16" s="88">
        <v>7</v>
      </c>
      <c r="E16" s="88">
        <v>93300850</v>
      </c>
      <c r="F16" s="88">
        <v>850</v>
      </c>
      <c r="G16" s="25"/>
      <c r="H16" s="26" t="s">
        <v>112</v>
      </c>
      <c r="I16" s="73"/>
      <c r="J16" s="73">
        <v>40</v>
      </c>
      <c r="K16" s="69" t="s">
        <v>79</v>
      </c>
      <c r="L16" s="69" t="s">
        <v>139</v>
      </c>
      <c r="M16" s="79" t="s">
        <v>84</v>
      </c>
      <c r="N16" s="82" t="s">
        <v>107</v>
      </c>
      <c r="O16" s="26" t="s">
        <v>104</v>
      </c>
      <c r="P16" s="83" t="s">
        <v>111</v>
      </c>
      <c r="Q16" s="85">
        <v>16590.9</v>
      </c>
      <c r="R16" s="27"/>
      <c r="S16" s="20">
        <f t="shared" si="0"/>
        <v>16590.9</v>
      </c>
      <c r="T16" s="40"/>
      <c r="U16" s="89">
        <f t="shared" si="1"/>
        <v>13272.720000000001</v>
      </c>
      <c r="V16" s="89">
        <f t="shared" si="2"/>
        <v>27651.500000000004</v>
      </c>
      <c r="W16" s="20">
        <f t="shared" si="3"/>
        <v>8295.45</v>
      </c>
      <c r="X16" s="41">
        <f t="shared" si="4"/>
        <v>1742.0445000000002</v>
      </c>
      <c r="Y16" s="21">
        <f t="shared" si="5"/>
        <v>497.72700000000003</v>
      </c>
      <c r="Z16" s="21">
        <f t="shared" si="6"/>
        <v>2115.33975</v>
      </c>
      <c r="AA16" s="21">
        <f t="shared" si="7"/>
        <v>331.81800000000004</v>
      </c>
      <c r="AB16" s="41">
        <v>931</v>
      </c>
      <c r="AC16" s="26"/>
      <c r="AD16" s="41">
        <f t="shared" si="8"/>
        <v>829.5450000000001</v>
      </c>
      <c r="AE16" s="41"/>
      <c r="AF16" s="26"/>
      <c r="AG16" s="41">
        <f t="shared" si="9"/>
        <v>12277.266</v>
      </c>
      <c r="AH16" s="41"/>
      <c r="AI16" s="41"/>
      <c r="AJ16" s="41">
        <v>2500</v>
      </c>
      <c r="AK16" s="21"/>
      <c r="AL16" s="30"/>
      <c r="AM16" s="30"/>
    </row>
    <row r="17" spans="1:39" ht="15" customHeight="1">
      <c r="A17" s="66">
        <v>11</v>
      </c>
      <c r="B17" s="87">
        <v>9</v>
      </c>
      <c r="C17" s="87">
        <v>33</v>
      </c>
      <c r="D17" s="88">
        <v>7</v>
      </c>
      <c r="E17" s="88">
        <v>93300850</v>
      </c>
      <c r="F17" s="88">
        <v>850</v>
      </c>
      <c r="G17" s="25"/>
      <c r="H17" s="26" t="s">
        <v>112</v>
      </c>
      <c r="I17" s="73"/>
      <c r="J17" s="73">
        <v>40</v>
      </c>
      <c r="K17" s="69" t="s">
        <v>79</v>
      </c>
      <c r="L17" s="69" t="s">
        <v>140</v>
      </c>
      <c r="M17" s="80" t="s">
        <v>84</v>
      </c>
      <c r="N17" s="82" t="s">
        <v>107</v>
      </c>
      <c r="O17" s="26" t="s">
        <v>104</v>
      </c>
      <c r="P17" s="83" t="s">
        <v>109</v>
      </c>
      <c r="Q17" s="85">
        <v>16590.9</v>
      </c>
      <c r="R17" s="27"/>
      <c r="S17" s="20">
        <f t="shared" si="0"/>
        <v>16590.9</v>
      </c>
      <c r="T17" s="40"/>
      <c r="U17" s="89">
        <f t="shared" si="1"/>
        <v>13272.720000000001</v>
      </c>
      <c r="V17" s="89">
        <f t="shared" si="2"/>
        <v>27651.500000000004</v>
      </c>
      <c r="W17" s="20">
        <f t="shared" si="3"/>
        <v>8295.45</v>
      </c>
      <c r="X17" s="41">
        <f t="shared" si="4"/>
        <v>1742.0445000000002</v>
      </c>
      <c r="Y17" s="21">
        <f t="shared" si="5"/>
        <v>497.72700000000003</v>
      </c>
      <c r="Z17" s="21">
        <f t="shared" si="6"/>
        <v>2115.33975</v>
      </c>
      <c r="AA17" s="21">
        <f t="shared" si="7"/>
        <v>331.81800000000004</v>
      </c>
      <c r="AB17" s="41">
        <v>931</v>
      </c>
      <c r="AC17" s="26"/>
      <c r="AD17" s="41">
        <f t="shared" si="8"/>
        <v>829.5450000000001</v>
      </c>
      <c r="AE17" s="41"/>
      <c r="AF17" s="26"/>
      <c r="AG17" s="41">
        <f t="shared" si="9"/>
        <v>12277.266</v>
      </c>
      <c r="AH17" s="41"/>
      <c r="AI17" s="41"/>
      <c r="AJ17" s="41">
        <v>2500</v>
      </c>
      <c r="AK17" s="21"/>
      <c r="AL17" s="30"/>
      <c r="AM17" s="30"/>
    </row>
    <row r="18" spans="1:39" ht="15" customHeight="1">
      <c r="A18" s="66">
        <v>12</v>
      </c>
      <c r="B18" s="87">
        <v>9</v>
      </c>
      <c r="C18" s="87">
        <v>33</v>
      </c>
      <c r="D18" s="88">
        <v>7</v>
      </c>
      <c r="E18" s="88">
        <v>93300850</v>
      </c>
      <c r="F18" s="88">
        <v>850</v>
      </c>
      <c r="G18" s="25"/>
      <c r="H18" s="26" t="s">
        <v>112</v>
      </c>
      <c r="I18" s="71">
        <v>16</v>
      </c>
      <c r="J18" s="71">
        <v>40</v>
      </c>
      <c r="K18" s="67" t="s">
        <v>79</v>
      </c>
      <c r="L18" s="67" t="s">
        <v>141</v>
      </c>
      <c r="M18" s="80" t="s">
        <v>85</v>
      </c>
      <c r="N18" s="82" t="s">
        <v>106</v>
      </c>
      <c r="O18" s="82" t="s">
        <v>106</v>
      </c>
      <c r="P18" s="83" t="s">
        <v>111</v>
      </c>
      <c r="Q18" s="85">
        <v>8293.5</v>
      </c>
      <c r="R18" s="27"/>
      <c r="S18" s="20">
        <f t="shared" si="0"/>
        <v>8293.5</v>
      </c>
      <c r="T18" s="40"/>
      <c r="U18" s="89">
        <f t="shared" si="1"/>
        <v>6634.799999999999</v>
      </c>
      <c r="V18" s="89">
        <f t="shared" si="2"/>
        <v>13822.5</v>
      </c>
      <c r="W18" s="20">
        <f t="shared" si="3"/>
        <v>4146.75</v>
      </c>
      <c r="X18" s="41">
        <f t="shared" si="4"/>
        <v>870.8175</v>
      </c>
      <c r="Y18" s="21">
        <f t="shared" si="5"/>
        <v>248.80499999999998</v>
      </c>
      <c r="Z18" s="21">
        <f t="shared" si="6"/>
        <v>1057.42125</v>
      </c>
      <c r="AA18" s="21">
        <f t="shared" si="7"/>
        <v>165.87</v>
      </c>
      <c r="AB18" s="41">
        <v>931</v>
      </c>
      <c r="AC18" s="26"/>
      <c r="AD18" s="41">
        <f t="shared" si="8"/>
        <v>414.675</v>
      </c>
      <c r="AE18" s="41"/>
      <c r="AF18" s="26"/>
      <c r="AG18" s="41">
        <f t="shared" si="9"/>
        <v>6137.19</v>
      </c>
      <c r="AH18" s="41"/>
      <c r="AI18" s="41"/>
      <c r="AJ18" s="41">
        <v>2500</v>
      </c>
      <c r="AK18" s="21"/>
      <c r="AL18" s="30"/>
      <c r="AM18" s="30"/>
    </row>
    <row r="19" spans="1:39" ht="15" customHeight="1">
      <c r="A19" s="87">
        <v>13</v>
      </c>
      <c r="B19" s="87">
        <v>9</v>
      </c>
      <c r="C19" s="87">
        <v>33</v>
      </c>
      <c r="D19" s="88">
        <v>7</v>
      </c>
      <c r="E19" s="88">
        <v>93300850</v>
      </c>
      <c r="F19" s="88">
        <v>850</v>
      </c>
      <c r="G19" s="25"/>
      <c r="H19" s="26" t="s">
        <v>76</v>
      </c>
      <c r="I19" s="73">
        <v>14</v>
      </c>
      <c r="J19" s="71">
        <v>40</v>
      </c>
      <c r="K19" s="67" t="s">
        <v>79</v>
      </c>
      <c r="L19" s="69" t="s">
        <v>142</v>
      </c>
      <c r="M19" s="80" t="s">
        <v>86</v>
      </c>
      <c r="N19" s="82" t="s">
        <v>84</v>
      </c>
      <c r="O19" s="82" t="s">
        <v>106</v>
      </c>
      <c r="P19" s="83" t="s">
        <v>109</v>
      </c>
      <c r="Q19" s="85">
        <v>7509.9</v>
      </c>
      <c r="R19" s="27"/>
      <c r="S19" s="20">
        <f t="shared" si="0"/>
        <v>7509.9</v>
      </c>
      <c r="T19" s="40"/>
      <c r="U19" s="89">
        <f t="shared" si="1"/>
        <v>6007.92</v>
      </c>
      <c r="V19" s="89">
        <f t="shared" si="2"/>
        <v>12516.5</v>
      </c>
      <c r="W19" s="20">
        <f t="shared" si="3"/>
        <v>3754.95</v>
      </c>
      <c r="X19" s="41">
        <f t="shared" si="4"/>
        <v>788.5395</v>
      </c>
      <c r="Y19" s="21">
        <f t="shared" si="5"/>
        <v>225.29699999999997</v>
      </c>
      <c r="Z19" s="21">
        <f t="shared" si="6"/>
        <v>957.51225</v>
      </c>
      <c r="AA19" s="21">
        <f t="shared" si="7"/>
        <v>150.198</v>
      </c>
      <c r="AB19" s="41">
        <v>931</v>
      </c>
      <c r="AC19" s="26"/>
      <c r="AD19" s="41">
        <f t="shared" si="8"/>
        <v>375.495</v>
      </c>
      <c r="AE19" s="41"/>
      <c r="AF19" s="26"/>
      <c r="AG19" s="41">
        <f t="shared" si="9"/>
        <v>5557.325999999999</v>
      </c>
      <c r="AH19" s="41"/>
      <c r="AI19" s="41"/>
      <c r="AJ19" s="41">
        <v>2500</v>
      </c>
      <c r="AK19" s="21"/>
      <c r="AL19" s="30"/>
      <c r="AM19" s="30"/>
    </row>
    <row r="20" spans="1:39" ht="15" customHeight="1">
      <c r="A20" s="66">
        <v>14</v>
      </c>
      <c r="B20" s="87">
        <v>9</v>
      </c>
      <c r="C20" s="87">
        <v>33</v>
      </c>
      <c r="D20" s="88">
        <v>7</v>
      </c>
      <c r="E20" s="88">
        <v>93300850</v>
      </c>
      <c r="F20" s="88">
        <v>850</v>
      </c>
      <c r="G20" s="25"/>
      <c r="H20" s="26" t="s">
        <v>76</v>
      </c>
      <c r="I20" s="73">
        <v>14</v>
      </c>
      <c r="J20" s="73">
        <v>40</v>
      </c>
      <c r="K20" s="69" t="s">
        <v>79</v>
      </c>
      <c r="L20" s="69" t="s">
        <v>143</v>
      </c>
      <c r="M20" s="80" t="s">
        <v>86</v>
      </c>
      <c r="N20" s="82" t="s">
        <v>84</v>
      </c>
      <c r="O20" s="82" t="s">
        <v>107</v>
      </c>
      <c r="P20" s="83" t="s">
        <v>109</v>
      </c>
      <c r="Q20" s="85">
        <v>7509.9</v>
      </c>
      <c r="R20" s="27"/>
      <c r="S20" s="20">
        <f t="shared" si="0"/>
        <v>7509.9</v>
      </c>
      <c r="T20" s="40"/>
      <c r="U20" s="89">
        <f t="shared" si="1"/>
        <v>6007.92</v>
      </c>
      <c r="V20" s="89">
        <f t="shared" si="2"/>
        <v>12516.5</v>
      </c>
      <c r="W20" s="20">
        <f t="shared" si="3"/>
        <v>3754.95</v>
      </c>
      <c r="X20" s="41">
        <f t="shared" si="4"/>
        <v>788.5395</v>
      </c>
      <c r="Y20" s="21">
        <f t="shared" si="5"/>
        <v>225.29699999999997</v>
      </c>
      <c r="Z20" s="21">
        <f t="shared" si="6"/>
        <v>957.51225</v>
      </c>
      <c r="AA20" s="21">
        <f t="shared" si="7"/>
        <v>150.198</v>
      </c>
      <c r="AB20" s="41">
        <v>931</v>
      </c>
      <c r="AC20" s="26"/>
      <c r="AD20" s="41">
        <f t="shared" si="8"/>
        <v>375.495</v>
      </c>
      <c r="AE20" s="41"/>
      <c r="AF20" s="26"/>
      <c r="AG20" s="41">
        <f t="shared" si="9"/>
        <v>5557.325999999999</v>
      </c>
      <c r="AH20" s="41"/>
      <c r="AI20" s="41"/>
      <c r="AJ20" s="41">
        <v>2500</v>
      </c>
      <c r="AK20" s="21"/>
      <c r="AL20" s="30"/>
      <c r="AM20" s="30"/>
    </row>
    <row r="21" spans="1:39" ht="15" customHeight="1">
      <c r="A21" s="66">
        <v>15</v>
      </c>
      <c r="B21" s="87">
        <v>9</v>
      </c>
      <c r="C21" s="87">
        <v>33</v>
      </c>
      <c r="D21" s="88">
        <v>7</v>
      </c>
      <c r="E21" s="88">
        <v>93300850</v>
      </c>
      <c r="F21" s="88">
        <v>850</v>
      </c>
      <c r="G21" s="25"/>
      <c r="H21" s="26" t="s">
        <v>76</v>
      </c>
      <c r="I21" s="73">
        <v>13</v>
      </c>
      <c r="J21" s="73">
        <v>40</v>
      </c>
      <c r="K21" s="69" t="s">
        <v>80</v>
      </c>
      <c r="L21" s="69" t="s">
        <v>144</v>
      </c>
      <c r="M21" s="79" t="s">
        <v>87</v>
      </c>
      <c r="N21" s="82" t="s">
        <v>114</v>
      </c>
      <c r="O21" s="26" t="s">
        <v>106</v>
      </c>
      <c r="P21" s="83" t="s">
        <v>109</v>
      </c>
      <c r="Q21" s="85">
        <v>7145.4</v>
      </c>
      <c r="R21" s="27"/>
      <c r="S21" s="20">
        <f t="shared" si="0"/>
        <v>7145.4</v>
      </c>
      <c r="T21" s="40"/>
      <c r="U21" s="89">
        <f t="shared" si="1"/>
        <v>5716.32</v>
      </c>
      <c r="V21" s="89">
        <f t="shared" si="2"/>
        <v>11908.999999999998</v>
      </c>
      <c r="W21" s="20">
        <f t="shared" si="3"/>
        <v>3572.7</v>
      </c>
      <c r="X21" s="41">
        <f t="shared" si="4"/>
        <v>750.2669999999999</v>
      </c>
      <c r="Y21" s="21">
        <f t="shared" si="5"/>
        <v>214.362</v>
      </c>
      <c r="Z21" s="21">
        <f t="shared" si="6"/>
        <v>911.0385</v>
      </c>
      <c r="AA21" s="21">
        <f t="shared" si="7"/>
        <v>142.908</v>
      </c>
      <c r="AB21" s="41">
        <v>931</v>
      </c>
      <c r="AC21" s="26"/>
      <c r="AD21" s="41">
        <f t="shared" si="8"/>
        <v>357.27</v>
      </c>
      <c r="AE21" s="41">
        <v>1043</v>
      </c>
      <c r="AF21" s="26"/>
      <c r="AG21" s="41">
        <f t="shared" si="9"/>
        <v>5287.596</v>
      </c>
      <c r="AH21" s="41"/>
      <c r="AI21" s="41">
        <v>2000</v>
      </c>
      <c r="AJ21" s="41">
        <v>2500</v>
      </c>
      <c r="AK21" s="21"/>
      <c r="AL21" s="30"/>
      <c r="AM21" s="30"/>
    </row>
    <row r="22" spans="1:39" ht="15" customHeight="1">
      <c r="A22" s="87">
        <v>16</v>
      </c>
      <c r="B22" s="87">
        <v>9</v>
      </c>
      <c r="C22" s="87">
        <v>33</v>
      </c>
      <c r="D22" s="88">
        <v>7</v>
      </c>
      <c r="E22" s="88">
        <v>93300850</v>
      </c>
      <c r="F22" s="88">
        <v>850</v>
      </c>
      <c r="G22" s="25"/>
      <c r="H22" s="26" t="s">
        <v>76</v>
      </c>
      <c r="I22" s="71">
        <v>13</v>
      </c>
      <c r="J22" s="71">
        <v>40</v>
      </c>
      <c r="K22" s="67" t="s">
        <v>80</v>
      </c>
      <c r="L22" s="67" t="s">
        <v>145</v>
      </c>
      <c r="M22" s="80" t="s">
        <v>87</v>
      </c>
      <c r="N22" s="82" t="s">
        <v>114</v>
      </c>
      <c r="O22" s="26" t="s">
        <v>106</v>
      </c>
      <c r="P22" s="83" t="s">
        <v>109</v>
      </c>
      <c r="Q22" s="85">
        <v>7145.4</v>
      </c>
      <c r="R22" s="27"/>
      <c r="S22" s="20">
        <f t="shared" si="0"/>
        <v>7145.4</v>
      </c>
      <c r="T22" s="40"/>
      <c r="U22" s="89">
        <f t="shared" si="1"/>
        <v>5716.32</v>
      </c>
      <c r="V22" s="89">
        <f t="shared" si="2"/>
        <v>11908.999999999998</v>
      </c>
      <c r="W22" s="20">
        <f t="shared" si="3"/>
        <v>3572.7</v>
      </c>
      <c r="X22" s="41">
        <f t="shared" si="4"/>
        <v>750.2669999999999</v>
      </c>
      <c r="Y22" s="21">
        <f t="shared" si="5"/>
        <v>214.362</v>
      </c>
      <c r="Z22" s="21">
        <f t="shared" si="6"/>
        <v>911.0385</v>
      </c>
      <c r="AA22" s="21">
        <f t="shared" si="7"/>
        <v>142.908</v>
      </c>
      <c r="AB22" s="41">
        <v>931</v>
      </c>
      <c r="AC22" s="26"/>
      <c r="AD22" s="41">
        <f t="shared" si="8"/>
        <v>357.27</v>
      </c>
      <c r="AE22" s="41">
        <v>1043</v>
      </c>
      <c r="AF22" s="26"/>
      <c r="AG22" s="41">
        <f t="shared" si="9"/>
        <v>5287.596</v>
      </c>
      <c r="AH22" s="41"/>
      <c r="AI22" s="41"/>
      <c r="AJ22" s="41">
        <v>2500</v>
      </c>
      <c r="AK22" s="21"/>
      <c r="AL22" s="30"/>
      <c r="AM22" s="30"/>
    </row>
    <row r="23" spans="1:39" ht="15" customHeight="1">
      <c r="A23" s="66">
        <v>17</v>
      </c>
      <c r="B23" s="87">
        <v>9</v>
      </c>
      <c r="C23" s="87">
        <v>33</v>
      </c>
      <c r="D23" s="88">
        <v>7</v>
      </c>
      <c r="E23" s="88">
        <v>93300850</v>
      </c>
      <c r="F23" s="88">
        <v>850</v>
      </c>
      <c r="G23" s="25"/>
      <c r="H23" s="26" t="s">
        <v>112</v>
      </c>
      <c r="I23" s="71" t="s">
        <v>77</v>
      </c>
      <c r="J23" s="71" t="s">
        <v>77</v>
      </c>
      <c r="K23" s="67" t="s">
        <v>77</v>
      </c>
      <c r="L23" s="67"/>
      <c r="M23" s="79" t="s">
        <v>88</v>
      </c>
      <c r="N23" s="82" t="s">
        <v>105</v>
      </c>
      <c r="O23" s="82" t="s">
        <v>105</v>
      </c>
      <c r="P23" s="83" t="s">
        <v>110</v>
      </c>
      <c r="Q23" s="85">
        <v>7145.4</v>
      </c>
      <c r="R23" s="27"/>
      <c r="S23" s="20">
        <f t="shared" si="0"/>
        <v>7145.4</v>
      </c>
      <c r="T23" s="40"/>
      <c r="U23" s="89">
        <f t="shared" si="1"/>
        <v>5716.32</v>
      </c>
      <c r="V23" s="89">
        <f t="shared" si="2"/>
        <v>11908.999999999998</v>
      </c>
      <c r="W23" s="20">
        <f t="shared" si="3"/>
        <v>3572.7</v>
      </c>
      <c r="X23" s="41">
        <f t="shared" si="4"/>
        <v>750.2669999999999</v>
      </c>
      <c r="Y23" s="21">
        <f t="shared" si="5"/>
        <v>214.362</v>
      </c>
      <c r="Z23" s="21">
        <f t="shared" si="6"/>
        <v>911.0385</v>
      </c>
      <c r="AA23" s="21">
        <f t="shared" si="7"/>
        <v>142.908</v>
      </c>
      <c r="AB23" s="41">
        <v>931</v>
      </c>
      <c r="AC23" s="26"/>
      <c r="AD23" s="41">
        <f t="shared" si="8"/>
        <v>357.27</v>
      </c>
      <c r="AE23" s="41"/>
      <c r="AF23" s="26"/>
      <c r="AG23" s="41">
        <f t="shared" si="9"/>
        <v>5287.596</v>
      </c>
      <c r="AH23" s="41"/>
      <c r="AI23" s="41"/>
      <c r="AJ23" s="41">
        <v>2500</v>
      </c>
      <c r="AK23" s="21"/>
      <c r="AL23" s="30"/>
      <c r="AM23" s="30"/>
    </row>
    <row r="24" spans="1:39" ht="15" customHeight="1">
      <c r="A24" s="66">
        <v>18</v>
      </c>
      <c r="B24" s="87">
        <v>9</v>
      </c>
      <c r="C24" s="87">
        <v>33</v>
      </c>
      <c r="D24" s="88">
        <v>7</v>
      </c>
      <c r="E24" s="88">
        <v>93300850</v>
      </c>
      <c r="F24" s="88">
        <v>850</v>
      </c>
      <c r="G24" s="25"/>
      <c r="H24" s="26" t="s">
        <v>76</v>
      </c>
      <c r="I24" s="71">
        <v>13</v>
      </c>
      <c r="J24" s="71">
        <v>40</v>
      </c>
      <c r="K24" s="67" t="s">
        <v>80</v>
      </c>
      <c r="L24" s="67" t="s">
        <v>146</v>
      </c>
      <c r="M24" s="80" t="s">
        <v>89</v>
      </c>
      <c r="N24" s="82" t="s">
        <v>84</v>
      </c>
      <c r="O24" s="26" t="s">
        <v>106</v>
      </c>
      <c r="P24" s="83" t="s">
        <v>110</v>
      </c>
      <c r="Q24" s="85">
        <v>7145.45</v>
      </c>
      <c r="R24" s="27"/>
      <c r="S24" s="20">
        <f t="shared" si="0"/>
        <v>7145.45</v>
      </c>
      <c r="T24" s="40"/>
      <c r="U24" s="89">
        <f t="shared" si="1"/>
        <v>5716.360000000001</v>
      </c>
      <c r="V24" s="89">
        <f t="shared" si="2"/>
        <v>11909.083333333334</v>
      </c>
      <c r="W24" s="20">
        <f t="shared" si="3"/>
        <v>3572.725</v>
      </c>
      <c r="X24" s="41">
        <f t="shared" si="4"/>
        <v>750.27225</v>
      </c>
      <c r="Y24" s="21">
        <f t="shared" si="5"/>
        <v>214.3635</v>
      </c>
      <c r="Z24" s="21">
        <f t="shared" si="6"/>
        <v>911.044875</v>
      </c>
      <c r="AA24" s="21">
        <f t="shared" si="7"/>
        <v>142.909</v>
      </c>
      <c r="AB24" s="41">
        <v>931</v>
      </c>
      <c r="AC24" s="26"/>
      <c r="AD24" s="41">
        <f t="shared" si="8"/>
        <v>357.27250000000004</v>
      </c>
      <c r="AE24" s="41"/>
      <c r="AF24" s="26"/>
      <c r="AG24" s="41">
        <f t="shared" si="9"/>
        <v>5287.633000000001</v>
      </c>
      <c r="AH24" s="41"/>
      <c r="AI24" s="41"/>
      <c r="AJ24" s="41">
        <v>2500</v>
      </c>
      <c r="AK24" s="21"/>
      <c r="AL24" s="30"/>
      <c r="AM24" s="30"/>
    </row>
    <row r="25" spans="1:39" ht="15" customHeight="1">
      <c r="A25" s="87">
        <v>19</v>
      </c>
      <c r="B25" s="87">
        <v>9</v>
      </c>
      <c r="C25" s="87">
        <v>33</v>
      </c>
      <c r="D25" s="88">
        <v>7</v>
      </c>
      <c r="E25" s="88">
        <v>93300850</v>
      </c>
      <c r="F25" s="88">
        <v>850</v>
      </c>
      <c r="G25" s="25"/>
      <c r="H25" s="26" t="s">
        <v>76</v>
      </c>
      <c r="I25" s="73">
        <v>12</v>
      </c>
      <c r="J25" s="73">
        <v>40</v>
      </c>
      <c r="K25" s="69" t="s">
        <v>80</v>
      </c>
      <c r="L25" s="69" t="s">
        <v>147</v>
      </c>
      <c r="M25" s="80" t="s">
        <v>90</v>
      </c>
      <c r="N25" s="82" t="s">
        <v>108</v>
      </c>
      <c r="O25" s="26" t="s">
        <v>107</v>
      </c>
      <c r="P25" s="83" t="s">
        <v>109</v>
      </c>
      <c r="Q25" s="85">
        <v>6800.5</v>
      </c>
      <c r="R25" s="27"/>
      <c r="S25" s="20">
        <f t="shared" si="0"/>
        <v>6800.5</v>
      </c>
      <c r="T25" s="40"/>
      <c r="U25" s="89">
        <f t="shared" si="1"/>
        <v>5440.4</v>
      </c>
      <c r="V25" s="89">
        <f t="shared" si="2"/>
        <v>11334.166666666666</v>
      </c>
      <c r="W25" s="20">
        <f t="shared" si="3"/>
        <v>3400.25</v>
      </c>
      <c r="X25" s="41">
        <f t="shared" si="4"/>
        <v>714.0525</v>
      </c>
      <c r="Y25" s="21">
        <f t="shared" si="5"/>
        <v>204.015</v>
      </c>
      <c r="Z25" s="21">
        <f t="shared" si="6"/>
        <v>867.06375</v>
      </c>
      <c r="AA25" s="21">
        <f t="shared" si="7"/>
        <v>136.01</v>
      </c>
      <c r="AB25" s="41">
        <v>931</v>
      </c>
      <c r="AC25" s="26"/>
      <c r="AD25" s="41">
        <f t="shared" si="8"/>
        <v>340.02500000000003</v>
      </c>
      <c r="AE25" s="41"/>
      <c r="AF25" s="26"/>
      <c r="AG25" s="41">
        <f t="shared" si="9"/>
        <v>5032.37</v>
      </c>
      <c r="AH25" s="41"/>
      <c r="AI25" s="41"/>
      <c r="AJ25" s="41">
        <v>2500</v>
      </c>
      <c r="AK25" s="21"/>
      <c r="AL25" s="30"/>
      <c r="AM25" s="30"/>
    </row>
    <row r="26" spans="1:39" ht="15" customHeight="1">
      <c r="A26" s="66">
        <v>20</v>
      </c>
      <c r="B26" s="87">
        <v>9</v>
      </c>
      <c r="C26" s="87">
        <v>33</v>
      </c>
      <c r="D26" s="88">
        <v>7</v>
      </c>
      <c r="E26" s="88">
        <v>93300850</v>
      </c>
      <c r="F26" s="88">
        <v>850</v>
      </c>
      <c r="G26" s="25"/>
      <c r="H26" s="26" t="s">
        <v>76</v>
      </c>
      <c r="I26" s="73">
        <v>12</v>
      </c>
      <c r="J26" s="73">
        <v>40</v>
      </c>
      <c r="K26" s="69" t="s">
        <v>80</v>
      </c>
      <c r="L26" s="69" t="s">
        <v>148</v>
      </c>
      <c r="M26" s="80" t="s">
        <v>91</v>
      </c>
      <c r="N26" s="82" t="s">
        <v>107</v>
      </c>
      <c r="O26" s="26" t="s">
        <v>104</v>
      </c>
      <c r="P26" s="83" t="s">
        <v>109</v>
      </c>
      <c r="Q26" s="85">
        <v>6800.5</v>
      </c>
      <c r="R26" s="27"/>
      <c r="S26" s="20">
        <f t="shared" si="0"/>
        <v>6800.5</v>
      </c>
      <c r="T26" s="40"/>
      <c r="U26" s="89">
        <f t="shared" si="1"/>
        <v>5440.4</v>
      </c>
      <c r="V26" s="89">
        <f t="shared" si="2"/>
        <v>11334.166666666666</v>
      </c>
      <c r="W26" s="20">
        <f t="shared" si="3"/>
        <v>3400.25</v>
      </c>
      <c r="X26" s="41">
        <f t="shared" si="4"/>
        <v>714.0525</v>
      </c>
      <c r="Y26" s="21">
        <f t="shared" si="5"/>
        <v>204.015</v>
      </c>
      <c r="Z26" s="21">
        <f t="shared" si="6"/>
        <v>867.06375</v>
      </c>
      <c r="AA26" s="21">
        <f t="shared" si="7"/>
        <v>136.01</v>
      </c>
      <c r="AB26" s="41">
        <v>931</v>
      </c>
      <c r="AC26" s="26"/>
      <c r="AD26" s="41">
        <f t="shared" si="8"/>
        <v>340.02500000000003</v>
      </c>
      <c r="AE26" s="41"/>
      <c r="AF26" s="26"/>
      <c r="AG26" s="41">
        <f t="shared" si="9"/>
        <v>5032.37</v>
      </c>
      <c r="AH26" s="41">
        <v>1085</v>
      </c>
      <c r="AI26" s="41"/>
      <c r="AJ26" s="41">
        <v>2500</v>
      </c>
      <c r="AK26" s="21"/>
      <c r="AL26" s="30"/>
      <c r="AM26" s="30"/>
    </row>
    <row r="27" spans="1:39" ht="15" customHeight="1">
      <c r="A27" s="66">
        <v>21</v>
      </c>
      <c r="B27" s="87">
        <v>9</v>
      </c>
      <c r="C27" s="87">
        <v>33</v>
      </c>
      <c r="D27" s="88">
        <v>7</v>
      </c>
      <c r="E27" s="88">
        <v>93300850</v>
      </c>
      <c r="F27" s="88">
        <v>850</v>
      </c>
      <c r="G27" s="25"/>
      <c r="H27" s="26" t="s">
        <v>76</v>
      </c>
      <c r="I27" s="74">
        <v>12</v>
      </c>
      <c r="J27" s="74">
        <v>40</v>
      </c>
      <c r="K27" s="74" t="s">
        <v>79</v>
      </c>
      <c r="L27" s="74" t="s">
        <v>149</v>
      </c>
      <c r="M27" s="80" t="s">
        <v>92</v>
      </c>
      <c r="N27" s="82" t="s">
        <v>104</v>
      </c>
      <c r="O27" s="26" t="s">
        <v>104</v>
      </c>
      <c r="P27" s="83" t="s">
        <v>109</v>
      </c>
      <c r="Q27" s="85">
        <v>6800.5</v>
      </c>
      <c r="R27" s="27"/>
      <c r="S27" s="20">
        <f t="shared" si="0"/>
        <v>6800.5</v>
      </c>
      <c r="T27" s="40"/>
      <c r="U27" s="89">
        <f t="shared" si="1"/>
        <v>5440.4</v>
      </c>
      <c r="V27" s="89">
        <f t="shared" si="2"/>
        <v>11334.166666666666</v>
      </c>
      <c r="W27" s="20">
        <f t="shared" si="3"/>
        <v>3400.25</v>
      </c>
      <c r="X27" s="41">
        <f t="shared" si="4"/>
        <v>714.0525</v>
      </c>
      <c r="Y27" s="21">
        <f t="shared" si="5"/>
        <v>204.015</v>
      </c>
      <c r="Z27" s="21">
        <f t="shared" si="6"/>
        <v>867.06375</v>
      </c>
      <c r="AA27" s="21">
        <f t="shared" si="7"/>
        <v>136.01</v>
      </c>
      <c r="AB27" s="41">
        <v>931</v>
      </c>
      <c r="AC27" s="26"/>
      <c r="AD27" s="41">
        <f t="shared" si="8"/>
        <v>340.02500000000003</v>
      </c>
      <c r="AE27" s="41"/>
      <c r="AF27" s="26"/>
      <c r="AG27" s="41">
        <f t="shared" si="9"/>
        <v>5032.37</v>
      </c>
      <c r="AH27" s="41"/>
      <c r="AI27" s="41"/>
      <c r="AJ27" s="41">
        <v>2500</v>
      </c>
      <c r="AK27" s="21"/>
      <c r="AL27" s="30"/>
      <c r="AM27" s="30"/>
    </row>
    <row r="28" spans="1:39" ht="15" customHeight="1">
      <c r="A28" s="87">
        <v>22</v>
      </c>
      <c r="B28" s="87">
        <v>9</v>
      </c>
      <c r="C28" s="87">
        <v>33</v>
      </c>
      <c r="D28" s="88">
        <v>7</v>
      </c>
      <c r="E28" s="88">
        <v>93300850</v>
      </c>
      <c r="F28" s="88">
        <v>850</v>
      </c>
      <c r="G28" s="25"/>
      <c r="H28" s="26" t="s">
        <v>112</v>
      </c>
      <c r="I28" s="71">
        <v>10</v>
      </c>
      <c r="J28" s="71">
        <v>40</v>
      </c>
      <c r="K28" s="67" t="s">
        <v>80</v>
      </c>
      <c r="L28" s="67" t="s">
        <v>150</v>
      </c>
      <c r="M28" s="80" t="s">
        <v>93</v>
      </c>
      <c r="N28" s="82" t="s">
        <v>108</v>
      </c>
      <c r="O28" s="26" t="s">
        <v>107</v>
      </c>
      <c r="P28" s="83" t="s">
        <v>109</v>
      </c>
      <c r="Q28" s="85">
        <v>6168.3</v>
      </c>
      <c r="R28" s="27"/>
      <c r="S28" s="20">
        <f t="shared" si="0"/>
        <v>6168.3</v>
      </c>
      <c r="T28" s="40"/>
      <c r="U28" s="89">
        <f t="shared" si="1"/>
        <v>4934.64</v>
      </c>
      <c r="V28" s="89">
        <f t="shared" si="2"/>
        <v>10280.5</v>
      </c>
      <c r="W28" s="20">
        <f t="shared" si="3"/>
        <v>3084.15</v>
      </c>
      <c r="X28" s="41">
        <f t="shared" si="4"/>
        <v>647.6715</v>
      </c>
      <c r="Y28" s="21">
        <f t="shared" si="5"/>
        <v>185.049</v>
      </c>
      <c r="Z28" s="21">
        <f t="shared" si="6"/>
        <v>786.45825</v>
      </c>
      <c r="AA28" s="21">
        <f t="shared" si="7"/>
        <v>123.366</v>
      </c>
      <c r="AB28" s="41">
        <v>931</v>
      </c>
      <c r="AC28" s="26"/>
      <c r="AD28" s="41">
        <f t="shared" si="8"/>
        <v>308.415</v>
      </c>
      <c r="AE28" s="41"/>
      <c r="AF28" s="26"/>
      <c r="AG28" s="41">
        <f t="shared" si="9"/>
        <v>4564.5419999999995</v>
      </c>
      <c r="AH28" s="41">
        <v>1085</v>
      </c>
      <c r="AI28" s="41"/>
      <c r="AJ28" s="41">
        <v>2500</v>
      </c>
      <c r="AK28" s="21"/>
      <c r="AL28" s="30"/>
      <c r="AM28" s="30"/>
    </row>
    <row r="29" spans="1:39" ht="15" customHeight="1">
      <c r="A29" s="66">
        <v>23</v>
      </c>
      <c r="B29" s="87">
        <v>9</v>
      </c>
      <c r="C29" s="87">
        <v>33</v>
      </c>
      <c r="D29" s="88">
        <v>7</v>
      </c>
      <c r="E29" s="88">
        <v>93300850</v>
      </c>
      <c r="F29" s="88">
        <v>850</v>
      </c>
      <c r="G29" s="25"/>
      <c r="H29" s="26" t="s">
        <v>76</v>
      </c>
      <c r="I29" s="71">
        <v>10</v>
      </c>
      <c r="J29" s="71">
        <v>40</v>
      </c>
      <c r="K29" s="67" t="s">
        <v>80</v>
      </c>
      <c r="L29" s="67" t="s">
        <v>151</v>
      </c>
      <c r="M29" s="80" t="s">
        <v>93</v>
      </c>
      <c r="N29" s="82" t="s">
        <v>108</v>
      </c>
      <c r="O29" s="26" t="s">
        <v>107</v>
      </c>
      <c r="P29" s="83" t="s">
        <v>109</v>
      </c>
      <c r="Q29" s="85">
        <v>6168.3</v>
      </c>
      <c r="R29" s="27"/>
      <c r="S29" s="20">
        <f t="shared" si="0"/>
        <v>6168.3</v>
      </c>
      <c r="T29" s="40"/>
      <c r="U29" s="89">
        <f t="shared" si="1"/>
        <v>4934.64</v>
      </c>
      <c r="V29" s="89">
        <f t="shared" si="2"/>
        <v>10280.5</v>
      </c>
      <c r="W29" s="20">
        <f t="shared" si="3"/>
        <v>3084.15</v>
      </c>
      <c r="X29" s="41">
        <f t="shared" si="4"/>
        <v>647.6715</v>
      </c>
      <c r="Y29" s="21">
        <f t="shared" si="5"/>
        <v>185.049</v>
      </c>
      <c r="Z29" s="21">
        <f t="shared" si="6"/>
        <v>786.45825</v>
      </c>
      <c r="AA29" s="21">
        <f t="shared" si="7"/>
        <v>123.366</v>
      </c>
      <c r="AB29" s="41">
        <v>931</v>
      </c>
      <c r="AC29" s="26"/>
      <c r="AD29" s="41">
        <f t="shared" si="8"/>
        <v>308.415</v>
      </c>
      <c r="AE29" s="41"/>
      <c r="AF29" s="26"/>
      <c r="AG29" s="41">
        <f t="shared" si="9"/>
        <v>4564.5419999999995</v>
      </c>
      <c r="AH29" s="41"/>
      <c r="AI29" s="41">
        <v>2000</v>
      </c>
      <c r="AJ29" s="41">
        <v>2500</v>
      </c>
      <c r="AK29" s="21"/>
      <c r="AL29" s="30"/>
      <c r="AM29" s="30"/>
    </row>
    <row r="30" spans="1:39" ht="15" customHeight="1">
      <c r="A30" s="66">
        <v>24</v>
      </c>
      <c r="B30" s="87">
        <v>9</v>
      </c>
      <c r="C30" s="87">
        <v>33</v>
      </c>
      <c r="D30" s="88">
        <v>7</v>
      </c>
      <c r="E30" s="88">
        <v>93300850</v>
      </c>
      <c r="F30" s="88">
        <v>850</v>
      </c>
      <c r="G30" s="25"/>
      <c r="H30" s="26" t="s">
        <v>76</v>
      </c>
      <c r="I30" s="71">
        <v>10</v>
      </c>
      <c r="J30" s="71">
        <v>40</v>
      </c>
      <c r="K30" s="67" t="s">
        <v>80</v>
      </c>
      <c r="L30" s="67" t="s">
        <v>152</v>
      </c>
      <c r="M30" s="80" t="s">
        <v>93</v>
      </c>
      <c r="N30" s="82" t="s">
        <v>108</v>
      </c>
      <c r="O30" s="26" t="s">
        <v>107</v>
      </c>
      <c r="P30" s="83" t="s">
        <v>109</v>
      </c>
      <c r="Q30" s="85">
        <v>6168.3</v>
      </c>
      <c r="R30" s="27"/>
      <c r="S30" s="20">
        <f>Q30+R30</f>
        <v>6168.3</v>
      </c>
      <c r="T30" s="40"/>
      <c r="U30" s="89">
        <f>Q30/30*24</f>
        <v>4934.64</v>
      </c>
      <c r="V30" s="89">
        <f>Q30/30*50</f>
        <v>10280.5</v>
      </c>
      <c r="W30" s="20">
        <f>Q30/30*15</f>
        <v>3084.15</v>
      </c>
      <c r="X30" s="41">
        <f t="shared" si="4"/>
        <v>647.6715</v>
      </c>
      <c r="Y30" s="21">
        <f>S30*3%</f>
        <v>185.049</v>
      </c>
      <c r="Z30" s="21">
        <f>Q30*12.75%</f>
        <v>786.45825</v>
      </c>
      <c r="AA30" s="21">
        <f>Q30*2%</f>
        <v>123.366</v>
      </c>
      <c r="AB30" s="41">
        <v>931</v>
      </c>
      <c r="AC30" s="26"/>
      <c r="AD30" s="41">
        <f>Q30*5%</f>
        <v>308.415</v>
      </c>
      <c r="AE30" s="41"/>
      <c r="AF30" s="26"/>
      <c r="AG30" s="41">
        <f t="shared" si="9"/>
        <v>4564.5419999999995</v>
      </c>
      <c r="AH30" s="41"/>
      <c r="AI30" s="41"/>
      <c r="AJ30" s="41">
        <v>2500</v>
      </c>
      <c r="AK30" s="21"/>
      <c r="AL30" s="30"/>
      <c r="AM30" s="30"/>
    </row>
    <row r="31" spans="1:39" ht="15" customHeight="1">
      <c r="A31" s="87">
        <v>25</v>
      </c>
      <c r="B31" s="87">
        <v>9</v>
      </c>
      <c r="C31" s="87">
        <v>33</v>
      </c>
      <c r="D31" s="88">
        <v>7</v>
      </c>
      <c r="E31" s="88">
        <v>93300850</v>
      </c>
      <c r="F31" s="88">
        <v>850</v>
      </c>
      <c r="G31" s="25"/>
      <c r="H31" s="26" t="s">
        <v>76</v>
      </c>
      <c r="I31" s="71">
        <v>8</v>
      </c>
      <c r="J31" s="71">
        <v>40</v>
      </c>
      <c r="K31" s="67" t="s">
        <v>79</v>
      </c>
      <c r="L31" s="67" t="s">
        <v>153</v>
      </c>
      <c r="M31" s="80" t="s">
        <v>94</v>
      </c>
      <c r="N31" s="82" t="s">
        <v>106</v>
      </c>
      <c r="O31" s="26" t="s">
        <v>104</v>
      </c>
      <c r="P31" s="83" t="s">
        <v>109</v>
      </c>
      <c r="Q31" s="85">
        <v>5587.3</v>
      </c>
      <c r="R31" s="27"/>
      <c r="S31" s="20">
        <f t="shared" si="0"/>
        <v>5587.3</v>
      </c>
      <c r="T31" s="40"/>
      <c r="U31" s="89">
        <f t="shared" si="1"/>
        <v>4469.84</v>
      </c>
      <c r="V31" s="89">
        <f t="shared" si="2"/>
        <v>9312.166666666668</v>
      </c>
      <c r="W31" s="20">
        <f t="shared" si="3"/>
        <v>2793.65</v>
      </c>
      <c r="X31" s="41">
        <f t="shared" si="4"/>
        <v>586.6665</v>
      </c>
      <c r="Y31" s="21">
        <f t="shared" si="5"/>
        <v>167.619</v>
      </c>
      <c r="Z31" s="21">
        <f t="shared" si="6"/>
        <v>712.38075</v>
      </c>
      <c r="AA31" s="21">
        <f t="shared" si="7"/>
        <v>111.74600000000001</v>
      </c>
      <c r="AB31" s="41">
        <v>931</v>
      </c>
      <c r="AC31" s="26"/>
      <c r="AD31" s="41">
        <f t="shared" si="8"/>
        <v>279.365</v>
      </c>
      <c r="AE31" s="41"/>
      <c r="AF31" s="26"/>
      <c r="AG31" s="41">
        <f t="shared" si="9"/>
        <v>4134.602</v>
      </c>
      <c r="AH31" s="41">
        <v>1085</v>
      </c>
      <c r="AI31" s="41"/>
      <c r="AJ31" s="41">
        <v>2500</v>
      </c>
      <c r="AK31" s="21"/>
      <c r="AL31" s="30"/>
      <c r="AM31" s="30"/>
    </row>
    <row r="32" spans="1:39" ht="15" customHeight="1">
      <c r="A32" s="66">
        <v>26</v>
      </c>
      <c r="B32" s="87">
        <v>9</v>
      </c>
      <c r="C32" s="87">
        <v>33</v>
      </c>
      <c r="D32" s="88">
        <v>7</v>
      </c>
      <c r="E32" s="88">
        <v>93300850</v>
      </c>
      <c r="F32" s="88">
        <v>850</v>
      </c>
      <c r="G32" s="25"/>
      <c r="H32" s="26" t="s">
        <v>76</v>
      </c>
      <c r="I32" s="71">
        <v>8</v>
      </c>
      <c r="J32" s="71">
        <v>40</v>
      </c>
      <c r="K32" s="67" t="s">
        <v>79</v>
      </c>
      <c r="L32" s="67" t="s">
        <v>154</v>
      </c>
      <c r="M32" s="80" t="s">
        <v>94</v>
      </c>
      <c r="N32" s="82" t="s">
        <v>107</v>
      </c>
      <c r="O32" s="26" t="s">
        <v>104</v>
      </c>
      <c r="P32" s="83" t="s">
        <v>109</v>
      </c>
      <c r="Q32" s="85">
        <v>5587.3</v>
      </c>
      <c r="R32" s="27"/>
      <c r="S32" s="20">
        <f t="shared" si="0"/>
        <v>5587.3</v>
      </c>
      <c r="T32" s="40"/>
      <c r="U32" s="89">
        <f t="shared" si="1"/>
        <v>4469.84</v>
      </c>
      <c r="V32" s="89">
        <f t="shared" si="2"/>
        <v>9312.166666666668</v>
      </c>
      <c r="W32" s="20">
        <f t="shared" si="3"/>
        <v>2793.65</v>
      </c>
      <c r="X32" s="41">
        <f t="shared" si="4"/>
        <v>586.6665</v>
      </c>
      <c r="Y32" s="21">
        <f t="shared" si="5"/>
        <v>167.619</v>
      </c>
      <c r="Z32" s="21">
        <f t="shared" si="6"/>
        <v>712.38075</v>
      </c>
      <c r="AA32" s="21">
        <f t="shared" si="7"/>
        <v>111.74600000000001</v>
      </c>
      <c r="AB32" s="41">
        <v>931</v>
      </c>
      <c r="AC32" s="26"/>
      <c r="AD32" s="41">
        <f t="shared" si="8"/>
        <v>279.365</v>
      </c>
      <c r="AE32" s="41"/>
      <c r="AF32" s="26"/>
      <c r="AG32" s="41">
        <f t="shared" si="9"/>
        <v>4134.602</v>
      </c>
      <c r="AH32" s="41"/>
      <c r="AI32" s="41"/>
      <c r="AJ32" s="41">
        <v>2500</v>
      </c>
      <c r="AK32" s="21"/>
      <c r="AL32" s="30"/>
      <c r="AM32" s="30"/>
    </row>
    <row r="33" spans="1:39" ht="15" customHeight="1">
      <c r="A33" s="66">
        <v>27</v>
      </c>
      <c r="B33" s="87">
        <v>9</v>
      </c>
      <c r="C33" s="87">
        <v>33</v>
      </c>
      <c r="D33" s="88">
        <v>7</v>
      </c>
      <c r="E33" s="88">
        <v>93300850</v>
      </c>
      <c r="F33" s="88">
        <v>850</v>
      </c>
      <c r="G33" s="25"/>
      <c r="H33" s="26" t="s">
        <v>112</v>
      </c>
      <c r="I33" s="71">
        <v>7</v>
      </c>
      <c r="J33" s="71">
        <v>40</v>
      </c>
      <c r="K33" s="67" t="s">
        <v>80</v>
      </c>
      <c r="L33" s="67" t="s">
        <v>155</v>
      </c>
      <c r="M33" s="80" t="s">
        <v>95</v>
      </c>
      <c r="N33" s="82" t="s">
        <v>108</v>
      </c>
      <c r="O33" s="26" t="s">
        <v>107</v>
      </c>
      <c r="P33" s="83" t="s">
        <v>109</v>
      </c>
      <c r="Q33" s="85">
        <v>5315.1</v>
      </c>
      <c r="R33" s="27"/>
      <c r="S33" s="20">
        <f t="shared" si="0"/>
        <v>5315.1</v>
      </c>
      <c r="T33" s="40"/>
      <c r="U33" s="89">
        <f t="shared" si="1"/>
        <v>4252.08</v>
      </c>
      <c r="V33" s="89">
        <f t="shared" si="2"/>
        <v>8858.5</v>
      </c>
      <c r="W33" s="20">
        <f t="shared" si="3"/>
        <v>2657.55</v>
      </c>
      <c r="X33" s="41">
        <f t="shared" si="4"/>
        <v>558.0855</v>
      </c>
      <c r="Y33" s="21">
        <f t="shared" si="5"/>
        <v>159.453</v>
      </c>
      <c r="Z33" s="21">
        <f t="shared" si="6"/>
        <v>677.67525</v>
      </c>
      <c r="AA33" s="21">
        <f t="shared" si="7"/>
        <v>106.302</v>
      </c>
      <c r="AB33" s="41">
        <v>931</v>
      </c>
      <c r="AC33" s="26"/>
      <c r="AD33" s="41">
        <f t="shared" si="8"/>
        <v>265.75500000000005</v>
      </c>
      <c r="AE33" s="41"/>
      <c r="AF33" s="26"/>
      <c r="AG33" s="41">
        <f t="shared" si="9"/>
        <v>3933.174</v>
      </c>
      <c r="AH33" s="41"/>
      <c r="AI33" s="41"/>
      <c r="AJ33" s="41">
        <v>2500</v>
      </c>
      <c r="AK33" s="21"/>
      <c r="AL33" s="30"/>
      <c r="AM33" s="30"/>
    </row>
    <row r="34" spans="1:39" ht="15" customHeight="1">
      <c r="A34" s="87">
        <v>28</v>
      </c>
      <c r="B34" s="87">
        <v>9</v>
      </c>
      <c r="C34" s="87">
        <v>33</v>
      </c>
      <c r="D34" s="88">
        <v>7</v>
      </c>
      <c r="E34" s="88">
        <v>93300850</v>
      </c>
      <c r="F34" s="88">
        <v>850</v>
      </c>
      <c r="G34" s="25"/>
      <c r="H34" s="26" t="s">
        <v>76</v>
      </c>
      <c r="I34" s="75">
        <v>7</v>
      </c>
      <c r="J34" s="75">
        <v>40</v>
      </c>
      <c r="K34" s="77" t="s">
        <v>80</v>
      </c>
      <c r="L34" s="77" t="s">
        <v>157</v>
      </c>
      <c r="M34" s="80" t="s">
        <v>95</v>
      </c>
      <c r="N34" s="82" t="s">
        <v>115</v>
      </c>
      <c r="O34" s="26" t="s">
        <v>106</v>
      </c>
      <c r="P34" s="83" t="s">
        <v>109</v>
      </c>
      <c r="Q34" s="85">
        <v>5315.1</v>
      </c>
      <c r="R34" s="27"/>
      <c r="S34" s="20">
        <f t="shared" si="0"/>
        <v>5315.1</v>
      </c>
      <c r="T34" s="40"/>
      <c r="U34" s="89">
        <f t="shared" si="1"/>
        <v>4252.08</v>
      </c>
      <c r="V34" s="89">
        <f t="shared" si="2"/>
        <v>8858.5</v>
      </c>
      <c r="W34" s="20">
        <f t="shared" si="3"/>
        <v>2657.55</v>
      </c>
      <c r="X34" s="41">
        <f t="shared" si="4"/>
        <v>558.0855</v>
      </c>
      <c r="Y34" s="21">
        <f t="shared" si="5"/>
        <v>159.453</v>
      </c>
      <c r="Z34" s="21">
        <f t="shared" si="6"/>
        <v>677.67525</v>
      </c>
      <c r="AA34" s="21">
        <f t="shared" si="7"/>
        <v>106.302</v>
      </c>
      <c r="AB34" s="41">
        <v>931</v>
      </c>
      <c r="AC34" s="26"/>
      <c r="AD34" s="41">
        <f t="shared" si="8"/>
        <v>265.75500000000005</v>
      </c>
      <c r="AE34" s="41"/>
      <c r="AF34" s="26"/>
      <c r="AG34" s="41">
        <f t="shared" si="9"/>
        <v>3933.174</v>
      </c>
      <c r="AH34" s="41">
        <v>1085</v>
      </c>
      <c r="AI34" s="41"/>
      <c r="AJ34" s="41">
        <v>2500</v>
      </c>
      <c r="AK34" s="21"/>
      <c r="AL34" s="30"/>
      <c r="AM34" s="30"/>
    </row>
    <row r="35" spans="1:39" ht="15" customHeight="1">
      <c r="A35" s="66">
        <v>29</v>
      </c>
      <c r="B35" s="87">
        <v>9</v>
      </c>
      <c r="C35" s="87">
        <v>33</v>
      </c>
      <c r="D35" s="88">
        <v>7</v>
      </c>
      <c r="E35" s="88">
        <v>93300850</v>
      </c>
      <c r="F35" s="88">
        <v>850</v>
      </c>
      <c r="G35" s="25"/>
      <c r="H35" s="26" t="s">
        <v>112</v>
      </c>
      <c r="I35" s="75">
        <v>7</v>
      </c>
      <c r="J35" s="75">
        <v>40</v>
      </c>
      <c r="K35" s="77" t="s">
        <v>80</v>
      </c>
      <c r="L35" s="67" t="s">
        <v>158</v>
      </c>
      <c r="M35" s="80" t="s">
        <v>95</v>
      </c>
      <c r="N35" s="82" t="s">
        <v>115</v>
      </c>
      <c r="O35" s="26" t="s">
        <v>104</v>
      </c>
      <c r="P35" s="83" t="s">
        <v>109</v>
      </c>
      <c r="Q35" s="85">
        <v>5315.1</v>
      </c>
      <c r="R35" s="27"/>
      <c r="S35" s="20">
        <f t="shared" si="0"/>
        <v>5315.1</v>
      </c>
      <c r="T35" s="40"/>
      <c r="U35" s="89">
        <f t="shared" si="1"/>
        <v>4252.08</v>
      </c>
      <c r="V35" s="89">
        <f t="shared" si="2"/>
        <v>8858.5</v>
      </c>
      <c r="W35" s="20">
        <f t="shared" si="3"/>
        <v>2657.55</v>
      </c>
      <c r="X35" s="41">
        <f t="shared" si="4"/>
        <v>558.0855</v>
      </c>
      <c r="Y35" s="21">
        <f t="shared" si="5"/>
        <v>159.453</v>
      </c>
      <c r="Z35" s="21">
        <f t="shared" si="6"/>
        <v>677.67525</v>
      </c>
      <c r="AA35" s="21">
        <f t="shared" si="7"/>
        <v>106.302</v>
      </c>
      <c r="AB35" s="41">
        <v>931</v>
      </c>
      <c r="AC35" s="26"/>
      <c r="AD35" s="41">
        <f t="shared" si="8"/>
        <v>265.75500000000005</v>
      </c>
      <c r="AE35" s="41"/>
      <c r="AF35" s="26"/>
      <c r="AG35" s="41">
        <f t="shared" si="9"/>
        <v>3933.174</v>
      </c>
      <c r="AH35" s="41"/>
      <c r="AI35" s="41"/>
      <c r="AJ35" s="41">
        <v>2500</v>
      </c>
      <c r="AK35" s="21"/>
      <c r="AL35" s="30"/>
      <c r="AM35" s="30"/>
    </row>
    <row r="36" spans="1:39" ht="15" customHeight="1">
      <c r="A36" s="66">
        <v>30</v>
      </c>
      <c r="B36" s="87">
        <v>9</v>
      </c>
      <c r="C36" s="87">
        <v>33</v>
      </c>
      <c r="D36" s="88">
        <v>7</v>
      </c>
      <c r="E36" s="88">
        <v>93300850</v>
      </c>
      <c r="F36" s="88">
        <v>850</v>
      </c>
      <c r="G36" s="25"/>
      <c r="H36" s="26" t="s">
        <v>76</v>
      </c>
      <c r="I36" s="71">
        <v>7</v>
      </c>
      <c r="J36" s="71">
        <v>40</v>
      </c>
      <c r="K36" s="67" t="s">
        <v>80</v>
      </c>
      <c r="L36" s="77" t="s">
        <v>156</v>
      </c>
      <c r="M36" s="80" t="s">
        <v>95</v>
      </c>
      <c r="N36" s="82" t="s">
        <v>107</v>
      </c>
      <c r="O36" s="82" t="s">
        <v>107</v>
      </c>
      <c r="P36" s="83" t="s">
        <v>109</v>
      </c>
      <c r="Q36" s="85">
        <v>5315.1</v>
      </c>
      <c r="R36" s="27"/>
      <c r="S36" s="20">
        <f>Q36+R36</f>
        <v>5315.1</v>
      </c>
      <c r="T36" s="40"/>
      <c r="U36" s="89">
        <f>Q36/30*24</f>
        <v>4252.08</v>
      </c>
      <c r="V36" s="89">
        <f>Q36/30*50</f>
        <v>8858.5</v>
      </c>
      <c r="W36" s="20">
        <f>Q36/30*15</f>
        <v>2657.55</v>
      </c>
      <c r="X36" s="41">
        <f t="shared" si="4"/>
        <v>558.0855</v>
      </c>
      <c r="Y36" s="21">
        <f>S36*3%</f>
        <v>159.453</v>
      </c>
      <c r="Z36" s="21">
        <f>Q36*12.75%</f>
        <v>677.67525</v>
      </c>
      <c r="AA36" s="21">
        <f>Q36*2%</f>
        <v>106.302</v>
      </c>
      <c r="AB36" s="41">
        <v>931</v>
      </c>
      <c r="AC36" s="26"/>
      <c r="AD36" s="41">
        <f>Q36*5%</f>
        <v>265.75500000000005</v>
      </c>
      <c r="AE36" s="41"/>
      <c r="AF36" s="26"/>
      <c r="AG36" s="41">
        <f t="shared" si="9"/>
        <v>3933.174</v>
      </c>
      <c r="AH36" s="41"/>
      <c r="AI36" s="41"/>
      <c r="AJ36" s="41">
        <v>2500</v>
      </c>
      <c r="AK36" s="21"/>
      <c r="AL36" s="30"/>
      <c r="AM36" s="30"/>
    </row>
    <row r="37" spans="1:39" ht="15" customHeight="1">
      <c r="A37" s="87">
        <v>31</v>
      </c>
      <c r="B37" s="87">
        <v>9</v>
      </c>
      <c r="C37" s="87">
        <v>33</v>
      </c>
      <c r="D37" s="88">
        <v>7</v>
      </c>
      <c r="E37" s="88">
        <v>93300850</v>
      </c>
      <c r="F37" s="88">
        <v>850</v>
      </c>
      <c r="G37" s="25"/>
      <c r="H37" s="26" t="s">
        <v>112</v>
      </c>
      <c r="I37" s="71">
        <v>7</v>
      </c>
      <c r="J37" s="71">
        <v>40</v>
      </c>
      <c r="K37" s="67" t="s">
        <v>79</v>
      </c>
      <c r="L37" s="67" t="s">
        <v>159</v>
      </c>
      <c r="M37" s="80" t="s">
        <v>96</v>
      </c>
      <c r="N37" s="82" t="s">
        <v>104</v>
      </c>
      <c r="O37" s="26" t="s">
        <v>104</v>
      </c>
      <c r="P37" s="83" t="s">
        <v>109</v>
      </c>
      <c r="Q37" s="85">
        <v>5315.1</v>
      </c>
      <c r="R37" s="27"/>
      <c r="S37" s="20">
        <f t="shared" si="0"/>
        <v>5315.1</v>
      </c>
      <c r="T37" s="40"/>
      <c r="U37" s="89">
        <f t="shared" si="1"/>
        <v>4252.08</v>
      </c>
      <c r="V37" s="89">
        <f t="shared" si="2"/>
        <v>8858.5</v>
      </c>
      <c r="W37" s="20">
        <f t="shared" si="3"/>
        <v>2657.55</v>
      </c>
      <c r="X37" s="41">
        <f t="shared" si="4"/>
        <v>558.0855</v>
      </c>
      <c r="Y37" s="21">
        <f t="shared" si="5"/>
        <v>159.453</v>
      </c>
      <c r="Z37" s="21">
        <f t="shared" si="6"/>
        <v>677.67525</v>
      </c>
      <c r="AA37" s="21">
        <f t="shared" si="7"/>
        <v>106.302</v>
      </c>
      <c r="AB37" s="41">
        <v>931</v>
      </c>
      <c r="AC37" s="26"/>
      <c r="AD37" s="41">
        <f t="shared" si="8"/>
        <v>265.75500000000005</v>
      </c>
      <c r="AE37" s="41"/>
      <c r="AF37" s="26"/>
      <c r="AG37" s="41">
        <f t="shared" si="9"/>
        <v>3933.174</v>
      </c>
      <c r="AH37" s="41"/>
      <c r="AI37" s="41"/>
      <c r="AJ37" s="41">
        <v>2500</v>
      </c>
      <c r="AK37" s="21"/>
      <c r="AL37" s="30"/>
      <c r="AM37" s="30"/>
    </row>
    <row r="38" spans="1:39" ht="15" customHeight="1">
      <c r="A38" s="87"/>
      <c r="B38" s="87">
        <v>9</v>
      </c>
      <c r="C38" s="87">
        <v>33</v>
      </c>
      <c r="D38" s="88">
        <v>7</v>
      </c>
      <c r="E38" s="88">
        <v>93300850</v>
      </c>
      <c r="F38" s="88">
        <v>850</v>
      </c>
      <c r="G38" s="25"/>
      <c r="H38" s="26" t="s">
        <v>112</v>
      </c>
      <c r="I38" s="71">
        <v>3</v>
      </c>
      <c r="J38" s="71">
        <v>40</v>
      </c>
      <c r="K38" s="67" t="s">
        <v>126</v>
      </c>
      <c r="L38" s="67" t="s">
        <v>160</v>
      </c>
      <c r="M38" s="80" t="s">
        <v>127</v>
      </c>
      <c r="N38" s="82" t="s">
        <v>107</v>
      </c>
      <c r="O38" s="26" t="s">
        <v>104</v>
      </c>
      <c r="P38" s="83" t="s">
        <v>109</v>
      </c>
      <c r="Q38" s="85">
        <v>4391.85</v>
      </c>
      <c r="R38" s="27"/>
      <c r="S38" s="20">
        <f>Q38+R38</f>
        <v>4391.85</v>
      </c>
      <c r="T38" s="40"/>
      <c r="U38" s="89">
        <f>Q38/30*24</f>
        <v>3513.4800000000005</v>
      </c>
      <c r="V38" s="89">
        <f>Q38/30*50</f>
        <v>7319.750000000001</v>
      </c>
      <c r="W38" s="20">
        <f>Q38/30*15</f>
        <v>2195.925</v>
      </c>
      <c r="X38" s="41">
        <f>Q38*10.5%</f>
        <v>461.14425</v>
      </c>
      <c r="Y38" s="21">
        <f>S38*3%</f>
        <v>131.7555</v>
      </c>
      <c r="Z38" s="21">
        <f>Q38*12.75%</f>
        <v>559.9608750000001</v>
      </c>
      <c r="AA38" s="21">
        <f>Q38*2%</f>
        <v>87.837</v>
      </c>
      <c r="AB38" s="41">
        <v>931</v>
      </c>
      <c r="AC38" s="26"/>
      <c r="AD38" s="41">
        <f>Q38*5%</f>
        <v>219.59250000000003</v>
      </c>
      <c r="AE38" s="41"/>
      <c r="AF38" s="26"/>
      <c r="AG38" s="41">
        <f>(U38+V38)*30%</f>
        <v>3249.9690000000005</v>
      </c>
      <c r="AH38" s="41"/>
      <c r="AI38" s="41"/>
      <c r="AJ38" s="41">
        <v>2500</v>
      </c>
      <c r="AK38" s="21"/>
      <c r="AL38" s="30"/>
      <c r="AM38" s="30"/>
    </row>
    <row r="39" spans="1:39" ht="15" customHeight="1">
      <c r="A39" s="66">
        <v>32</v>
      </c>
      <c r="B39" s="87">
        <v>9</v>
      </c>
      <c r="C39" s="87">
        <v>33</v>
      </c>
      <c r="D39" s="88">
        <v>7</v>
      </c>
      <c r="E39" s="88">
        <v>93300850</v>
      </c>
      <c r="F39" s="88">
        <v>850</v>
      </c>
      <c r="G39" s="25"/>
      <c r="H39" s="26" t="s">
        <v>112</v>
      </c>
      <c r="I39" s="71">
        <v>6</v>
      </c>
      <c r="J39" s="71">
        <v>40</v>
      </c>
      <c r="K39" s="67" t="s">
        <v>80</v>
      </c>
      <c r="L39" s="67" t="s">
        <v>161</v>
      </c>
      <c r="M39" s="80" t="s">
        <v>97</v>
      </c>
      <c r="N39" s="82" t="s">
        <v>116</v>
      </c>
      <c r="O39" s="26" t="s">
        <v>106</v>
      </c>
      <c r="P39" s="83" t="s">
        <v>109</v>
      </c>
      <c r="Q39" s="85">
        <v>5059.6</v>
      </c>
      <c r="R39" s="27"/>
      <c r="S39" s="20">
        <f t="shared" si="0"/>
        <v>5059.6</v>
      </c>
      <c r="T39" s="40"/>
      <c r="U39" s="89">
        <f t="shared" si="1"/>
        <v>4047.6800000000003</v>
      </c>
      <c r="V39" s="89">
        <f t="shared" si="2"/>
        <v>8432.666666666666</v>
      </c>
      <c r="W39" s="20">
        <f t="shared" si="3"/>
        <v>2529.8</v>
      </c>
      <c r="X39" s="41">
        <f t="shared" si="4"/>
        <v>531.258</v>
      </c>
      <c r="Y39" s="21">
        <f t="shared" si="5"/>
        <v>151.788</v>
      </c>
      <c r="Z39" s="21">
        <f t="shared" si="6"/>
        <v>645.099</v>
      </c>
      <c r="AA39" s="21">
        <f t="shared" si="7"/>
        <v>101.19200000000001</v>
      </c>
      <c r="AB39" s="41">
        <v>931</v>
      </c>
      <c r="AC39" s="26"/>
      <c r="AD39" s="41">
        <f t="shared" si="8"/>
        <v>252.98000000000002</v>
      </c>
      <c r="AE39" s="41"/>
      <c r="AF39" s="26"/>
      <c r="AG39" s="41">
        <f t="shared" si="9"/>
        <v>3744.104</v>
      </c>
      <c r="AH39" s="41"/>
      <c r="AI39" s="41"/>
      <c r="AJ39" s="41">
        <v>2500</v>
      </c>
      <c r="AK39" s="21"/>
      <c r="AL39" s="30"/>
      <c r="AM39" s="30"/>
    </row>
    <row r="40" spans="1:39" ht="15" customHeight="1">
      <c r="A40" s="66">
        <v>33</v>
      </c>
      <c r="B40" s="87">
        <v>9</v>
      </c>
      <c r="C40" s="87">
        <v>33</v>
      </c>
      <c r="D40" s="88">
        <v>7</v>
      </c>
      <c r="E40" s="88">
        <v>93300850</v>
      </c>
      <c r="F40" s="88">
        <v>850</v>
      </c>
      <c r="G40" s="25"/>
      <c r="H40" s="26" t="s">
        <v>112</v>
      </c>
      <c r="I40" s="71">
        <v>6</v>
      </c>
      <c r="J40" s="71">
        <v>40</v>
      </c>
      <c r="K40" s="67" t="s">
        <v>80</v>
      </c>
      <c r="L40" s="67" t="s">
        <v>162</v>
      </c>
      <c r="M40" s="80" t="s">
        <v>97</v>
      </c>
      <c r="N40" s="82" t="s">
        <v>116</v>
      </c>
      <c r="O40" s="26" t="s">
        <v>106</v>
      </c>
      <c r="P40" s="83" t="s">
        <v>109</v>
      </c>
      <c r="Q40" s="85">
        <v>5059.6</v>
      </c>
      <c r="R40" s="27"/>
      <c r="S40" s="20">
        <f>Q40+R40</f>
        <v>5059.6</v>
      </c>
      <c r="T40" s="40"/>
      <c r="U40" s="89">
        <f>Q40/30*24</f>
        <v>4047.6800000000003</v>
      </c>
      <c r="V40" s="89">
        <f>Q40/30*50</f>
        <v>8432.666666666666</v>
      </c>
      <c r="W40" s="20">
        <f>Q40/30*15</f>
        <v>2529.8</v>
      </c>
      <c r="X40" s="41">
        <f t="shared" si="4"/>
        <v>531.258</v>
      </c>
      <c r="Y40" s="21">
        <f>S40*3%</f>
        <v>151.788</v>
      </c>
      <c r="Z40" s="21">
        <f>Q40*12.75%</f>
        <v>645.099</v>
      </c>
      <c r="AA40" s="21">
        <f>Q40*2%</f>
        <v>101.19200000000001</v>
      </c>
      <c r="AB40" s="41">
        <v>931</v>
      </c>
      <c r="AC40" s="26"/>
      <c r="AD40" s="41">
        <f>Q40*5%</f>
        <v>252.98000000000002</v>
      </c>
      <c r="AE40" s="41"/>
      <c r="AF40" s="26"/>
      <c r="AG40" s="41">
        <f t="shared" si="9"/>
        <v>3744.104</v>
      </c>
      <c r="AH40" s="41"/>
      <c r="AI40" s="41"/>
      <c r="AJ40" s="41">
        <v>2500</v>
      </c>
      <c r="AK40" s="21"/>
      <c r="AL40" s="30"/>
      <c r="AM40" s="30"/>
    </row>
    <row r="41" spans="1:39" ht="15" customHeight="1">
      <c r="A41" s="66"/>
      <c r="B41" s="87">
        <v>9</v>
      </c>
      <c r="C41" s="87">
        <v>33</v>
      </c>
      <c r="D41" s="88">
        <v>7</v>
      </c>
      <c r="E41" s="88">
        <v>93300850</v>
      </c>
      <c r="F41" s="88">
        <v>850</v>
      </c>
      <c r="G41" s="25"/>
      <c r="H41" s="26" t="s">
        <v>76</v>
      </c>
      <c r="I41" s="71">
        <v>6</v>
      </c>
      <c r="J41" s="71">
        <v>40</v>
      </c>
      <c r="K41" s="67" t="s">
        <v>80</v>
      </c>
      <c r="L41" s="67" t="s">
        <v>163</v>
      </c>
      <c r="M41" s="80" t="s">
        <v>97</v>
      </c>
      <c r="N41" s="82" t="s">
        <v>116</v>
      </c>
      <c r="O41" s="26" t="s">
        <v>106</v>
      </c>
      <c r="P41" s="83" t="s">
        <v>109</v>
      </c>
      <c r="Q41" s="85">
        <v>5059.6</v>
      </c>
      <c r="R41" s="27"/>
      <c r="S41" s="20">
        <f>Q41+R41</f>
        <v>5059.6</v>
      </c>
      <c r="T41" s="40"/>
      <c r="U41" s="89">
        <f>Q41/30*24</f>
        <v>4047.6800000000003</v>
      </c>
      <c r="V41" s="89">
        <f>Q41/30*50</f>
        <v>8432.666666666666</v>
      </c>
      <c r="W41" s="20">
        <f>Q41/30*15</f>
        <v>2529.8</v>
      </c>
      <c r="X41" s="41">
        <f>Q41*10.5%</f>
        <v>531.258</v>
      </c>
      <c r="Y41" s="21">
        <f>S41*3%</f>
        <v>151.788</v>
      </c>
      <c r="Z41" s="21">
        <f>Q41*12.75%</f>
        <v>645.099</v>
      </c>
      <c r="AA41" s="21">
        <f>Q41*2%</f>
        <v>101.19200000000001</v>
      </c>
      <c r="AB41" s="41">
        <v>931</v>
      </c>
      <c r="AC41" s="26"/>
      <c r="AD41" s="41">
        <f>Q41*5%</f>
        <v>252.98000000000002</v>
      </c>
      <c r="AE41" s="41"/>
      <c r="AF41" s="26"/>
      <c r="AG41" s="41">
        <f>(U41+V41)*30%</f>
        <v>3744.104</v>
      </c>
      <c r="AH41" s="41"/>
      <c r="AI41" s="41"/>
      <c r="AJ41" s="41">
        <v>2500</v>
      </c>
      <c r="AK41" s="21"/>
      <c r="AL41" s="30"/>
      <c r="AM41" s="30"/>
    </row>
    <row r="42" spans="1:39" ht="15" customHeight="1">
      <c r="A42" s="87">
        <v>34</v>
      </c>
      <c r="B42" s="87">
        <v>9</v>
      </c>
      <c r="C42" s="87">
        <v>33</v>
      </c>
      <c r="D42" s="88">
        <v>7</v>
      </c>
      <c r="E42" s="88">
        <v>93300850</v>
      </c>
      <c r="F42" s="88">
        <v>850</v>
      </c>
      <c r="G42" s="25"/>
      <c r="H42" s="26"/>
      <c r="I42" s="71" t="s">
        <v>77</v>
      </c>
      <c r="J42" s="71" t="s">
        <v>77</v>
      </c>
      <c r="K42" s="67" t="s">
        <v>77</v>
      </c>
      <c r="L42" s="67"/>
      <c r="M42" s="80" t="s">
        <v>98</v>
      </c>
      <c r="N42" s="82" t="s">
        <v>105</v>
      </c>
      <c r="O42" s="82" t="s">
        <v>105</v>
      </c>
      <c r="P42" s="83" t="s">
        <v>110</v>
      </c>
      <c r="Q42" s="85">
        <v>4821.1</v>
      </c>
      <c r="R42" s="27"/>
      <c r="S42" s="20">
        <f t="shared" si="0"/>
        <v>4821.1</v>
      </c>
      <c r="T42" s="40"/>
      <c r="U42" s="89">
        <f t="shared" si="1"/>
        <v>3856.88</v>
      </c>
      <c r="V42" s="89">
        <f t="shared" si="2"/>
        <v>8035.166666666667</v>
      </c>
      <c r="W42" s="20">
        <f t="shared" si="3"/>
        <v>2410.55</v>
      </c>
      <c r="X42" s="41">
        <f t="shared" si="4"/>
        <v>506.2155</v>
      </c>
      <c r="Y42" s="21">
        <f t="shared" si="5"/>
        <v>144.633</v>
      </c>
      <c r="Z42" s="21">
        <f t="shared" si="6"/>
        <v>614.6902500000001</v>
      </c>
      <c r="AA42" s="21">
        <f t="shared" si="7"/>
        <v>96.42200000000001</v>
      </c>
      <c r="AB42" s="41">
        <v>931</v>
      </c>
      <c r="AC42" s="26"/>
      <c r="AD42" s="41">
        <f t="shared" si="8"/>
        <v>241.05500000000004</v>
      </c>
      <c r="AE42" s="41"/>
      <c r="AF42" s="26"/>
      <c r="AG42" s="41">
        <f t="shared" si="9"/>
        <v>3567.614</v>
      </c>
      <c r="AH42" s="41"/>
      <c r="AI42" s="41"/>
      <c r="AJ42" s="41">
        <v>2500</v>
      </c>
      <c r="AK42" s="21"/>
      <c r="AL42" s="30"/>
      <c r="AM42" s="30"/>
    </row>
    <row r="43" spans="1:39" ht="15" customHeight="1">
      <c r="A43" s="66">
        <v>35</v>
      </c>
      <c r="B43" s="87">
        <v>9</v>
      </c>
      <c r="C43" s="87">
        <v>33</v>
      </c>
      <c r="D43" s="88">
        <v>7</v>
      </c>
      <c r="E43" s="88">
        <v>93300850</v>
      </c>
      <c r="F43" s="88">
        <v>850</v>
      </c>
      <c r="G43" s="25"/>
      <c r="H43" s="26"/>
      <c r="I43" s="71" t="s">
        <v>77</v>
      </c>
      <c r="J43" s="71" t="s">
        <v>77</v>
      </c>
      <c r="K43" s="67" t="s">
        <v>77</v>
      </c>
      <c r="L43" s="67"/>
      <c r="M43" s="80" t="s">
        <v>98</v>
      </c>
      <c r="N43" s="82" t="s">
        <v>105</v>
      </c>
      <c r="O43" s="82" t="s">
        <v>105</v>
      </c>
      <c r="P43" s="83" t="s">
        <v>110</v>
      </c>
      <c r="Q43" s="85">
        <v>4821.1</v>
      </c>
      <c r="R43" s="27"/>
      <c r="S43" s="20">
        <f t="shared" si="0"/>
        <v>4821.1</v>
      </c>
      <c r="T43" s="40"/>
      <c r="U43" s="89">
        <f t="shared" si="1"/>
        <v>3856.88</v>
      </c>
      <c r="V43" s="89">
        <f t="shared" si="2"/>
        <v>8035.166666666667</v>
      </c>
      <c r="W43" s="20">
        <f t="shared" si="3"/>
        <v>2410.55</v>
      </c>
      <c r="X43" s="41">
        <f t="shared" si="4"/>
        <v>506.2155</v>
      </c>
      <c r="Y43" s="21">
        <f t="shared" si="5"/>
        <v>144.633</v>
      </c>
      <c r="Z43" s="21">
        <f t="shared" si="6"/>
        <v>614.6902500000001</v>
      </c>
      <c r="AA43" s="21">
        <f t="shared" si="7"/>
        <v>96.42200000000001</v>
      </c>
      <c r="AB43" s="41">
        <v>931</v>
      </c>
      <c r="AC43" s="26"/>
      <c r="AD43" s="41">
        <f t="shared" si="8"/>
        <v>241.05500000000004</v>
      </c>
      <c r="AE43" s="41"/>
      <c r="AF43" s="26"/>
      <c r="AG43" s="41">
        <f t="shared" si="9"/>
        <v>3567.614</v>
      </c>
      <c r="AH43" s="41"/>
      <c r="AI43" s="41"/>
      <c r="AJ43" s="41">
        <v>2500</v>
      </c>
      <c r="AK43" s="21"/>
      <c r="AL43" s="30"/>
      <c r="AM43" s="30"/>
    </row>
    <row r="44" spans="1:39" ht="15" customHeight="1">
      <c r="A44" s="66">
        <v>36</v>
      </c>
      <c r="B44" s="87">
        <v>9</v>
      </c>
      <c r="C44" s="87">
        <v>33</v>
      </c>
      <c r="D44" s="88">
        <v>7</v>
      </c>
      <c r="E44" s="88">
        <v>93300850</v>
      </c>
      <c r="F44" s="88">
        <v>850</v>
      </c>
      <c r="G44" s="25"/>
      <c r="H44" s="26"/>
      <c r="I44" s="71" t="s">
        <v>77</v>
      </c>
      <c r="J44" s="71" t="s">
        <v>77</v>
      </c>
      <c r="K44" s="67" t="s">
        <v>77</v>
      </c>
      <c r="L44" s="67"/>
      <c r="M44" s="80" t="s">
        <v>98</v>
      </c>
      <c r="N44" s="82" t="s">
        <v>105</v>
      </c>
      <c r="O44" s="82" t="s">
        <v>105</v>
      </c>
      <c r="P44" s="83" t="s">
        <v>110</v>
      </c>
      <c r="Q44" s="85">
        <v>4821.1</v>
      </c>
      <c r="R44" s="27"/>
      <c r="S44" s="20">
        <f t="shared" si="0"/>
        <v>4821.1</v>
      </c>
      <c r="T44" s="40"/>
      <c r="U44" s="89">
        <f t="shared" si="1"/>
        <v>3856.88</v>
      </c>
      <c r="V44" s="89">
        <f t="shared" si="2"/>
        <v>8035.166666666667</v>
      </c>
      <c r="W44" s="20">
        <f t="shared" si="3"/>
        <v>2410.55</v>
      </c>
      <c r="X44" s="41">
        <f t="shared" si="4"/>
        <v>506.2155</v>
      </c>
      <c r="Y44" s="21">
        <f t="shared" si="5"/>
        <v>144.633</v>
      </c>
      <c r="Z44" s="21">
        <f t="shared" si="6"/>
        <v>614.6902500000001</v>
      </c>
      <c r="AA44" s="21">
        <f t="shared" si="7"/>
        <v>96.42200000000001</v>
      </c>
      <c r="AB44" s="41">
        <v>931</v>
      </c>
      <c r="AC44" s="26"/>
      <c r="AD44" s="41">
        <f t="shared" si="8"/>
        <v>241.05500000000004</v>
      </c>
      <c r="AE44" s="41"/>
      <c r="AF44" s="26"/>
      <c r="AG44" s="41">
        <f t="shared" si="9"/>
        <v>3567.614</v>
      </c>
      <c r="AH44" s="41"/>
      <c r="AI44" s="41"/>
      <c r="AJ44" s="41">
        <v>2500</v>
      </c>
      <c r="AK44" s="21"/>
      <c r="AL44" s="30"/>
      <c r="AM44" s="30"/>
    </row>
    <row r="45" spans="1:39" ht="15" customHeight="1">
      <c r="A45" s="87">
        <v>37</v>
      </c>
      <c r="B45" s="87">
        <v>9</v>
      </c>
      <c r="C45" s="87">
        <v>33</v>
      </c>
      <c r="D45" s="88">
        <v>7</v>
      </c>
      <c r="E45" s="88">
        <v>93300850</v>
      </c>
      <c r="F45" s="88">
        <v>850</v>
      </c>
      <c r="G45" s="25"/>
      <c r="H45" s="26"/>
      <c r="I45" s="71" t="s">
        <v>77</v>
      </c>
      <c r="J45" s="71" t="s">
        <v>77</v>
      </c>
      <c r="K45" s="67" t="s">
        <v>77</v>
      </c>
      <c r="L45" s="67"/>
      <c r="M45" s="80" t="s">
        <v>98</v>
      </c>
      <c r="N45" s="82" t="s">
        <v>105</v>
      </c>
      <c r="O45" s="82" t="s">
        <v>105</v>
      </c>
      <c r="P45" s="83" t="s">
        <v>110</v>
      </c>
      <c r="Q45" s="85">
        <v>4821.1</v>
      </c>
      <c r="R45" s="27"/>
      <c r="S45" s="20">
        <f t="shared" si="0"/>
        <v>4821.1</v>
      </c>
      <c r="T45" s="40"/>
      <c r="U45" s="89">
        <f t="shared" si="1"/>
        <v>3856.88</v>
      </c>
      <c r="V45" s="89">
        <f t="shared" si="2"/>
        <v>8035.166666666667</v>
      </c>
      <c r="W45" s="20">
        <f t="shared" si="3"/>
        <v>2410.55</v>
      </c>
      <c r="X45" s="41">
        <f t="shared" si="4"/>
        <v>506.2155</v>
      </c>
      <c r="Y45" s="21">
        <f t="shared" si="5"/>
        <v>144.633</v>
      </c>
      <c r="Z45" s="21">
        <f t="shared" si="6"/>
        <v>614.6902500000001</v>
      </c>
      <c r="AA45" s="21">
        <f t="shared" si="7"/>
        <v>96.42200000000001</v>
      </c>
      <c r="AB45" s="41">
        <v>931</v>
      </c>
      <c r="AC45" s="26"/>
      <c r="AD45" s="41">
        <f t="shared" si="8"/>
        <v>241.05500000000004</v>
      </c>
      <c r="AE45" s="41"/>
      <c r="AF45" s="26"/>
      <c r="AG45" s="41">
        <f t="shared" si="9"/>
        <v>3567.614</v>
      </c>
      <c r="AH45" s="41"/>
      <c r="AI45" s="41"/>
      <c r="AJ45" s="41">
        <v>2500</v>
      </c>
      <c r="AK45" s="21"/>
      <c r="AL45" s="30"/>
      <c r="AM45" s="30"/>
    </row>
    <row r="46" spans="1:39" ht="15" customHeight="1">
      <c r="A46" s="66">
        <v>38</v>
      </c>
      <c r="B46" s="87">
        <v>9</v>
      </c>
      <c r="C46" s="87">
        <v>33</v>
      </c>
      <c r="D46" s="88">
        <v>7</v>
      </c>
      <c r="E46" s="88">
        <v>93300850</v>
      </c>
      <c r="F46" s="88">
        <v>850</v>
      </c>
      <c r="G46" s="25"/>
      <c r="H46" s="26"/>
      <c r="I46" s="71" t="s">
        <v>77</v>
      </c>
      <c r="J46" s="71" t="s">
        <v>77</v>
      </c>
      <c r="K46" s="67" t="s">
        <v>77</v>
      </c>
      <c r="L46" s="67"/>
      <c r="M46" s="80" t="s">
        <v>98</v>
      </c>
      <c r="N46" s="82" t="s">
        <v>105</v>
      </c>
      <c r="O46" s="82" t="s">
        <v>105</v>
      </c>
      <c r="P46" s="83" t="s">
        <v>110</v>
      </c>
      <c r="Q46" s="85">
        <v>4662.55</v>
      </c>
      <c r="R46" s="27"/>
      <c r="S46" s="20">
        <f t="shared" si="0"/>
        <v>4662.55</v>
      </c>
      <c r="T46" s="40"/>
      <c r="U46" s="89">
        <f t="shared" si="1"/>
        <v>3730.0400000000004</v>
      </c>
      <c r="V46" s="89">
        <f t="shared" si="2"/>
        <v>7770.916666666668</v>
      </c>
      <c r="W46" s="20">
        <f t="shared" si="3"/>
        <v>2331.275</v>
      </c>
      <c r="X46" s="41">
        <f t="shared" si="4"/>
        <v>489.56775</v>
      </c>
      <c r="Y46" s="21">
        <f t="shared" si="5"/>
        <v>139.8765</v>
      </c>
      <c r="Z46" s="21">
        <f t="shared" si="6"/>
        <v>594.475125</v>
      </c>
      <c r="AA46" s="21">
        <f t="shared" si="7"/>
        <v>93.251</v>
      </c>
      <c r="AB46" s="41">
        <v>931</v>
      </c>
      <c r="AC46" s="26"/>
      <c r="AD46" s="41">
        <f t="shared" si="8"/>
        <v>233.12750000000003</v>
      </c>
      <c r="AE46" s="41">
        <v>1043</v>
      </c>
      <c r="AF46" s="26"/>
      <c r="AG46" s="41">
        <f t="shared" si="9"/>
        <v>3450.2870000000007</v>
      </c>
      <c r="AH46" s="41"/>
      <c r="AI46" s="41"/>
      <c r="AJ46" s="41">
        <v>2500</v>
      </c>
      <c r="AK46" s="21"/>
      <c r="AL46" s="30"/>
      <c r="AM46" s="30"/>
    </row>
    <row r="47" spans="1:39" ht="15" customHeight="1">
      <c r="A47" s="66">
        <v>39</v>
      </c>
      <c r="B47" s="87">
        <v>9</v>
      </c>
      <c r="C47" s="87">
        <v>33</v>
      </c>
      <c r="D47" s="88">
        <v>7</v>
      </c>
      <c r="E47" s="88">
        <v>93300850</v>
      </c>
      <c r="F47" s="88">
        <v>850</v>
      </c>
      <c r="G47" s="25"/>
      <c r="H47" s="26" t="s">
        <v>76</v>
      </c>
      <c r="I47" s="75">
        <v>4</v>
      </c>
      <c r="J47" s="75">
        <v>40</v>
      </c>
      <c r="K47" s="66" t="s">
        <v>80</v>
      </c>
      <c r="L47" s="66" t="s">
        <v>164</v>
      </c>
      <c r="M47" s="80" t="s">
        <v>99</v>
      </c>
      <c r="N47" s="82" t="s">
        <v>115</v>
      </c>
      <c r="O47" s="26" t="s">
        <v>106</v>
      </c>
      <c r="P47" s="83" t="s">
        <v>109</v>
      </c>
      <c r="Q47" s="85">
        <v>4594.85</v>
      </c>
      <c r="R47" s="27"/>
      <c r="S47" s="20">
        <f t="shared" si="0"/>
        <v>4594.85</v>
      </c>
      <c r="T47" s="40"/>
      <c r="U47" s="89">
        <f t="shared" si="1"/>
        <v>3675.8800000000006</v>
      </c>
      <c r="V47" s="89">
        <f t="shared" si="2"/>
        <v>7658.083333333335</v>
      </c>
      <c r="W47" s="20">
        <f t="shared" si="3"/>
        <v>2297.425</v>
      </c>
      <c r="X47" s="41">
        <f t="shared" si="4"/>
        <v>482.45925</v>
      </c>
      <c r="Y47" s="21">
        <f t="shared" si="5"/>
        <v>137.84550000000002</v>
      </c>
      <c r="Z47" s="21">
        <f t="shared" si="6"/>
        <v>585.843375</v>
      </c>
      <c r="AA47" s="21">
        <f t="shared" si="7"/>
        <v>91.897</v>
      </c>
      <c r="AB47" s="41">
        <v>931</v>
      </c>
      <c r="AC47" s="26"/>
      <c r="AD47" s="41">
        <f t="shared" si="8"/>
        <v>229.74250000000004</v>
      </c>
      <c r="AE47" s="41"/>
      <c r="AF47" s="26"/>
      <c r="AG47" s="41">
        <f t="shared" si="9"/>
        <v>3400.1890000000003</v>
      </c>
      <c r="AH47" s="41"/>
      <c r="AI47" s="41"/>
      <c r="AJ47" s="41">
        <v>2500</v>
      </c>
      <c r="AK47" s="21"/>
      <c r="AL47" s="30"/>
      <c r="AM47" s="30"/>
    </row>
    <row r="48" spans="1:39" ht="15" customHeight="1">
      <c r="A48" s="87">
        <v>40</v>
      </c>
      <c r="B48" s="87">
        <v>9</v>
      </c>
      <c r="C48" s="87">
        <v>33</v>
      </c>
      <c r="D48" s="88">
        <v>7</v>
      </c>
      <c r="E48" s="88">
        <v>93300850</v>
      </c>
      <c r="F48" s="88">
        <v>850</v>
      </c>
      <c r="G48" s="25"/>
      <c r="H48" s="26" t="s">
        <v>112</v>
      </c>
      <c r="I48" s="71">
        <v>4</v>
      </c>
      <c r="J48" s="71">
        <v>40</v>
      </c>
      <c r="K48" s="67" t="s">
        <v>80</v>
      </c>
      <c r="L48" s="67" t="s">
        <v>165</v>
      </c>
      <c r="M48" s="80" t="s">
        <v>100</v>
      </c>
      <c r="N48" s="82" t="s">
        <v>117</v>
      </c>
      <c r="O48" s="26" t="s">
        <v>107</v>
      </c>
      <c r="P48" s="83" t="s">
        <v>109</v>
      </c>
      <c r="Q48" s="85">
        <v>4594.85</v>
      </c>
      <c r="R48" s="27"/>
      <c r="S48" s="20">
        <f t="shared" si="0"/>
        <v>4594.85</v>
      </c>
      <c r="T48" s="40"/>
      <c r="U48" s="89">
        <f t="shared" si="1"/>
        <v>3675.8800000000006</v>
      </c>
      <c r="V48" s="89">
        <f t="shared" si="2"/>
        <v>7658.083333333335</v>
      </c>
      <c r="W48" s="20">
        <f t="shared" si="3"/>
        <v>2297.425</v>
      </c>
      <c r="X48" s="41">
        <f t="shared" si="4"/>
        <v>482.45925</v>
      </c>
      <c r="Y48" s="21">
        <f t="shared" si="5"/>
        <v>137.84550000000002</v>
      </c>
      <c r="Z48" s="21">
        <f t="shared" si="6"/>
        <v>585.843375</v>
      </c>
      <c r="AA48" s="21">
        <f t="shared" si="7"/>
        <v>91.897</v>
      </c>
      <c r="AB48" s="41">
        <v>931</v>
      </c>
      <c r="AC48" s="26"/>
      <c r="AD48" s="41">
        <f t="shared" si="8"/>
        <v>229.74250000000004</v>
      </c>
      <c r="AE48" s="41"/>
      <c r="AF48" s="26"/>
      <c r="AG48" s="41">
        <f t="shared" si="9"/>
        <v>3400.1890000000003</v>
      </c>
      <c r="AH48" s="41"/>
      <c r="AI48" s="41"/>
      <c r="AJ48" s="41">
        <v>2500</v>
      </c>
      <c r="AK48" s="21"/>
      <c r="AL48" s="30"/>
      <c r="AM48" s="30"/>
    </row>
    <row r="49" spans="1:39" ht="15" customHeight="1">
      <c r="A49" s="66">
        <v>41</v>
      </c>
      <c r="B49" s="87">
        <v>9</v>
      </c>
      <c r="C49" s="87">
        <v>33</v>
      </c>
      <c r="D49" s="88">
        <v>7</v>
      </c>
      <c r="E49" s="88">
        <v>93300850</v>
      </c>
      <c r="F49" s="88">
        <v>850</v>
      </c>
      <c r="G49" s="25"/>
      <c r="H49" s="26" t="s">
        <v>112</v>
      </c>
      <c r="I49" s="71">
        <v>4</v>
      </c>
      <c r="J49" s="71">
        <v>40</v>
      </c>
      <c r="K49" s="67" t="s">
        <v>80</v>
      </c>
      <c r="L49" s="67" t="s">
        <v>166</v>
      </c>
      <c r="M49" s="80" t="s">
        <v>100</v>
      </c>
      <c r="N49" s="82" t="s">
        <v>117</v>
      </c>
      <c r="O49" s="82" t="s">
        <v>107</v>
      </c>
      <c r="P49" s="83" t="s">
        <v>109</v>
      </c>
      <c r="Q49" s="85">
        <v>4594.85</v>
      </c>
      <c r="R49" s="27"/>
      <c r="S49" s="20">
        <f>Q49+R49</f>
        <v>4594.85</v>
      </c>
      <c r="T49" s="40"/>
      <c r="U49" s="89">
        <f>Q49/30*24</f>
        <v>3675.8800000000006</v>
      </c>
      <c r="V49" s="89">
        <f>Q49/30*50</f>
        <v>7658.083333333335</v>
      </c>
      <c r="W49" s="20">
        <f>Q49/30*15</f>
        <v>2297.425</v>
      </c>
      <c r="X49" s="41">
        <f t="shared" si="4"/>
        <v>482.45925</v>
      </c>
      <c r="Y49" s="21">
        <f>S49*3%</f>
        <v>137.84550000000002</v>
      </c>
      <c r="Z49" s="21">
        <f>Q49*12.75%</f>
        <v>585.843375</v>
      </c>
      <c r="AA49" s="21">
        <f>Q49*2%</f>
        <v>91.897</v>
      </c>
      <c r="AB49" s="41">
        <v>931</v>
      </c>
      <c r="AC49" s="26"/>
      <c r="AD49" s="41">
        <f>Q49*5%</f>
        <v>229.74250000000004</v>
      </c>
      <c r="AE49" s="41"/>
      <c r="AF49" s="26"/>
      <c r="AG49" s="41">
        <f t="shared" si="9"/>
        <v>3400.1890000000003</v>
      </c>
      <c r="AH49" s="41"/>
      <c r="AI49" s="41"/>
      <c r="AJ49" s="41">
        <v>2500</v>
      </c>
      <c r="AK49" s="21"/>
      <c r="AL49" s="30"/>
      <c r="AM49" s="30"/>
    </row>
    <row r="50" spans="1:39" ht="15" customHeight="1">
      <c r="A50" s="66">
        <v>42</v>
      </c>
      <c r="B50" s="87">
        <v>9</v>
      </c>
      <c r="C50" s="87">
        <v>33</v>
      </c>
      <c r="D50" s="88">
        <v>7</v>
      </c>
      <c r="E50" s="88">
        <v>93300850</v>
      </c>
      <c r="F50" s="88">
        <v>850</v>
      </c>
      <c r="G50" s="25"/>
      <c r="H50" s="26" t="s">
        <v>76</v>
      </c>
      <c r="I50" s="71">
        <v>3</v>
      </c>
      <c r="J50" s="71">
        <v>40</v>
      </c>
      <c r="K50" s="67" t="s">
        <v>80</v>
      </c>
      <c r="L50" s="67" t="s">
        <v>167</v>
      </c>
      <c r="M50" s="80" t="s">
        <v>101</v>
      </c>
      <c r="N50" s="82" t="s">
        <v>117</v>
      </c>
      <c r="O50" s="26" t="s">
        <v>107</v>
      </c>
      <c r="P50" s="83" t="s">
        <v>109</v>
      </c>
      <c r="Q50" s="85">
        <v>4391.85</v>
      </c>
      <c r="R50" s="27"/>
      <c r="S50" s="20">
        <f t="shared" si="0"/>
        <v>4391.85</v>
      </c>
      <c r="T50" s="40"/>
      <c r="U50" s="89">
        <f t="shared" si="1"/>
        <v>3513.4800000000005</v>
      </c>
      <c r="V50" s="89">
        <f t="shared" si="2"/>
        <v>7319.750000000001</v>
      </c>
      <c r="W50" s="20">
        <f t="shared" si="3"/>
        <v>2195.925</v>
      </c>
      <c r="X50" s="41">
        <f t="shared" si="4"/>
        <v>461.14425</v>
      </c>
      <c r="Y50" s="21">
        <f t="shared" si="5"/>
        <v>131.7555</v>
      </c>
      <c r="Z50" s="21">
        <f t="shared" si="6"/>
        <v>559.9608750000001</v>
      </c>
      <c r="AA50" s="21">
        <f t="shared" si="7"/>
        <v>87.837</v>
      </c>
      <c r="AB50" s="41">
        <v>931</v>
      </c>
      <c r="AC50" s="26"/>
      <c r="AD50" s="41">
        <f t="shared" si="8"/>
        <v>219.59250000000003</v>
      </c>
      <c r="AE50" s="41"/>
      <c r="AF50" s="26"/>
      <c r="AG50" s="41">
        <f t="shared" si="9"/>
        <v>3249.9690000000005</v>
      </c>
      <c r="AH50" s="41"/>
      <c r="AI50" s="41"/>
      <c r="AJ50" s="41">
        <v>2500</v>
      </c>
      <c r="AK50" s="21"/>
      <c r="AL50" s="30"/>
      <c r="AM50" s="30"/>
    </row>
    <row r="51" spans="1:39" ht="15" customHeight="1">
      <c r="A51" s="87">
        <v>43</v>
      </c>
      <c r="B51" s="87">
        <v>9</v>
      </c>
      <c r="C51" s="87">
        <v>33</v>
      </c>
      <c r="D51" s="88">
        <v>7</v>
      </c>
      <c r="E51" s="88">
        <v>93300850</v>
      </c>
      <c r="F51" s="88">
        <v>850</v>
      </c>
      <c r="G51" s="25"/>
      <c r="H51" s="26" t="s">
        <v>112</v>
      </c>
      <c r="I51" s="71">
        <v>3</v>
      </c>
      <c r="J51" s="71">
        <v>40</v>
      </c>
      <c r="K51" s="67" t="s">
        <v>80</v>
      </c>
      <c r="L51" s="67" t="s">
        <v>168</v>
      </c>
      <c r="M51" s="80" t="s">
        <v>102</v>
      </c>
      <c r="N51" s="82" t="s">
        <v>117</v>
      </c>
      <c r="O51" s="26" t="s">
        <v>107</v>
      </c>
      <c r="P51" s="83" t="s">
        <v>109</v>
      </c>
      <c r="Q51" s="85">
        <v>4391.85</v>
      </c>
      <c r="R51" s="27"/>
      <c r="S51" s="20">
        <f t="shared" si="0"/>
        <v>4391.85</v>
      </c>
      <c r="T51" s="40"/>
      <c r="U51" s="89">
        <f t="shared" si="1"/>
        <v>3513.4800000000005</v>
      </c>
      <c r="V51" s="89">
        <f t="shared" si="2"/>
        <v>7319.750000000001</v>
      </c>
      <c r="W51" s="20">
        <f t="shared" si="3"/>
        <v>2195.925</v>
      </c>
      <c r="X51" s="41">
        <f t="shared" si="4"/>
        <v>461.14425</v>
      </c>
      <c r="Y51" s="21">
        <f t="shared" si="5"/>
        <v>131.7555</v>
      </c>
      <c r="Z51" s="21">
        <f t="shared" si="6"/>
        <v>559.9608750000001</v>
      </c>
      <c r="AA51" s="21">
        <f t="shared" si="7"/>
        <v>87.837</v>
      </c>
      <c r="AB51" s="41">
        <v>931</v>
      </c>
      <c r="AC51" s="26"/>
      <c r="AD51" s="41">
        <f t="shared" si="8"/>
        <v>219.59250000000003</v>
      </c>
      <c r="AE51" s="41"/>
      <c r="AF51" s="26"/>
      <c r="AG51" s="41">
        <f t="shared" si="9"/>
        <v>3249.9690000000005</v>
      </c>
      <c r="AH51" s="41">
        <v>1085</v>
      </c>
      <c r="AI51" s="41"/>
      <c r="AJ51" s="41">
        <v>2500</v>
      </c>
      <c r="AK51" s="21"/>
      <c r="AL51" s="30"/>
      <c r="AM51" s="30"/>
    </row>
    <row r="52" spans="1:39" ht="15" customHeight="1">
      <c r="A52" s="66">
        <v>44</v>
      </c>
      <c r="B52" s="87">
        <v>9</v>
      </c>
      <c r="C52" s="87">
        <v>33</v>
      </c>
      <c r="D52" s="88">
        <v>7</v>
      </c>
      <c r="E52" s="88">
        <v>93300850</v>
      </c>
      <c r="F52" s="88">
        <v>850</v>
      </c>
      <c r="G52" s="25"/>
      <c r="H52" s="26" t="s">
        <v>112</v>
      </c>
      <c r="I52" s="71">
        <v>3</v>
      </c>
      <c r="J52" s="71">
        <v>40</v>
      </c>
      <c r="K52" s="67" t="s">
        <v>80</v>
      </c>
      <c r="L52" s="67" t="s">
        <v>169</v>
      </c>
      <c r="M52" s="80" t="s">
        <v>102</v>
      </c>
      <c r="N52" s="82" t="s">
        <v>117</v>
      </c>
      <c r="O52" s="26" t="s">
        <v>107</v>
      </c>
      <c r="P52" s="83" t="s">
        <v>109</v>
      </c>
      <c r="Q52" s="85">
        <v>4391.85</v>
      </c>
      <c r="R52" s="27"/>
      <c r="S52" s="20">
        <f t="shared" si="0"/>
        <v>4391.85</v>
      </c>
      <c r="T52" s="40"/>
      <c r="U52" s="89">
        <f t="shared" si="1"/>
        <v>3513.4800000000005</v>
      </c>
      <c r="V52" s="89">
        <f t="shared" si="2"/>
        <v>7319.750000000001</v>
      </c>
      <c r="W52" s="20">
        <f t="shared" si="3"/>
        <v>2195.925</v>
      </c>
      <c r="X52" s="41">
        <f t="shared" si="4"/>
        <v>461.14425</v>
      </c>
      <c r="Y52" s="21">
        <f t="shared" si="5"/>
        <v>131.7555</v>
      </c>
      <c r="Z52" s="21">
        <f t="shared" si="6"/>
        <v>559.9608750000001</v>
      </c>
      <c r="AA52" s="21">
        <f t="shared" si="7"/>
        <v>87.837</v>
      </c>
      <c r="AB52" s="41">
        <v>931</v>
      </c>
      <c r="AC52" s="26"/>
      <c r="AD52" s="41">
        <f t="shared" si="8"/>
        <v>219.59250000000003</v>
      </c>
      <c r="AE52" s="41"/>
      <c r="AF52" s="26"/>
      <c r="AG52" s="41">
        <f t="shared" si="9"/>
        <v>3249.9690000000005</v>
      </c>
      <c r="AH52" s="41"/>
      <c r="AI52" s="41"/>
      <c r="AJ52" s="41">
        <v>2500</v>
      </c>
      <c r="AK52" s="21"/>
      <c r="AL52" s="30"/>
      <c r="AM52" s="30"/>
    </row>
    <row r="53" spans="1:39" ht="15" customHeight="1">
      <c r="A53" s="66">
        <v>45</v>
      </c>
      <c r="B53" s="87">
        <v>9</v>
      </c>
      <c r="C53" s="87">
        <v>33</v>
      </c>
      <c r="D53" s="88">
        <v>7</v>
      </c>
      <c r="E53" s="88">
        <v>93300850</v>
      </c>
      <c r="F53" s="88">
        <v>850</v>
      </c>
      <c r="G53" s="25"/>
      <c r="H53" s="26" t="s">
        <v>76</v>
      </c>
      <c r="I53" s="71">
        <v>3</v>
      </c>
      <c r="J53" s="71">
        <v>40</v>
      </c>
      <c r="K53" s="67" t="s">
        <v>80</v>
      </c>
      <c r="L53" s="67" t="s">
        <v>170</v>
      </c>
      <c r="M53" s="80" t="s">
        <v>102</v>
      </c>
      <c r="N53" s="82" t="s">
        <v>117</v>
      </c>
      <c r="O53" s="26" t="s">
        <v>107</v>
      </c>
      <c r="P53" s="83" t="s">
        <v>109</v>
      </c>
      <c r="Q53" s="85">
        <v>4391.85</v>
      </c>
      <c r="R53" s="27"/>
      <c r="S53" s="20">
        <f>Q53+R53</f>
        <v>4391.85</v>
      </c>
      <c r="T53" s="40"/>
      <c r="U53" s="89">
        <f>Q53/30*24</f>
        <v>3513.4800000000005</v>
      </c>
      <c r="V53" s="89">
        <f>Q53/30*50</f>
        <v>7319.750000000001</v>
      </c>
      <c r="W53" s="20">
        <f>Q53/30*15</f>
        <v>2195.925</v>
      </c>
      <c r="X53" s="41">
        <f t="shared" si="4"/>
        <v>461.14425</v>
      </c>
      <c r="Y53" s="21">
        <f>S53*3%</f>
        <v>131.7555</v>
      </c>
      <c r="Z53" s="21">
        <f>Q53*12.75%</f>
        <v>559.9608750000001</v>
      </c>
      <c r="AA53" s="21">
        <f>Q53*2%</f>
        <v>87.837</v>
      </c>
      <c r="AB53" s="41">
        <v>931</v>
      </c>
      <c r="AC53" s="26"/>
      <c r="AD53" s="41">
        <f>Q53*5%</f>
        <v>219.59250000000003</v>
      </c>
      <c r="AE53" s="41"/>
      <c r="AF53" s="26"/>
      <c r="AG53" s="41">
        <f t="shared" si="9"/>
        <v>3249.9690000000005</v>
      </c>
      <c r="AH53" s="41">
        <v>1085</v>
      </c>
      <c r="AI53" s="41"/>
      <c r="AJ53" s="41">
        <v>2500</v>
      </c>
      <c r="AK53" s="21"/>
      <c r="AL53" s="30"/>
      <c r="AM53" s="30"/>
    </row>
    <row r="54" spans="1:39" ht="14.25" customHeight="1">
      <c r="A54" s="66">
        <v>46</v>
      </c>
      <c r="B54" s="87">
        <v>9</v>
      </c>
      <c r="C54" s="87">
        <v>33</v>
      </c>
      <c r="D54" s="88">
        <v>7</v>
      </c>
      <c r="E54" s="88">
        <v>93300850</v>
      </c>
      <c r="F54" s="88">
        <v>850</v>
      </c>
      <c r="G54" s="25"/>
      <c r="H54" s="26" t="s">
        <v>112</v>
      </c>
      <c r="I54" s="75">
        <v>1</v>
      </c>
      <c r="J54" s="75">
        <v>40</v>
      </c>
      <c r="K54" s="66" t="s">
        <v>80</v>
      </c>
      <c r="L54" s="66" t="s">
        <v>171</v>
      </c>
      <c r="M54" s="80" t="s">
        <v>103</v>
      </c>
      <c r="N54" s="82" t="s">
        <v>117</v>
      </c>
      <c r="O54" s="26" t="s">
        <v>107</v>
      </c>
      <c r="P54" s="83" t="s">
        <v>109</v>
      </c>
      <c r="Q54" s="85">
        <v>4075.05</v>
      </c>
      <c r="R54" s="27"/>
      <c r="S54" s="20">
        <f t="shared" si="0"/>
        <v>4075.05</v>
      </c>
      <c r="T54" s="40"/>
      <c r="U54" s="89">
        <f t="shared" si="1"/>
        <v>3260.04</v>
      </c>
      <c r="V54" s="89">
        <f t="shared" si="2"/>
        <v>6791.75</v>
      </c>
      <c r="W54" s="20">
        <f t="shared" si="3"/>
        <v>2037.525</v>
      </c>
      <c r="X54" s="41">
        <f t="shared" si="4"/>
        <v>427.88025</v>
      </c>
      <c r="Y54" s="21">
        <f t="shared" si="5"/>
        <v>122.25150000000001</v>
      </c>
      <c r="Z54" s="21">
        <f t="shared" si="6"/>
        <v>519.568875</v>
      </c>
      <c r="AA54" s="21">
        <f t="shared" si="7"/>
        <v>81.501</v>
      </c>
      <c r="AB54" s="41">
        <v>931</v>
      </c>
      <c r="AC54" s="26"/>
      <c r="AD54" s="41">
        <f t="shared" si="8"/>
        <v>203.75250000000003</v>
      </c>
      <c r="AE54" s="41"/>
      <c r="AF54" s="26"/>
      <c r="AG54" s="41">
        <f t="shared" si="9"/>
        <v>3015.5370000000003</v>
      </c>
      <c r="AH54" s="41">
        <v>1085</v>
      </c>
      <c r="AI54" s="41"/>
      <c r="AJ54" s="41">
        <v>2500</v>
      </c>
      <c r="AK54" s="21"/>
      <c r="AL54" s="30"/>
      <c r="AM54" s="30"/>
    </row>
    <row r="55" spans="1:39" ht="14.25" customHeight="1">
      <c r="A55" s="66"/>
      <c r="B55" s="87">
        <v>9</v>
      </c>
      <c r="C55" s="87">
        <v>33</v>
      </c>
      <c r="D55" s="88">
        <v>7</v>
      </c>
      <c r="E55" s="88">
        <v>93300850</v>
      </c>
      <c r="F55" s="88">
        <v>850</v>
      </c>
      <c r="G55" s="25"/>
      <c r="H55" s="26" t="s">
        <v>112</v>
      </c>
      <c r="I55" s="71">
        <v>1</v>
      </c>
      <c r="J55" s="71">
        <v>40</v>
      </c>
      <c r="K55" s="67" t="s">
        <v>80</v>
      </c>
      <c r="L55" s="67" t="s">
        <v>172</v>
      </c>
      <c r="M55" s="80" t="s">
        <v>103</v>
      </c>
      <c r="N55" s="82" t="s">
        <v>117</v>
      </c>
      <c r="O55" s="26" t="s">
        <v>107</v>
      </c>
      <c r="P55" s="83" t="s">
        <v>109</v>
      </c>
      <c r="Q55" s="85">
        <v>3941.05</v>
      </c>
      <c r="R55" s="27"/>
      <c r="S55" s="20">
        <f>Q55+R55</f>
        <v>3941.05</v>
      </c>
      <c r="T55" s="40"/>
      <c r="U55" s="89">
        <f>Q55/30*24</f>
        <v>3152.84</v>
      </c>
      <c r="V55" s="89">
        <f>Q55/30*50</f>
        <v>6568.416666666667</v>
      </c>
      <c r="W55" s="20">
        <f>Q55/30*15</f>
        <v>1970.525</v>
      </c>
      <c r="X55" s="41">
        <f>Q55*10.5%</f>
        <v>413.81025</v>
      </c>
      <c r="Y55" s="21">
        <f>S55*3%</f>
        <v>118.2315</v>
      </c>
      <c r="Z55" s="21">
        <f>Q55*12.75%</f>
        <v>502.483875</v>
      </c>
      <c r="AA55" s="21">
        <f>Q55*2%</f>
        <v>78.82100000000001</v>
      </c>
      <c r="AB55" s="41">
        <v>931</v>
      </c>
      <c r="AC55" s="26"/>
      <c r="AD55" s="41">
        <f>Q55*5%</f>
        <v>197.0525</v>
      </c>
      <c r="AE55" s="41"/>
      <c r="AF55" s="26"/>
      <c r="AG55" s="41">
        <f>(U55+V55)*30%</f>
        <v>2916.3770000000004</v>
      </c>
      <c r="AH55" s="41"/>
      <c r="AI55" s="41"/>
      <c r="AJ55" s="41">
        <v>2500</v>
      </c>
      <c r="AK55" s="21"/>
      <c r="AL55" s="30"/>
      <c r="AM55" s="30"/>
    </row>
    <row r="56" spans="1:39" ht="15" customHeight="1">
      <c r="A56" s="87">
        <v>47</v>
      </c>
      <c r="B56" s="87">
        <v>9</v>
      </c>
      <c r="C56" s="87">
        <v>33</v>
      </c>
      <c r="D56" s="88">
        <v>7</v>
      </c>
      <c r="E56" s="88">
        <v>93300850</v>
      </c>
      <c r="F56" s="88">
        <v>850</v>
      </c>
      <c r="G56" s="25"/>
      <c r="H56" s="26" t="s">
        <v>112</v>
      </c>
      <c r="I56" s="71">
        <v>1</v>
      </c>
      <c r="J56" s="71">
        <v>40</v>
      </c>
      <c r="K56" s="67" t="s">
        <v>80</v>
      </c>
      <c r="L56" s="67" t="s">
        <v>173</v>
      </c>
      <c r="M56" s="80" t="s">
        <v>103</v>
      </c>
      <c r="N56" s="82" t="s">
        <v>117</v>
      </c>
      <c r="O56" s="26" t="s">
        <v>107</v>
      </c>
      <c r="P56" s="83" t="s">
        <v>109</v>
      </c>
      <c r="Q56" s="85">
        <v>3941.05</v>
      </c>
      <c r="R56" s="27"/>
      <c r="S56" s="20">
        <f t="shared" si="0"/>
        <v>3941.05</v>
      </c>
      <c r="T56" s="40"/>
      <c r="U56" s="89">
        <f t="shared" si="1"/>
        <v>3152.84</v>
      </c>
      <c r="V56" s="89">
        <f t="shared" si="2"/>
        <v>6568.416666666667</v>
      </c>
      <c r="W56" s="20">
        <f t="shared" si="3"/>
        <v>1970.525</v>
      </c>
      <c r="X56" s="41">
        <f t="shared" si="4"/>
        <v>413.81025</v>
      </c>
      <c r="Y56" s="21">
        <f t="shared" si="5"/>
        <v>118.2315</v>
      </c>
      <c r="Z56" s="21">
        <f t="shared" si="6"/>
        <v>502.483875</v>
      </c>
      <c r="AA56" s="21">
        <f t="shared" si="7"/>
        <v>78.82100000000001</v>
      </c>
      <c r="AB56" s="41">
        <v>931</v>
      </c>
      <c r="AC56" s="26"/>
      <c r="AD56" s="41">
        <f t="shared" si="8"/>
        <v>197.0525</v>
      </c>
      <c r="AE56" s="41"/>
      <c r="AF56" s="26"/>
      <c r="AG56" s="41">
        <f t="shared" si="9"/>
        <v>2916.3770000000004</v>
      </c>
      <c r="AH56" s="41"/>
      <c r="AI56" s="41"/>
      <c r="AJ56" s="41">
        <v>2500</v>
      </c>
      <c r="AK56" s="21"/>
      <c r="AL56" s="30"/>
      <c r="AM56" s="30"/>
    </row>
    <row r="57" spans="1:39" ht="24" customHeight="1">
      <c r="A57" s="93" t="s">
        <v>63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2">
        <f aca="true" t="shared" si="10" ref="Q57:AC57">SUM(Q6:Q56)</f>
        <v>493230.64999999956</v>
      </c>
      <c r="R57" s="92">
        <f t="shared" si="10"/>
        <v>0</v>
      </c>
      <c r="S57" s="92">
        <f t="shared" si="10"/>
        <v>493230.64999999956</v>
      </c>
      <c r="T57" s="92">
        <f t="shared" si="10"/>
        <v>0</v>
      </c>
      <c r="U57" s="92">
        <f t="shared" si="10"/>
        <v>394584.52000000025</v>
      </c>
      <c r="V57" s="92">
        <f t="shared" si="10"/>
        <v>822051.0833333329</v>
      </c>
      <c r="W57" s="92">
        <f t="shared" si="10"/>
        <v>246615.32499999978</v>
      </c>
      <c r="X57" s="92">
        <f t="shared" si="10"/>
        <v>51789.21824999998</v>
      </c>
      <c r="Y57" s="92">
        <f t="shared" si="10"/>
        <v>14796.919499999995</v>
      </c>
      <c r="Z57" s="92">
        <f t="shared" si="10"/>
        <v>62886.90787499998</v>
      </c>
      <c r="AA57" s="92">
        <f t="shared" si="10"/>
        <v>9864.613000000001</v>
      </c>
      <c r="AB57" s="92">
        <f t="shared" si="10"/>
        <v>48470</v>
      </c>
      <c r="AC57" s="92">
        <f t="shared" si="10"/>
        <v>1376</v>
      </c>
      <c r="AD57" s="92">
        <f aca="true" t="shared" si="11" ref="AD57:AK57">SUM(AD6:AD56)</f>
        <v>24661.532500000012</v>
      </c>
      <c r="AE57" s="92">
        <f t="shared" si="11"/>
        <v>5215</v>
      </c>
      <c r="AF57" s="92">
        <f t="shared" si="11"/>
        <v>0</v>
      </c>
      <c r="AG57" s="92">
        <f t="shared" si="11"/>
        <v>364990.681</v>
      </c>
      <c r="AH57" s="92">
        <f t="shared" si="11"/>
        <v>14105</v>
      </c>
      <c r="AI57" s="92">
        <f t="shared" si="11"/>
        <v>4000</v>
      </c>
      <c r="AJ57" s="92">
        <f t="shared" si="11"/>
        <v>127500</v>
      </c>
      <c r="AK57" s="92">
        <f t="shared" si="11"/>
        <v>0</v>
      </c>
      <c r="AL57" s="30"/>
      <c r="AM57" s="30"/>
    </row>
    <row r="58" spans="1:5" ht="15" customHeight="1">
      <c r="A58" s="44">
        <v>47</v>
      </c>
      <c r="B58" s="34"/>
      <c r="C58" s="42" t="s">
        <v>48</v>
      </c>
      <c r="D58" s="34"/>
      <c r="E58" s="34"/>
    </row>
    <row r="59" spans="1:16" ht="24" customHeight="1">
      <c r="A59" s="1"/>
      <c r="B59" s="1"/>
      <c r="C59" s="33" t="s">
        <v>68</v>
      </c>
      <c r="D59" s="15"/>
      <c r="E59" s="13"/>
      <c r="F59" s="14"/>
      <c r="G59" s="14"/>
      <c r="H59" s="15"/>
      <c r="I59" s="13"/>
      <c r="J59" s="13"/>
      <c r="K59" s="13"/>
      <c r="L59" s="49"/>
      <c r="N59" s="37"/>
      <c r="O59" s="37"/>
      <c r="P59" s="34"/>
    </row>
    <row r="60" spans="1:16" ht="24" customHeight="1">
      <c r="A60" s="1"/>
      <c r="B60" s="1"/>
      <c r="C60" s="53" t="s">
        <v>75</v>
      </c>
      <c r="D60" s="63"/>
      <c r="E60" s="49"/>
      <c r="F60" s="50"/>
      <c r="G60" s="50"/>
      <c r="H60" s="30"/>
      <c r="I60" s="49"/>
      <c r="J60" s="49"/>
      <c r="K60" s="49"/>
      <c r="L60" s="49"/>
      <c r="N60" s="37"/>
      <c r="O60" s="37"/>
      <c r="P60" s="62" t="s">
        <v>23</v>
      </c>
    </row>
    <row r="61" spans="1:16" ht="19.5" customHeight="1">
      <c r="A61" s="1"/>
      <c r="B61" s="1"/>
      <c r="C61" s="31" t="s">
        <v>2</v>
      </c>
      <c r="D61" s="31"/>
      <c r="E61" s="31"/>
      <c r="F61" s="32"/>
      <c r="G61" s="32"/>
      <c r="N61" s="34"/>
      <c r="O61" s="34"/>
      <c r="P61" s="35" t="s">
        <v>24</v>
      </c>
    </row>
    <row r="62" spans="1:16" ht="17.25" customHeight="1">
      <c r="A62" s="1"/>
      <c r="B62" s="1"/>
      <c r="C62" s="31" t="s">
        <v>28</v>
      </c>
      <c r="D62" s="31"/>
      <c r="E62" s="31"/>
      <c r="F62" s="32"/>
      <c r="G62" s="32"/>
      <c r="N62" s="34"/>
      <c r="O62" s="34"/>
      <c r="P62" s="36" t="s">
        <v>26</v>
      </c>
    </row>
    <row r="63" spans="1:16" ht="17.25" customHeight="1">
      <c r="A63" s="1"/>
      <c r="B63" s="1"/>
      <c r="C63" s="31" t="s">
        <v>4</v>
      </c>
      <c r="D63" s="31"/>
      <c r="E63" s="31"/>
      <c r="F63" s="32"/>
      <c r="G63" s="32"/>
      <c r="N63" s="34"/>
      <c r="O63" s="34"/>
      <c r="P63" s="36" t="s">
        <v>27</v>
      </c>
    </row>
    <row r="64" spans="1:15" ht="18.75" customHeight="1">
      <c r="A64" s="1"/>
      <c r="B64" s="1"/>
      <c r="C64" s="31" t="s">
        <v>44</v>
      </c>
      <c r="D64" s="31"/>
      <c r="E64" s="31"/>
      <c r="F64" s="32"/>
      <c r="G64" s="32"/>
      <c r="N64" s="34"/>
      <c r="O64" s="34"/>
    </row>
    <row r="65" spans="3:16" ht="16.5" customHeight="1">
      <c r="C65" s="31" t="s">
        <v>45</v>
      </c>
      <c r="D65" s="31"/>
      <c r="E65" s="31"/>
      <c r="F65" s="32"/>
      <c r="G65" s="32"/>
      <c r="P65" s="36" t="s">
        <v>25</v>
      </c>
    </row>
    <row r="66" spans="3:16" ht="16.5" customHeight="1">
      <c r="C66" s="61" t="s">
        <v>72</v>
      </c>
      <c r="D66" s="31"/>
      <c r="E66" s="31"/>
      <c r="F66" s="32"/>
      <c r="G66" s="32"/>
      <c r="P66" s="36"/>
    </row>
    <row r="67" spans="3:19" ht="16.5" customHeight="1">
      <c r="C67" s="31" t="s">
        <v>5</v>
      </c>
      <c r="D67" s="31"/>
      <c r="E67" s="31"/>
      <c r="F67" s="32"/>
      <c r="G67" s="32"/>
      <c r="P67" s="42" t="s">
        <v>49</v>
      </c>
      <c r="Q67" s="34"/>
      <c r="R67" s="43"/>
      <c r="S67" s="43"/>
    </row>
    <row r="68" spans="1:20" ht="17.25" customHeight="1">
      <c r="A68" s="31"/>
      <c r="B68" s="31"/>
      <c r="C68" s="31" t="s">
        <v>6</v>
      </c>
      <c r="D68" s="31"/>
      <c r="E68" s="31"/>
      <c r="F68" s="32"/>
      <c r="G68" s="32"/>
      <c r="H68" s="31"/>
      <c r="P68" s="45" t="s">
        <v>50</v>
      </c>
      <c r="R68" s="46" t="s">
        <v>51</v>
      </c>
      <c r="T68" s="47" t="s">
        <v>52</v>
      </c>
    </row>
    <row r="69" spans="1:20" ht="17.25" customHeight="1">
      <c r="A69" s="31"/>
      <c r="B69" s="31"/>
      <c r="C69" s="53" t="s">
        <v>64</v>
      </c>
      <c r="D69" s="53"/>
      <c r="E69" s="31"/>
      <c r="F69" s="32"/>
      <c r="G69" s="32"/>
      <c r="H69" s="31"/>
      <c r="P69" s="45"/>
      <c r="R69" s="46"/>
      <c r="T69" s="47"/>
    </row>
    <row r="70" spans="1:20" ht="12.75" customHeight="1">
      <c r="A70" s="31"/>
      <c r="B70" s="31"/>
      <c r="C70" s="31" t="s">
        <v>7</v>
      </c>
      <c r="D70" s="31"/>
      <c r="E70" s="31"/>
      <c r="F70" s="32"/>
      <c r="G70" s="32"/>
      <c r="H70" s="31"/>
      <c r="P70" s="45" t="s">
        <v>53</v>
      </c>
      <c r="R70" s="46" t="s">
        <v>54</v>
      </c>
      <c r="S70" s="43"/>
      <c r="T70" s="47" t="s">
        <v>55</v>
      </c>
    </row>
    <row r="71" spans="1:19" ht="18.75" customHeight="1">
      <c r="A71" s="31"/>
      <c r="B71" s="31"/>
      <c r="C71" s="31" t="s">
        <v>8</v>
      </c>
      <c r="D71" s="31"/>
      <c r="E71" s="31"/>
      <c r="F71" s="32"/>
      <c r="G71" s="32"/>
      <c r="H71" s="31"/>
      <c r="P71" s="34"/>
      <c r="Q71" s="34"/>
      <c r="R71" s="43"/>
      <c r="S71" s="43"/>
    </row>
    <row r="72" spans="1:19" ht="15.75" customHeight="1">
      <c r="A72" s="31"/>
      <c r="B72" s="31"/>
      <c r="C72" s="31" t="s">
        <v>29</v>
      </c>
      <c r="D72" s="31"/>
      <c r="E72" s="31"/>
      <c r="F72" s="32"/>
      <c r="G72" s="32"/>
      <c r="H72" s="31"/>
      <c r="P72" s="34"/>
      <c r="Q72" s="34"/>
      <c r="R72" s="43"/>
      <c r="S72" s="43"/>
    </row>
    <row r="73" spans="1:19" ht="16.5" customHeight="1">
      <c r="A73" s="31"/>
      <c r="B73" s="31"/>
      <c r="C73" s="31" t="s">
        <v>30</v>
      </c>
      <c r="D73" s="31"/>
      <c r="E73" s="31"/>
      <c r="F73" s="32"/>
      <c r="G73" s="32"/>
      <c r="H73" s="31"/>
      <c r="P73" s="34"/>
      <c r="Q73" s="34"/>
      <c r="R73" s="43"/>
      <c r="S73" s="43"/>
    </row>
    <row r="74" spans="1:8" ht="24" customHeight="1">
      <c r="A74" s="31"/>
      <c r="B74" s="31"/>
      <c r="C74" s="31" t="s">
        <v>65</v>
      </c>
      <c r="D74" s="31"/>
      <c r="E74" s="31"/>
      <c r="F74" s="32"/>
      <c r="G74" s="32"/>
      <c r="H74" s="31"/>
    </row>
    <row r="75" spans="1:8" ht="26.25" customHeight="1">
      <c r="A75" s="31"/>
      <c r="B75" s="31"/>
      <c r="C75" s="97" t="s">
        <v>73</v>
      </c>
      <c r="D75" s="97"/>
      <c r="E75" s="97"/>
      <c r="F75" s="97"/>
      <c r="G75" s="97"/>
      <c r="H75" s="31"/>
    </row>
    <row r="76" spans="1:8" ht="27" customHeight="1">
      <c r="A76" s="31"/>
      <c r="B76" s="31"/>
      <c r="C76" s="96" t="s">
        <v>74</v>
      </c>
      <c r="D76" s="96"/>
      <c r="E76" s="96"/>
      <c r="F76" s="96"/>
      <c r="G76" s="96"/>
      <c r="H76" s="31"/>
    </row>
    <row r="77" spans="1:8" ht="17.25" customHeight="1">
      <c r="A77" s="31"/>
      <c r="B77" s="31"/>
      <c r="C77" s="31" t="s">
        <v>56</v>
      </c>
      <c r="D77" s="31"/>
      <c r="E77" s="31"/>
      <c r="F77" s="32"/>
      <c r="G77" s="32"/>
      <c r="H77" s="31"/>
    </row>
    <row r="78" spans="1:8" ht="21" customHeight="1">
      <c r="A78" s="31"/>
      <c r="B78" s="31"/>
      <c r="C78" s="31" t="s">
        <v>31</v>
      </c>
      <c r="D78" s="31"/>
      <c r="E78" s="31"/>
      <c r="F78" s="32"/>
      <c r="G78" s="32"/>
      <c r="H78" s="31"/>
    </row>
    <row r="79" spans="1:8" ht="18.75" customHeight="1">
      <c r="A79" s="31"/>
      <c r="B79" s="31"/>
      <c r="C79" s="31" t="s">
        <v>32</v>
      </c>
      <c r="D79" s="31"/>
      <c r="E79" s="31"/>
      <c r="F79" s="32"/>
      <c r="G79" s="32"/>
      <c r="H79" s="31"/>
    </row>
    <row r="80" spans="1:8" ht="18.75" customHeight="1">
      <c r="A80" s="31"/>
      <c r="B80" s="31"/>
      <c r="C80" s="31" t="s">
        <v>33</v>
      </c>
      <c r="D80" s="31"/>
      <c r="E80" s="31"/>
      <c r="F80" s="32"/>
      <c r="G80" s="32"/>
      <c r="H80" s="31"/>
    </row>
    <row r="81" spans="1:8" ht="16.5" customHeight="1">
      <c r="A81" s="31"/>
      <c r="B81" s="31"/>
      <c r="C81" s="31" t="s">
        <v>34</v>
      </c>
      <c r="D81" s="31"/>
      <c r="E81" s="31"/>
      <c r="F81" s="32"/>
      <c r="G81" s="32"/>
      <c r="H81" s="31"/>
    </row>
    <row r="82" spans="1:8" ht="17.25" customHeight="1">
      <c r="A82" s="31"/>
      <c r="B82" s="31"/>
      <c r="C82" s="31" t="s">
        <v>35</v>
      </c>
      <c r="D82" s="31"/>
      <c r="E82" s="31"/>
      <c r="F82" s="32"/>
      <c r="G82" s="32"/>
      <c r="H82" s="31"/>
    </row>
    <row r="83" spans="1:8" ht="18.75" customHeight="1">
      <c r="A83" s="31"/>
      <c r="B83" s="31"/>
      <c r="C83" s="31" t="s">
        <v>36</v>
      </c>
      <c r="D83" s="31"/>
      <c r="E83" s="31"/>
      <c r="F83" s="32"/>
      <c r="G83" s="32"/>
      <c r="H83" s="31"/>
    </row>
    <row r="84" spans="1:8" ht="17.25" customHeight="1">
      <c r="A84" s="31"/>
      <c r="B84" s="31"/>
      <c r="C84" s="31" t="s">
        <v>37</v>
      </c>
      <c r="D84" s="31"/>
      <c r="E84" s="31"/>
      <c r="F84" s="32"/>
      <c r="G84" s="32"/>
      <c r="H84" s="31"/>
    </row>
    <row r="85" spans="1:8" ht="17.25" customHeight="1">
      <c r="A85" s="31"/>
      <c r="B85" s="31"/>
      <c r="C85" s="31" t="s">
        <v>38</v>
      </c>
      <c r="D85" s="31"/>
      <c r="E85" s="31"/>
      <c r="F85" s="32"/>
      <c r="G85" s="32"/>
      <c r="H85" s="31"/>
    </row>
    <row r="86" spans="1:8" ht="17.25" customHeight="1">
      <c r="A86" s="31"/>
      <c r="B86" s="31"/>
      <c r="C86" s="31" t="s">
        <v>39</v>
      </c>
      <c r="D86" s="31"/>
      <c r="E86" s="31"/>
      <c r="F86" s="32"/>
      <c r="G86" s="32"/>
      <c r="H86" s="31"/>
    </row>
    <row r="87" spans="1:8" ht="17.25" customHeight="1">
      <c r="A87" s="31"/>
      <c r="B87" s="31"/>
      <c r="C87" s="31" t="s">
        <v>40</v>
      </c>
      <c r="D87" s="31"/>
      <c r="E87" s="31"/>
      <c r="F87" s="32"/>
      <c r="G87" s="32"/>
      <c r="H87" s="31"/>
    </row>
    <row r="88" spans="1:8" ht="18.75" customHeight="1">
      <c r="A88" s="31"/>
      <c r="B88" s="31"/>
      <c r="C88" s="31" t="s">
        <v>41</v>
      </c>
      <c r="D88" s="31"/>
      <c r="E88" s="31"/>
      <c r="F88" s="32"/>
      <c r="G88" s="32"/>
      <c r="H88" s="31"/>
    </row>
    <row r="89" spans="1:8" ht="14.25" customHeight="1">
      <c r="A89" s="31"/>
      <c r="B89" s="31"/>
      <c r="C89" s="31" t="s">
        <v>42</v>
      </c>
      <c r="D89" s="31"/>
      <c r="E89" s="31"/>
      <c r="F89" s="32"/>
      <c r="G89" s="32"/>
      <c r="H89" s="31"/>
    </row>
    <row r="90" spans="1:8" ht="24" customHeight="1">
      <c r="A90" s="31"/>
      <c r="B90" s="31"/>
      <c r="C90" s="31" t="s">
        <v>43</v>
      </c>
      <c r="D90" s="31"/>
      <c r="E90" s="31"/>
      <c r="F90" s="32"/>
      <c r="G90" s="32"/>
      <c r="H90" s="31"/>
    </row>
    <row r="91" spans="1:8" ht="24" customHeight="1">
      <c r="A91" s="31"/>
      <c r="B91" s="31"/>
      <c r="C91" s="45" t="s">
        <v>61</v>
      </c>
      <c r="D91" s="1" t="s">
        <v>62</v>
      </c>
      <c r="E91" s="1"/>
      <c r="F91" s="1"/>
      <c r="G91" s="1"/>
      <c r="H91" s="31"/>
    </row>
    <row r="92" spans="1:8" ht="24" customHeight="1">
      <c r="A92" s="31"/>
      <c r="B92" s="31"/>
      <c r="C92" s="1"/>
      <c r="D92" s="1"/>
      <c r="E92" s="1"/>
      <c r="F92" s="1"/>
      <c r="G92" s="1"/>
      <c r="H92" s="31"/>
    </row>
    <row r="93" spans="1:8" ht="24" customHeight="1">
      <c r="A93" s="31"/>
      <c r="B93" s="31"/>
      <c r="C93" s="1"/>
      <c r="D93" s="1"/>
      <c r="E93" s="1"/>
      <c r="F93" s="1"/>
      <c r="G93" s="1"/>
      <c r="H93" s="31"/>
    </row>
    <row r="94" spans="1:8" ht="24" customHeight="1">
      <c r="A94" s="31"/>
      <c r="B94" s="31"/>
      <c r="C94" s="1"/>
      <c r="D94" s="1"/>
      <c r="E94" s="1"/>
      <c r="F94" s="1"/>
      <c r="G94" s="1"/>
      <c r="H94" s="31"/>
    </row>
    <row r="95" spans="1:8" ht="24" customHeight="1">
      <c r="A95" s="31"/>
      <c r="B95" s="31"/>
      <c r="C95" s="1"/>
      <c r="D95" s="1"/>
      <c r="E95" s="1"/>
      <c r="F95" s="1"/>
      <c r="G95" s="1"/>
      <c r="H95" s="31"/>
    </row>
    <row r="96" spans="1:8" ht="24" customHeight="1">
      <c r="A96" s="31"/>
      <c r="B96" s="31"/>
      <c r="C96" s="1"/>
      <c r="D96" s="1"/>
      <c r="E96" s="1"/>
      <c r="F96" s="1"/>
      <c r="G96" s="1"/>
      <c r="H96" s="31"/>
    </row>
    <row r="97" spans="1:8" ht="12.75">
      <c r="A97" s="31"/>
      <c r="B97" s="31"/>
      <c r="C97" s="31"/>
      <c r="D97" s="31"/>
      <c r="E97" s="31"/>
      <c r="F97" s="32"/>
      <c r="G97" s="32"/>
      <c r="H97" s="31"/>
    </row>
    <row r="98" spans="1:8" ht="12.75">
      <c r="A98" s="31"/>
      <c r="B98" s="31"/>
      <c r="C98" s="31"/>
      <c r="D98" s="31"/>
      <c r="E98" s="31"/>
      <c r="F98" s="32"/>
      <c r="G98" s="32"/>
      <c r="H98" s="31"/>
    </row>
    <row r="99" spans="1:8" ht="12.75">
      <c r="A99" s="31"/>
      <c r="B99" s="31"/>
      <c r="C99" s="31"/>
      <c r="D99" s="31"/>
      <c r="E99" s="31"/>
      <c r="F99" s="32"/>
      <c r="G99" s="32"/>
      <c r="H99" s="31"/>
    </row>
    <row r="100" spans="1:8" ht="12.75">
      <c r="A100" s="31"/>
      <c r="B100" s="31"/>
      <c r="C100" s="31"/>
      <c r="D100" s="31"/>
      <c r="E100" s="31"/>
      <c r="F100" s="32"/>
      <c r="G100" s="32"/>
      <c r="H100" s="31"/>
    </row>
    <row r="101" spans="1:8" ht="12.75">
      <c r="A101" s="31"/>
      <c r="B101" s="31"/>
      <c r="C101" s="31"/>
      <c r="D101" s="31"/>
      <c r="E101" s="31"/>
      <c r="F101" s="32"/>
      <c r="G101" s="32"/>
      <c r="H101" s="31"/>
    </row>
    <row r="102" spans="1:8" ht="12.75">
      <c r="A102" s="31"/>
      <c r="B102" s="31"/>
      <c r="C102" s="31"/>
      <c r="D102" s="31"/>
      <c r="E102" s="31"/>
      <c r="F102" s="32"/>
      <c r="G102" s="32"/>
      <c r="H102" s="31"/>
    </row>
    <row r="103" spans="1:8" ht="12.75">
      <c r="A103" s="31"/>
      <c r="B103" s="31"/>
      <c r="C103" s="31"/>
      <c r="D103" s="31"/>
      <c r="E103" s="31"/>
      <c r="F103" s="32"/>
      <c r="G103" s="32"/>
      <c r="H103" s="31"/>
    </row>
    <row r="104" spans="1:8" ht="12.75">
      <c r="A104" s="31"/>
      <c r="B104" s="31"/>
      <c r="C104" s="31"/>
      <c r="D104" s="31"/>
      <c r="E104" s="31"/>
      <c r="F104" s="32"/>
      <c r="G104" s="32"/>
      <c r="H104" s="31"/>
    </row>
    <row r="105" spans="1:8" ht="12.75">
      <c r="A105" s="31"/>
      <c r="B105" s="31"/>
      <c r="C105" s="31"/>
      <c r="D105" s="31"/>
      <c r="E105" s="31"/>
      <c r="F105" s="32"/>
      <c r="G105" s="32"/>
      <c r="H105" s="31"/>
    </row>
    <row r="106" spans="1:8" ht="12.75">
      <c r="A106" s="31"/>
      <c r="B106" s="31"/>
      <c r="C106" s="31"/>
      <c r="D106" s="31"/>
      <c r="E106" s="31"/>
      <c r="F106" s="32"/>
      <c r="G106" s="32"/>
      <c r="H106" s="31"/>
    </row>
    <row r="107" spans="1:8" ht="12.75">
      <c r="A107" s="31"/>
      <c r="B107" s="31"/>
      <c r="C107" s="31"/>
      <c r="D107" s="31"/>
      <c r="E107" s="31"/>
      <c r="F107" s="32"/>
      <c r="G107" s="32"/>
      <c r="H107" s="31"/>
    </row>
    <row r="108" spans="1:8" ht="12.75">
      <c r="A108" s="31"/>
      <c r="B108" s="31"/>
      <c r="C108" s="31"/>
      <c r="D108" s="31"/>
      <c r="E108" s="31"/>
      <c r="F108" s="32"/>
      <c r="G108" s="32"/>
      <c r="H108" s="31"/>
    </row>
    <row r="109" spans="1:8" ht="12.75">
      <c r="A109" s="31"/>
      <c r="B109" s="31"/>
      <c r="C109" s="31"/>
      <c r="D109" s="31"/>
      <c r="E109" s="31"/>
      <c r="F109" s="32"/>
      <c r="G109" s="32"/>
      <c r="H109" s="31"/>
    </row>
    <row r="110" spans="1:8" ht="12.75">
      <c r="A110" s="31"/>
      <c r="B110" s="31"/>
      <c r="C110" s="31"/>
      <c r="D110" s="31"/>
      <c r="E110" s="31"/>
      <c r="F110" s="32"/>
      <c r="G110" s="32"/>
      <c r="H110" s="31"/>
    </row>
    <row r="111" spans="1:8" ht="12.75">
      <c r="A111" s="31"/>
      <c r="B111" s="31"/>
      <c r="C111" s="31"/>
      <c r="D111" s="31"/>
      <c r="E111" s="31"/>
      <c r="F111" s="32"/>
      <c r="G111" s="32"/>
      <c r="H111" s="31"/>
    </row>
    <row r="112" spans="1:8" ht="12.75">
      <c r="A112" s="31"/>
      <c r="B112" s="31"/>
      <c r="C112" s="31"/>
      <c r="D112" s="31"/>
      <c r="E112" s="31"/>
      <c r="F112" s="32"/>
      <c r="G112" s="32"/>
      <c r="H112" s="31"/>
    </row>
    <row r="113" spans="1:8" ht="12.75">
      <c r="A113" s="31"/>
      <c r="B113" s="31"/>
      <c r="C113" s="31"/>
      <c r="D113" s="31"/>
      <c r="E113" s="31"/>
      <c r="F113" s="32"/>
      <c r="G113" s="32"/>
      <c r="H113" s="31"/>
    </row>
    <row r="114" spans="1:8" ht="12.75">
      <c r="A114" s="31"/>
      <c r="B114" s="31"/>
      <c r="C114" s="31"/>
      <c r="D114" s="31"/>
      <c r="E114" s="31"/>
      <c r="F114" s="32"/>
      <c r="G114" s="32"/>
      <c r="H114" s="31"/>
    </row>
    <row r="115" spans="1:8" ht="12.75">
      <c r="A115" s="31"/>
      <c r="B115" s="31"/>
      <c r="C115" s="31"/>
      <c r="D115" s="31"/>
      <c r="E115" s="31"/>
      <c r="F115" s="32"/>
      <c r="G115" s="32"/>
      <c r="H115" s="31"/>
    </row>
    <row r="116" spans="1:8" ht="12.75">
      <c r="A116" s="31"/>
      <c r="B116" s="31"/>
      <c r="C116" s="31"/>
      <c r="D116" s="31"/>
      <c r="E116" s="31"/>
      <c r="F116" s="32"/>
      <c r="G116" s="32"/>
      <c r="H116" s="31"/>
    </row>
    <row r="117" spans="1:8" ht="12.75">
      <c r="A117" s="31"/>
      <c r="B117" s="31"/>
      <c r="C117" s="31"/>
      <c r="D117" s="31"/>
      <c r="E117" s="31"/>
      <c r="F117" s="32"/>
      <c r="G117" s="32"/>
      <c r="H117" s="31"/>
    </row>
    <row r="118" spans="1:8" ht="12.75">
      <c r="A118" s="31"/>
      <c r="B118" s="31"/>
      <c r="C118" s="31"/>
      <c r="D118" s="31"/>
      <c r="E118" s="31"/>
      <c r="F118" s="32"/>
      <c r="G118" s="32"/>
      <c r="H118" s="31"/>
    </row>
    <row r="119" spans="1:8" ht="12.75">
      <c r="A119" s="31"/>
      <c r="B119" s="31"/>
      <c r="C119" s="31"/>
      <c r="D119" s="31"/>
      <c r="E119" s="31"/>
      <c r="F119" s="32"/>
      <c r="G119" s="32"/>
      <c r="H119" s="31"/>
    </row>
    <row r="120" spans="1:8" ht="12.75">
      <c r="A120" s="31"/>
      <c r="B120" s="31"/>
      <c r="C120" s="31"/>
      <c r="D120" s="31"/>
      <c r="E120" s="31"/>
      <c r="F120" s="32"/>
      <c r="G120" s="32"/>
      <c r="H120" s="31"/>
    </row>
    <row r="121" spans="1:8" ht="12.75">
      <c r="A121" s="31"/>
      <c r="B121" s="31"/>
      <c r="C121" s="31"/>
      <c r="D121" s="31"/>
      <c r="E121" s="31"/>
      <c r="F121" s="32"/>
      <c r="G121" s="32"/>
      <c r="H121" s="31"/>
    </row>
    <row r="122" spans="1:8" ht="12.75">
      <c r="A122" s="31"/>
      <c r="B122" s="31"/>
      <c r="C122" s="31"/>
      <c r="D122" s="31"/>
      <c r="E122" s="31"/>
      <c r="F122" s="32"/>
      <c r="G122" s="32"/>
      <c r="H122" s="31"/>
    </row>
    <row r="123" spans="1:8" ht="12.75">
      <c r="A123" s="31"/>
      <c r="B123" s="31"/>
      <c r="C123" s="31"/>
      <c r="D123" s="31"/>
      <c r="E123" s="31"/>
      <c r="F123" s="32"/>
      <c r="G123" s="32"/>
      <c r="H123" s="31"/>
    </row>
    <row r="124" spans="1:8" ht="12.75">
      <c r="A124" s="31"/>
      <c r="B124" s="31"/>
      <c r="C124" s="31"/>
      <c r="D124" s="31"/>
      <c r="E124" s="31"/>
      <c r="F124" s="32"/>
      <c r="G124" s="32"/>
      <c r="H124" s="31"/>
    </row>
    <row r="125" spans="1:8" ht="12.75">
      <c r="A125" s="31"/>
      <c r="B125" s="31"/>
      <c r="C125" s="31"/>
      <c r="D125" s="31"/>
      <c r="E125" s="31"/>
      <c r="F125" s="32"/>
      <c r="G125" s="32"/>
      <c r="H125" s="31"/>
    </row>
    <row r="126" spans="1:8" ht="12.75">
      <c r="A126" s="31"/>
      <c r="B126" s="31"/>
      <c r="C126" s="31"/>
      <c r="D126" s="31"/>
      <c r="E126" s="31"/>
      <c r="F126" s="32"/>
      <c r="G126" s="32"/>
      <c r="H126" s="31"/>
    </row>
    <row r="127" spans="1:8" ht="12.75">
      <c r="A127" s="31"/>
      <c r="B127" s="31"/>
      <c r="C127" s="31"/>
      <c r="D127" s="31"/>
      <c r="E127" s="31"/>
      <c r="F127" s="32"/>
      <c r="G127" s="32"/>
      <c r="H127" s="31"/>
    </row>
    <row r="128" spans="1:8" ht="12.75">
      <c r="A128" s="31"/>
      <c r="B128" s="31"/>
      <c r="C128" s="31"/>
      <c r="D128" s="31"/>
      <c r="E128" s="31"/>
      <c r="F128" s="32"/>
      <c r="G128" s="32"/>
      <c r="H128" s="31"/>
    </row>
    <row r="129" spans="1:8" ht="12.75">
      <c r="A129" s="31"/>
      <c r="B129" s="31"/>
      <c r="C129" s="31"/>
      <c r="D129" s="31"/>
      <c r="E129" s="31"/>
      <c r="F129" s="32"/>
      <c r="G129" s="32"/>
      <c r="H129" s="31"/>
    </row>
    <row r="130" spans="1:8" ht="12.75">
      <c r="A130" s="31"/>
      <c r="B130" s="31"/>
      <c r="C130" s="31"/>
      <c r="D130" s="31"/>
      <c r="E130" s="31"/>
      <c r="F130" s="32"/>
      <c r="G130" s="32"/>
      <c r="H130" s="31"/>
    </row>
    <row r="131" spans="1:8" ht="12.75">
      <c r="A131" s="31"/>
      <c r="B131" s="31"/>
      <c r="C131" s="31"/>
      <c r="D131" s="31"/>
      <c r="E131" s="31"/>
      <c r="F131" s="32"/>
      <c r="G131" s="32"/>
      <c r="H131" s="31"/>
    </row>
    <row r="132" spans="1:8" ht="12.75">
      <c r="A132" s="31"/>
      <c r="B132" s="31"/>
      <c r="C132" s="31"/>
      <c r="D132" s="31"/>
      <c r="E132" s="31"/>
      <c r="F132" s="32"/>
      <c r="G132" s="32"/>
      <c r="H132" s="31"/>
    </row>
    <row r="133" spans="1:8" ht="12.75">
      <c r="A133" s="31"/>
      <c r="B133" s="31"/>
      <c r="C133" s="31"/>
      <c r="D133" s="31"/>
      <c r="E133" s="31"/>
      <c r="F133" s="32"/>
      <c r="G133" s="32"/>
      <c r="H133" s="31"/>
    </row>
    <row r="134" spans="1:8" ht="12.75">
      <c r="A134" s="31"/>
      <c r="B134" s="31"/>
      <c r="C134" s="31"/>
      <c r="D134" s="31"/>
      <c r="E134" s="31"/>
      <c r="F134" s="32"/>
      <c r="G134" s="32"/>
      <c r="H134" s="31"/>
    </row>
    <row r="135" spans="1:8" ht="12.75">
      <c r="A135" s="31"/>
      <c r="B135" s="31"/>
      <c r="C135" s="31"/>
      <c r="D135" s="31"/>
      <c r="E135" s="31"/>
      <c r="F135" s="32"/>
      <c r="G135" s="32"/>
      <c r="H135" s="31"/>
    </row>
    <row r="136" spans="1:8" ht="12.75">
      <c r="A136" s="31"/>
      <c r="B136" s="31"/>
      <c r="C136" s="31"/>
      <c r="D136" s="31"/>
      <c r="E136" s="31"/>
      <c r="F136" s="32"/>
      <c r="G136" s="32"/>
      <c r="H136" s="31"/>
    </row>
    <row r="137" spans="1:8" ht="12.75">
      <c r="A137" s="31"/>
      <c r="B137" s="31"/>
      <c r="C137" s="31"/>
      <c r="D137" s="31"/>
      <c r="E137" s="31"/>
      <c r="F137" s="32"/>
      <c r="G137" s="32"/>
      <c r="H137" s="31"/>
    </row>
    <row r="138" spans="1:8" ht="12.75">
      <c r="A138" s="31"/>
      <c r="B138" s="31"/>
      <c r="C138" s="31"/>
      <c r="D138" s="31"/>
      <c r="E138" s="31"/>
      <c r="F138" s="32"/>
      <c r="G138" s="32"/>
      <c r="H138" s="31"/>
    </row>
    <row r="139" spans="1:8" ht="12.75">
      <c r="A139" s="31"/>
      <c r="B139" s="31"/>
      <c r="C139" s="31"/>
      <c r="D139" s="31"/>
      <c r="E139" s="31"/>
      <c r="F139" s="32"/>
      <c r="G139" s="32"/>
      <c r="H139" s="31"/>
    </row>
    <row r="140" spans="1:8" ht="12.75">
      <c r="A140" s="31"/>
      <c r="B140" s="31"/>
      <c r="C140" s="31"/>
      <c r="D140" s="31"/>
      <c r="E140" s="31"/>
      <c r="F140" s="32"/>
      <c r="G140" s="32"/>
      <c r="H140" s="31"/>
    </row>
    <row r="141" spans="1:8" ht="12.75">
      <c r="A141" s="31"/>
      <c r="B141" s="31"/>
      <c r="C141" s="31"/>
      <c r="D141" s="31"/>
      <c r="E141" s="31"/>
      <c r="F141" s="32"/>
      <c r="G141" s="32"/>
      <c r="H141" s="31"/>
    </row>
    <row r="142" spans="1:8" ht="12.75">
      <c r="A142" s="31"/>
      <c r="B142" s="31"/>
      <c r="C142" s="31"/>
      <c r="D142" s="31"/>
      <c r="E142" s="31"/>
      <c r="F142" s="32"/>
      <c r="G142" s="32"/>
      <c r="H142" s="31"/>
    </row>
  </sheetData>
  <sheetProtection/>
  <mergeCells count="11">
    <mergeCell ref="AG4:AK4"/>
    <mergeCell ref="D2:M2"/>
    <mergeCell ref="D3:G3"/>
    <mergeCell ref="C76:G76"/>
    <mergeCell ref="C75:G75"/>
    <mergeCell ref="A1:AK1"/>
    <mergeCell ref="AN1:AV1"/>
    <mergeCell ref="Q4:T4"/>
    <mergeCell ref="U4:W4"/>
    <mergeCell ref="X4:AC4"/>
    <mergeCell ref="AE4:A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Ccastellanos</dc:creator>
  <cp:keywords/>
  <dc:description/>
  <cp:lastModifiedBy>ROSY</cp:lastModifiedBy>
  <cp:lastPrinted>2014-03-04T14:31:10Z</cp:lastPrinted>
  <dcterms:created xsi:type="dcterms:W3CDTF">2003-03-15T06:12:20Z</dcterms:created>
  <dcterms:modified xsi:type="dcterms:W3CDTF">2016-02-12T21:04:12Z</dcterms:modified>
  <cp:category/>
  <cp:version/>
  <cp:contentType/>
  <cp:contentStatus/>
</cp:coreProperties>
</file>