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entro de computo\Desktop\TRANSPARENCIA\INFORMACION  2018\UNIDAD MARIO MOLINA 2017\FRACCION  V\INCISO r)\"/>
    </mc:Choice>
  </mc:AlternateContent>
  <bookViews>
    <workbookView xWindow="0" yWindow="0" windowWidth="19200" windowHeight="11595"/>
  </bookViews>
  <sheets>
    <sheet name="Totales" sheetId="1" r:id="rId1"/>
    <sheet name="Dirección General" sheetId="15" r:id="rId2"/>
    <sheet name="Arandas" sheetId="2" r:id="rId3"/>
    <sheet name="Chapala" sheetId="3" r:id="rId4"/>
    <sheet name="Cocula" sheetId="4" r:id="rId5"/>
    <sheet name="El Grullo" sheetId="5" r:id="rId6"/>
    <sheet name="Lagos de Moreno" sheetId="6" r:id="rId7"/>
    <sheet name="Mascota" sheetId="14" r:id="rId8"/>
    <sheet name="La Huerta" sheetId="7" r:id="rId9"/>
    <sheet name="Puerto Vallarta" sheetId="8" r:id="rId10"/>
    <sheet name="Tamazula" sheetId="9" r:id="rId11"/>
    <sheet name="Hoja1" sheetId="16" r:id="rId12"/>
    <sheet name="Hoja2" sheetId="17" r:id="rId13"/>
    <sheet name="Hoja3" sheetId="18" r:id="rId14"/>
    <sheet name="Hoja4" sheetId="19" r:id="rId15"/>
    <sheet name="Hoja5" sheetId="20" r:id="rId16"/>
    <sheet name="Hoja6" sheetId="21" r:id="rId17"/>
    <sheet name="Hoja7" sheetId="22" r:id="rId18"/>
    <sheet name="Tala" sheetId="10" r:id="rId19"/>
    <sheet name="Tequila" sheetId="11" r:id="rId20"/>
    <sheet name="Zapopan" sheetId="12" r:id="rId21"/>
    <sheet name="Zapotlanejo" sheetId="13" r:id="rId22"/>
  </sheets>
  <calcPr calcId="152511"/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A5" i="1"/>
  <c r="U5" i="1"/>
  <c r="B154" i="1" l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A164" i="1"/>
  <c r="A163" i="1"/>
  <c r="A155" i="1"/>
  <c r="A156" i="1"/>
  <c r="A157" i="1"/>
  <c r="A158" i="1"/>
  <c r="A159" i="1"/>
  <c r="A160" i="1"/>
  <c r="A161" i="1"/>
  <c r="A162" i="1"/>
  <c r="A154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U84" i="1"/>
  <c r="U83" i="1"/>
  <c r="U82" i="1"/>
  <c r="U81" i="1"/>
  <c r="U80" i="1"/>
  <c r="U79" i="1"/>
  <c r="U78" i="1"/>
  <c r="U77" i="1"/>
  <c r="U76" i="1"/>
  <c r="U75" i="1"/>
  <c r="U107" i="1"/>
  <c r="U106" i="1"/>
  <c r="U105" i="1"/>
  <c r="U104" i="1"/>
  <c r="U103" i="1"/>
  <c r="U102" i="1"/>
  <c r="U101" i="1"/>
  <c r="U100" i="1"/>
  <c r="U99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107" i="1"/>
  <c r="A106" i="1"/>
  <c r="A105" i="1"/>
  <c r="A104" i="1"/>
  <c r="A103" i="1"/>
  <c r="A102" i="1"/>
  <c r="A101" i="1"/>
  <c r="A100" i="1"/>
  <c r="A99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T82" i="1"/>
  <c r="R12" i="14"/>
  <c r="S82" i="1" s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T81" i="1"/>
  <c r="R11" i="14"/>
  <c r="S81" i="1" s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T80" i="1"/>
  <c r="R10" i="14"/>
  <c r="S80" i="1" s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T79" i="1"/>
  <c r="R9" i="14"/>
  <c r="S79" i="1" s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T78" i="1"/>
  <c r="R8" i="14"/>
  <c r="S78" i="1" s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T76" i="1"/>
  <c r="R6" i="14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T75" i="1"/>
  <c r="R5" i="14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84" i="1"/>
  <c r="A83" i="1"/>
  <c r="A82" i="1"/>
  <c r="A81" i="1"/>
  <c r="A80" i="1"/>
  <c r="A79" i="1"/>
  <c r="A78" i="1"/>
  <c r="A77" i="1"/>
  <c r="A76" i="1"/>
  <c r="A75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R5" i="7"/>
  <c r="S63" i="1"/>
  <c r="T63" i="1"/>
  <c r="U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R6" i="7"/>
  <c r="S64" i="1" s="1"/>
  <c r="T64" i="1"/>
  <c r="U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R8" i="7"/>
  <c r="S66" i="1"/>
  <c r="T66" i="1"/>
  <c r="U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R9" i="7"/>
  <c r="S67" i="1" s="1"/>
  <c r="T67" i="1"/>
  <c r="U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R10" i="7"/>
  <c r="S68" i="1"/>
  <c r="T68" i="1"/>
  <c r="U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R11" i="7"/>
  <c r="S69" i="1" s="1"/>
  <c r="T69" i="1"/>
  <c r="U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R12" i="7"/>
  <c r="S70" i="1"/>
  <c r="T70" i="1"/>
  <c r="U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A72" i="1"/>
  <c r="A71" i="1"/>
  <c r="A70" i="1"/>
  <c r="A69" i="1"/>
  <c r="A68" i="1"/>
  <c r="A67" i="1"/>
  <c r="A66" i="1"/>
  <c r="A65" i="1"/>
  <c r="A64" i="1"/>
  <c r="A63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24" i="1"/>
  <c r="C23" i="1"/>
  <c r="C22" i="1"/>
  <c r="C21" i="1"/>
  <c r="C20" i="1"/>
  <c r="C19" i="1"/>
  <c r="B24" i="1"/>
  <c r="B23" i="1"/>
  <c r="B22" i="1"/>
  <c r="B21" i="1"/>
  <c r="B20" i="1"/>
  <c r="B19" i="1"/>
  <c r="A24" i="1"/>
  <c r="A23" i="1"/>
  <c r="A22" i="1"/>
  <c r="A21" i="1"/>
  <c r="A20" i="1"/>
  <c r="A19" i="1"/>
  <c r="F9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F16" i="1"/>
  <c r="E16" i="1"/>
  <c r="D16" i="1"/>
  <c r="C16" i="1"/>
  <c r="B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F15" i="1"/>
  <c r="E15" i="1"/>
  <c r="D15" i="1"/>
  <c r="C15" i="1"/>
  <c r="B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F14" i="1"/>
  <c r="E14" i="1"/>
  <c r="D14" i="1"/>
  <c r="C14" i="1"/>
  <c r="B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F13" i="1"/>
  <c r="E13" i="1"/>
  <c r="D13" i="1"/>
  <c r="C13" i="1"/>
  <c r="B13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F12" i="1"/>
  <c r="E12" i="1"/>
  <c r="D12" i="1"/>
  <c r="C12" i="1"/>
  <c r="B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F11" i="1"/>
  <c r="E11" i="1"/>
  <c r="D11" i="1"/>
  <c r="C11" i="1"/>
  <c r="B11" i="1"/>
  <c r="U10" i="1"/>
  <c r="T10" i="1"/>
  <c r="S10" i="1"/>
  <c r="R10" i="1"/>
  <c r="Q10" i="1"/>
  <c r="P10" i="1"/>
  <c r="O10" i="1"/>
  <c r="N10" i="1"/>
  <c r="M10" i="1"/>
  <c r="L10" i="1"/>
  <c r="I10" i="1"/>
  <c r="H10" i="1"/>
  <c r="F10" i="1"/>
  <c r="E10" i="1"/>
  <c r="D10" i="1"/>
  <c r="C10" i="1"/>
  <c r="B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E9" i="1"/>
  <c r="D9" i="1"/>
  <c r="C9" i="1"/>
  <c r="B9" i="1"/>
  <c r="A16" i="1"/>
  <c r="A15" i="1"/>
  <c r="A14" i="1"/>
  <c r="A13" i="1"/>
  <c r="A12" i="1"/>
  <c r="A11" i="1"/>
  <c r="A10" i="1"/>
  <c r="A9" i="1"/>
  <c r="U33" i="1"/>
  <c r="T33" i="1"/>
  <c r="S33" i="1"/>
  <c r="R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U32" i="1"/>
  <c r="T32" i="1"/>
  <c r="S32" i="1"/>
  <c r="R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33" i="1"/>
  <c r="A32" i="1"/>
  <c r="A31" i="1"/>
  <c r="A30" i="1"/>
  <c r="A29" i="1"/>
  <c r="A28" i="1"/>
  <c r="A27" i="1"/>
  <c r="U96" i="1"/>
  <c r="T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U95" i="1"/>
  <c r="T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U94" i="1"/>
  <c r="T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U93" i="1"/>
  <c r="T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U92" i="1"/>
  <c r="T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U91" i="1"/>
  <c r="T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U90" i="1"/>
  <c r="T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U89" i="1"/>
  <c r="T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U88" i="1"/>
  <c r="T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U87" i="1"/>
  <c r="T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96" i="1"/>
  <c r="A95" i="1"/>
  <c r="A94" i="1"/>
  <c r="A93" i="1"/>
  <c r="A92" i="1"/>
  <c r="A91" i="1"/>
  <c r="A90" i="1"/>
  <c r="A89" i="1"/>
  <c r="A88" i="1"/>
  <c r="A87" i="1"/>
  <c r="R14" i="8"/>
  <c r="S96" i="1" s="1"/>
  <c r="R13" i="8"/>
  <c r="S95" i="1" s="1"/>
  <c r="R12" i="8"/>
  <c r="S94" i="1" s="1"/>
  <c r="R11" i="8"/>
  <c r="S93" i="1" s="1"/>
  <c r="R10" i="8"/>
  <c r="S92" i="1" s="1"/>
  <c r="R9" i="8"/>
  <c r="S91" i="1" s="1"/>
  <c r="R8" i="8"/>
  <c r="S90" i="1" s="1"/>
  <c r="R7" i="8"/>
  <c r="S89" i="1" s="1"/>
  <c r="R6" i="8"/>
  <c r="S88" i="1" s="1"/>
  <c r="R5" i="8"/>
  <c r="S87" i="1" s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U133" i="1"/>
  <c r="T133" i="1"/>
  <c r="S133" i="1"/>
  <c r="R133" i="1"/>
  <c r="Q133" i="1"/>
  <c r="P133" i="1"/>
  <c r="N133" i="1"/>
  <c r="M133" i="1"/>
  <c r="L133" i="1"/>
  <c r="J133" i="1"/>
  <c r="I133" i="1"/>
  <c r="H133" i="1"/>
  <c r="G133" i="1"/>
  <c r="F133" i="1"/>
  <c r="E133" i="1"/>
  <c r="D133" i="1"/>
  <c r="C133" i="1"/>
  <c r="B133" i="1"/>
  <c r="U132" i="1"/>
  <c r="T132" i="1"/>
  <c r="S132" i="1"/>
  <c r="R132" i="1"/>
  <c r="Q132" i="1"/>
  <c r="P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U131" i="1"/>
  <c r="T131" i="1"/>
  <c r="S131" i="1"/>
  <c r="R131" i="1"/>
  <c r="Q131" i="1"/>
  <c r="P131" i="1"/>
  <c r="N131" i="1"/>
  <c r="M131" i="1"/>
  <c r="L131" i="1"/>
  <c r="J131" i="1"/>
  <c r="I131" i="1"/>
  <c r="H131" i="1"/>
  <c r="G131" i="1"/>
  <c r="F131" i="1"/>
  <c r="E131" i="1"/>
  <c r="D131" i="1"/>
  <c r="C131" i="1"/>
  <c r="B131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U129" i="1"/>
  <c r="T129" i="1"/>
  <c r="S129" i="1"/>
  <c r="R129" i="1"/>
  <c r="Q129" i="1"/>
  <c r="P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U127" i="1"/>
  <c r="T127" i="1"/>
  <c r="S127" i="1"/>
  <c r="R127" i="1"/>
  <c r="Q127" i="1"/>
  <c r="P127" i="1"/>
  <c r="O127" i="1"/>
  <c r="N127" i="1"/>
  <c r="M127" i="1"/>
  <c r="L127" i="1"/>
  <c r="J127" i="1"/>
  <c r="I127" i="1"/>
  <c r="H127" i="1"/>
  <c r="G127" i="1"/>
  <c r="F127" i="1"/>
  <c r="E127" i="1"/>
  <c r="D127" i="1"/>
  <c r="C127" i="1"/>
  <c r="B127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35" i="1"/>
  <c r="A134" i="1"/>
  <c r="A133" i="1"/>
  <c r="A132" i="1"/>
  <c r="A131" i="1"/>
  <c r="A130" i="1"/>
  <c r="A129" i="1"/>
  <c r="A128" i="1"/>
  <c r="A127" i="1"/>
  <c r="A126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P141" i="1"/>
  <c r="Q141" i="1"/>
  <c r="R141" i="1"/>
  <c r="S141" i="1"/>
  <c r="T141" i="1"/>
  <c r="U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P142" i="1"/>
  <c r="Q142" i="1"/>
  <c r="R142" i="1"/>
  <c r="S142" i="1"/>
  <c r="T142" i="1"/>
  <c r="U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P144" i="1"/>
  <c r="Q144" i="1"/>
  <c r="R144" i="1"/>
  <c r="S144" i="1"/>
  <c r="T144" i="1"/>
  <c r="U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P149" i="1"/>
  <c r="Q149" i="1"/>
  <c r="R149" i="1"/>
  <c r="S149" i="1"/>
  <c r="T149" i="1"/>
  <c r="U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U45" i="1"/>
  <c r="T45" i="1"/>
  <c r="U60" i="1"/>
  <c r="T60" i="1"/>
  <c r="S60" i="1"/>
  <c r="R60" i="1"/>
  <c r="U59" i="1"/>
  <c r="T59" i="1"/>
  <c r="S59" i="1"/>
  <c r="R59" i="1"/>
  <c r="U58" i="1"/>
  <c r="T58" i="1"/>
  <c r="S58" i="1"/>
  <c r="R58" i="1"/>
  <c r="U57" i="1"/>
  <c r="T57" i="1"/>
  <c r="S57" i="1"/>
  <c r="R57" i="1"/>
  <c r="U56" i="1"/>
  <c r="T56" i="1"/>
  <c r="S56" i="1"/>
  <c r="R56" i="1"/>
  <c r="U55" i="1"/>
  <c r="T55" i="1"/>
  <c r="S55" i="1"/>
  <c r="R55" i="1"/>
  <c r="U54" i="1"/>
  <c r="T54" i="1"/>
  <c r="S54" i="1"/>
  <c r="R54" i="1"/>
  <c r="U53" i="1"/>
  <c r="T53" i="1"/>
  <c r="S53" i="1"/>
  <c r="R53" i="1"/>
  <c r="U52" i="1"/>
  <c r="T52" i="1"/>
  <c r="S52" i="1"/>
  <c r="R52" i="1"/>
  <c r="U51" i="1"/>
  <c r="T51" i="1"/>
  <c r="S51" i="1"/>
  <c r="R51" i="1"/>
  <c r="U50" i="1"/>
  <c r="T50" i="1"/>
  <c r="S50" i="1"/>
  <c r="R50" i="1"/>
  <c r="U49" i="1"/>
  <c r="T49" i="1"/>
  <c r="S49" i="1"/>
  <c r="R49" i="1"/>
  <c r="U48" i="1"/>
  <c r="T48" i="1"/>
  <c r="S48" i="1"/>
  <c r="R48" i="1"/>
  <c r="U47" i="1"/>
  <c r="T47" i="1"/>
  <c r="S47" i="1"/>
  <c r="R47" i="1"/>
  <c r="S45" i="1"/>
  <c r="R45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5" i="1"/>
  <c r="P45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B45" i="1"/>
  <c r="C45" i="1"/>
  <c r="D45" i="1"/>
  <c r="E45" i="1"/>
  <c r="F45" i="1"/>
  <c r="G45" i="1"/>
  <c r="H45" i="1"/>
  <c r="I45" i="1"/>
  <c r="J45" i="1"/>
  <c r="K45" i="1"/>
  <c r="L45" i="1"/>
  <c r="B46" i="1"/>
  <c r="C46" i="1"/>
  <c r="D46" i="1"/>
  <c r="E46" i="1"/>
  <c r="F46" i="1"/>
  <c r="G46" i="1"/>
  <c r="H46" i="1"/>
  <c r="I46" i="1"/>
  <c r="J46" i="1"/>
  <c r="K46" i="1"/>
  <c r="L46" i="1"/>
  <c r="B47" i="1"/>
  <c r="C47" i="1"/>
  <c r="D47" i="1"/>
  <c r="E47" i="1"/>
  <c r="F47" i="1"/>
  <c r="G47" i="1"/>
  <c r="H47" i="1"/>
  <c r="I47" i="1"/>
  <c r="J47" i="1"/>
  <c r="K47" i="1"/>
  <c r="L47" i="1"/>
  <c r="B48" i="1"/>
  <c r="C48" i="1"/>
  <c r="D48" i="1"/>
  <c r="E48" i="1"/>
  <c r="F48" i="1"/>
  <c r="G48" i="1"/>
  <c r="H48" i="1"/>
  <c r="I48" i="1"/>
  <c r="J48" i="1"/>
  <c r="K48" i="1"/>
  <c r="L48" i="1"/>
  <c r="B49" i="1"/>
  <c r="C49" i="1"/>
  <c r="D49" i="1"/>
  <c r="E49" i="1"/>
  <c r="F49" i="1"/>
  <c r="G49" i="1"/>
  <c r="H49" i="1"/>
  <c r="I49" i="1"/>
  <c r="J49" i="1"/>
  <c r="K49" i="1"/>
  <c r="L49" i="1"/>
  <c r="B50" i="1"/>
  <c r="C50" i="1"/>
  <c r="D50" i="1"/>
  <c r="E50" i="1"/>
  <c r="F50" i="1"/>
  <c r="G50" i="1"/>
  <c r="H50" i="1"/>
  <c r="I50" i="1"/>
  <c r="J50" i="1"/>
  <c r="K50" i="1"/>
  <c r="L50" i="1"/>
  <c r="B51" i="1"/>
  <c r="C51" i="1"/>
  <c r="D51" i="1"/>
  <c r="E51" i="1"/>
  <c r="F51" i="1"/>
  <c r="G51" i="1"/>
  <c r="H51" i="1"/>
  <c r="I51" i="1"/>
  <c r="J51" i="1"/>
  <c r="K51" i="1"/>
  <c r="L51" i="1"/>
  <c r="B52" i="1"/>
  <c r="C52" i="1"/>
  <c r="D52" i="1"/>
  <c r="E52" i="1"/>
  <c r="F52" i="1"/>
  <c r="G52" i="1"/>
  <c r="H52" i="1"/>
  <c r="I52" i="1"/>
  <c r="J52" i="1"/>
  <c r="K52" i="1"/>
  <c r="L52" i="1"/>
  <c r="B53" i="1"/>
  <c r="C53" i="1"/>
  <c r="D53" i="1"/>
  <c r="E53" i="1"/>
  <c r="F53" i="1"/>
  <c r="G53" i="1"/>
  <c r="H53" i="1"/>
  <c r="I53" i="1"/>
  <c r="J53" i="1"/>
  <c r="K53" i="1"/>
  <c r="L53" i="1"/>
  <c r="B54" i="1"/>
  <c r="C54" i="1"/>
  <c r="D54" i="1"/>
  <c r="E54" i="1"/>
  <c r="F54" i="1"/>
  <c r="G54" i="1"/>
  <c r="H54" i="1"/>
  <c r="I54" i="1"/>
  <c r="J54" i="1"/>
  <c r="K54" i="1"/>
  <c r="L54" i="1"/>
  <c r="B55" i="1"/>
  <c r="C55" i="1"/>
  <c r="D55" i="1"/>
  <c r="E55" i="1"/>
  <c r="F55" i="1"/>
  <c r="G55" i="1"/>
  <c r="H55" i="1"/>
  <c r="I55" i="1"/>
  <c r="J55" i="1"/>
  <c r="K55" i="1"/>
  <c r="L55" i="1"/>
  <c r="B56" i="1"/>
  <c r="C56" i="1"/>
  <c r="D56" i="1"/>
  <c r="E56" i="1"/>
  <c r="F56" i="1"/>
  <c r="G56" i="1"/>
  <c r="H56" i="1"/>
  <c r="I56" i="1"/>
  <c r="J56" i="1"/>
  <c r="K56" i="1"/>
  <c r="L56" i="1"/>
  <c r="B57" i="1"/>
  <c r="C57" i="1"/>
  <c r="D57" i="1"/>
  <c r="E57" i="1"/>
  <c r="F57" i="1"/>
  <c r="G57" i="1"/>
  <c r="H57" i="1"/>
  <c r="I57" i="1"/>
  <c r="J57" i="1"/>
  <c r="K57" i="1"/>
  <c r="L57" i="1"/>
  <c r="B58" i="1"/>
  <c r="C58" i="1"/>
  <c r="D58" i="1"/>
  <c r="E58" i="1"/>
  <c r="F58" i="1"/>
  <c r="G58" i="1"/>
  <c r="H58" i="1"/>
  <c r="I58" i="1"/>
  <c r="J58" i="1"/>
  <c r="K58" i="1"/>
  <c r="L58" i="1"/>
  <c r="B59" i="1"/>
  <c r="C59" i="1"/>
  <c r="D59" i="1"/>
  <c r="E59" i="1"/>
  <c r="F59" i="1"/>
  <c r="G59" i="1"/>
  <c r="H59" i="1"/>
  <c r="I59" i="1"/>
  <c r="J59" i="1"/>
  <c r="K59" i="1"/>
  <c r="L59" i="1"/>
  <c r="B60" i="1"/>
  <c r="C60" i="1"/>
  <c r="D60" i="1"/>
  <c r="E60" i="1"/>
  <c r="F60" i="1"/>
  <c r="G60" i="1"/>
  <c r="H60" i="1"/>
  <c r="I60" i="1"/>
  <c r="J60" i="1"/>
  <c r="K60" i="1"/>
  <c r="L60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U42" i="1"/>
  <c r="T42" i="1"/>
  <c r="Q42" i="1"/>
  <c r="P42" i="1"/>
  <c r="O42" i="1"/>
  <c r="N42" i="1"/>
  <c r="M42" i="1"/>
  <c r="U41" i="1"/>
  <c r="T41" i="1"/>
  <c r="Q41" i="1"/>
  <c r="P41" i="1"/>
  <c r="O41" i="1"/>
  <c r="N41" i="1"/>
  <c r="M41" i="1"/>
  <c r="U40" i="1"/>
  <c r="T40" i="1"/>
  <c r="Q40" i="1"/>
  <c r="P40" i="1"/>
  <c r="O40" i="1"/>
  <c r="N40" i="1"/>
  <c r="M40" i="1"/>
  <c r="U39" i="1"/>
  <c r="T39" i="1"/>
  <c r="Q39" i="1"/>
  <c r="P39" i="1"/>
  <c r="O39" i="1"/>
  <c r="N39" i="1"/>
  <c r="M39" i="1"/>
  <c r="U38" i="1"/>
  <c r="T38" i="1"/>
  <c r="Q38" i="1"/>
  <c r="P38" i="1"/>
  <c r="O38" i="1"/>
  <c r="N38" i="1"/>
  <c r="M38" i="1"/>
  <c r="U37" i="1"/>
  <c r="T37" i="1"/>
  <c r="Q37" i="1"/>
  <c r="P37" i="1"/>
  <c r="O37" i="1"/>
  <c r="N37" i="1"/>
  <c r="M37" i="1"/>
  <c r="U36" i="1"/>
  <c r="T36" i="1"/>
  <c r="R36" i="1"/>
  <c r="Q36" i="1"/>
  <c r="P36" i="1"/>
  <c r="O36" i="1"/>
  <c r="N36" i="1"/>
  <c r="M36" i="1"/>
  <c r="L42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L40" i="1"/>
  <c r="K40" i="1"/>
  <c r="J40" i="1"/>
  <c r="I40" i="1"/>
  <c r="H40" i="1"/>
  <c r="G40" i="1"/>
  <c r="F40" i="1"/>
  <c r="E40" i="1"/>
  <c r="D40" i="1"/>
  <c r="C40" i="1"/>
  <c r="B40" i="1"/>
  <c r="L39" i="1"/>
  <c r="K39" i="1"/>
  <c r="J39" i="1"/>
  <c r="I39" i="1"/>
  <c r="H39" i="1"/>
  <c r="G39" i="1"/>
  <c r="F39" i="1"/>
  <c r="E39" i="1"/>
  <c r="D39" i="1"/>
  <c r="C39" i="1"/>
  <c r="B39" i="1"/>
  <c r="L38" i="1"/>
  <c r="K38" i="1"/>
  <c r="J38" i="1"/>
  <c r="I38" i="1"/>
  <c r="H38" i="1"/>
  <c r="G38" i="1"/>
  <c r="F38" i="1"/>
  <c r="E38" i="1"/>
  <c r="D38" i="1"/>
  <c r="C38" i="1"/>
  <c r="B38" i="1"/>
  <c r="L37" i="1"/>
  <c r="K37" i="1"/>
  <c r="J37" i="1"/>
  <c r="I37" i="1"/>
  <c r="H37" i="1"/>
  <c r="G37" i="1"/>
  <c r="F37" i="1"/>
  <c r="E37" i="1"/>
  <c r="D37" i="1"/>
  <c r="C37" i="1"/>
  <c r="B37" i="1"/>
  <c r="L36" i="1"/>
  <c r="K36" i="1"/>
  <c r="J36" i="1"/>
  <c r="I36" i="1"/>
  <c r="H36" i="1"/>
  <c r="G36" i="1"/>
  <c r="F36" i="1"/>
  <c r="E36" i="1"/>
  <c r="D36" i="1"/>
  <c r="C36" i="1"/>
  <c r="B36" i="1"/>
  <c r="A37" i="1"/>
  <c r="A38" i="1"/>
  <c r="A39" i="1"/>
  <c r="A40" i="1"/>
  <c r="A41" i="1"/>
  <c r="A42" i="1"/>
  <c r="A36" i="1"/>
</calcChain>
</file>

<file path=xl/sharedStrings.xml><?xml version="1.0" encoding="utf-8"?>
<sst xmlns="http://schemas.openxmlformats.org/spreadsheetml/2006/main" count="2274" uniqueCount="633">
  <si>
    <t xml:space="preserve">MARCA  </t>
  </si>
  <si>
    <t>SUBMARCA</t>
  </si>
  <si>
    <t>MODELO</t>
  </si>
  <si>
    <t>RESGUARDANTE</t>
  </si>
  <si>
    <t xml:space="preserve">VALOR </t>
  </si>
  <si>
    <t xml:space="preserve">FACTURA </t>
  </si>
  <si>
    <t xml:space="preserve">COLOR </t>
  </si>
  <si>
    <t>FECHA DE COMPRA</t>
  </si>
  <si>
    <t>OBSERVACIONES</t>
  </si>
  <si>
    <t>No</t>
  </si>
  <si>
    <t xml:space="preserve">CATEGORIA </t>
  </si>
  <si>
    <t xml:space="preserve">USO </t>
  </si>
  <si>
    <t>CILINDROS</t>
  </si>
  <si>
    <t>CONSUMO MENSUAL DE COMBUSTIBLE (LITROS)</t>
  </si>
  <si>
    <t>PLACAS</t>
  </si>
  <si>
    <t>Fecha de inicio</t>
  </si>
  <si>
    <t>Periodo</t>
  </si>
  <si>
    <t>Costo mensual</t>
  </si>
  <si>
    <t>Fecha de Vencimiento</t>
  </si>
  <si>
    <t>Póliza de Seguro</t>
  </si>
  <si>
    <t>Adhesión al Contrato del Gobierno del Estado (SI o NO)</t>
  </si>
  <si>
    <t>Compañía Aseguradora</t>
  </si>
  <si>
    <t>UNIDAD ACADEMICA CHAPALA</t>
  </si>
  <si>
    <t>Anexar fotos del estado de los vehículosfrente costado y parte trasera</t>
  </si>
  <si>
    <t>NOTA</t>
  </si>
  <si>
    <t>UNIDAD ACADEMICA ARANDAS</t>
  </si>
  <si>
    <t>UNIDAD ACADEMICA COCULA</t>
  </si>
  <si>
    <t>UNIDAD ACADEMICA EL GRULLO</t>
  </si>
  <si>
    <t>UNIDAD ACADEMICA LAGOS DE MORENO</t>
  </si>
  <si>
    <t>UNIDAD ACADEMICA LA HUERTA</t>
  </si>
  <si>
    <t>UNIDAD ACADEMICA MASCOTA</t>
  </si>
  <si>
    <t>UNIDAD ACADEMICA PUERTO VALLARTA</t>
  </si>
  <si>
    <t>UNIDAD ACADEMICA TAMAZULA</t>
  </si>
  <si>
    <t>UNIDAD ACADEMICA TALA</t>
  </si>
  <si>
    <t>UNIDAD ACADEMICA TEQUILA</t>
  </si>
  <si>
    <t>UNIDAD ACADEMICA ZAPOPAN</t>
  </si>
  <si>
    <t>UNIDAD ACADEMICA ZAPOTLANEJO</t>
  </si>
  <si>
    <t>PARQUE VEHICULAR UNIDADES ACADEMICAS</t>
  </si>
  <si>
    <t>NISSAN</t>
  </si>
  <si>
    <t>PLATINA</t>
  </si>
  <si>
    <t>VOLVO</t>
  </si>
  <si>
    <t>VOLVO 8300</t>
  </si>
  <si>
    <t>FORD</t>
  </si>
  <si>
    <t>EDGE</t>
  </si>
  <si>
    <t>INTERNATIONAL</t>
  </si>
  <si>
    <t>MAXXFORCE</t>
  </si>
  <si>
    <t>NP300</t>
  </si>
  <si>
    <t>VOLSKWAGEN</t>
  </si>
  <si>
    <t>GOL</t>
  </si>
  <si>
    <t>GENERAL MOTORS</t>
  </si>
  <si>
    <t>VAN CHEVROLET</t>
  </si>
  <si>
    <t>JEX1915</t>
  </si>
  <si>
    <t>SEDAN</t>
  </si>
  <si>
    <t>ADMINISTRATIVO</t>
  </si>
  <si>
    <t>MTRO. MILTON CARLOS CÁRDENAS OSORIO</t>
  </si>
  <si>
    <t>AZUL MARINO</t>
  </si>
  <si>
    <t>9GNW84</t>
  </si>
  <si>
    <t>AUTOBUS</t>
  </si>
  <si>
    <t>OPERATIVO, TRASLADO DE ALUMNOS</t>
  </si>
  <si>
    <t>BLANCO</t>
  </si>
  <si>
    <t>JKV4333</t>
  </si>
  <si>
    <t>VAGONETA</t>
  </si>
  <si>
    <t>UD2309</t>
  </si>
  <si>
    <t>BLANCO SUECO</t>
  </si>
  <si>
    <t>9GNW88</t>
  </si>
  <si>
    <t>OPERATIVO, TRASLADO DE ALUMNOS Y PERSONAL</t>
  </si>
  <si>
    <t>J5850</t>
  </si>
  <si>
    <t>JU55250</t>
  </si>
  <si>
    <t>PICK UP</t>
  </si>
  <si>
    <t>3142/EA</t>
  </si>
  <si>
    <t>JJJ5132</t>
  </si>
  <si>
    <t>1325 FA</t>
  </si>
  <si>
    <t>BLANCO CANDY</t>
  </si>
  <si>
    <t>JLT6241</t>
  </si>
  <si>
    <t>VAN</t>
  </si>
  <si>
    <t>30 DE DICIEMBRE DE 2006</t>
  </si>
  <si>
    <t>SE ENCUENTRA EN MAL ESTADO. MENSAJERIA, DIFUSIÓN, COMISIONES</t>
  </si>
  <si>
    <t>27 DE AGOSTO DE 2007</t>
  </si>
  <si>
    <t>TRASLADO DE ALUMNOS A VISITAS A EMPRESAS</t>
  </si>
  <si>
    <t>06 DE NOVIEMBRE DE 2013</t>
  </si>
  <si>
    <t>MENSAJERÍA, DIRECTOR, COMISIONES</t>
  </si>
  <si>
    <t>18 DE AGOSTO DE 2010</t>
  </si>
  <si>
    <t>TRASLADO DE ALUMNOS Y PERSONAL DE EL GRULLO AL TECNOLÓGICO Y DEL TECNOLÓGICO A EL GRULLO</t>
  </si>
  <si>
    <t>31 DE OCTUBRE DE 2015</t>
  </si>
  <si>
    <t>MENSAJERÍA, DIFUSIÓN, DIRECTOR, COMISIONES</t>
  </si>
  <si>
    <t>07 DE SEPTIEMBRE DE 2011</t>
  </si>
  <si>
    <t>12 DE NOVIEMBRE DE 2014</t>
  </si>
  <si>
    <t>ES UN VEHÍCULO EN COMODATO</t>
  </si>
  <si>
    <t>Referente a estas dos columnas cabe hacer mención que aun no se cuenta con el número de póliza por lo que no se ha efectuado ningún pago al respecto, debido a que aún se encuentra en proceso de licitación en la SEPAF.</t>
  </si>
  <si>
    <t>ABA Seguros S.A. De C.V.</t>
  </si>
  <si>
    <t>SI</t>
  </si>
  <si>
    <t>5GNX16</t>
  </si>
  <si>
    <t>INTRERNACIONAL</t>
  </si>
  <si>
    <t>CAMION</t>
  </si>
  <si>
    <t>Funciones administrativas, académicas y vinculación</t>
  </si>
  <si>
    <t>JAVIER VERA MORAN</t>
  </si>
  <si>
    <t>SIN</t>
  </si>
  <si>
    <t>COMODATO</t>
  </si>
  <si>
    <t>GRIS/BLANCO</t>
  </si>
  <si>
    <t>JG46137</t>
  </si>
  <si>
    <t>PAQ. CAB. REGULAR</t>
  </si>
  <si>
    <t>GUINDA- GRIS</t>
  </si>
  <si>
    <t>JDG4102</t>
  </si>
  <si>
    <t>GENERALS MOTORS</t>
  </si>
  <si>
    <t>CHEVY</t>
  </si>
  <si>
    <t>PAQ. BAS. 5 PTAS.</t>
  </si>
  <si>
    <t>gris</t>
  </si>
  <si>
    <t>JDG4261</t>
  </si>
  <si>
    <t>TOYOTA</t>
  </si>
  <si>
    <t>COROLLA CE</t>
  </si>
  <si>
    <t>CE SEDAN</t>
  </si>
  <si>
    <t>PLATA</t>
  </si>
  <si>
    <t>JL34333</t>
  </si>
  <si>
    <t>FORD 150</t>
  </si>
  <si>
    <t>F-150</t>
  </si>
  <si>
    <t>XL 4X2 MOTOR 4.2</t>
  </si>
  <si>
    <t>BLANCA</t>
  </si>
  <si>
    <t>JDG4288</t>
  </si>
  <si>
    <t>REGULAR AUTOMATICA</t>
  </si>
  <si>
    <t>VENTURE 7 PAS</t>
  </si>
  <si>
    <t>PLATA OXIDO</t>
  </si>
  <si>
    <t>3GPB87</t>
  </si>
  <si>
    <t>DAILER CHRYSLER</t>
  </si>
  <si>
    <t>VAN PASAJE</t>
  </si>
  <si>
    <t>SPRINTER</t>
  </si>
  <si>
    <t>1005A</t>
  </si>
  <si>
    <t xml:space="preserve"> BLANCO</t>
  </si>
  <si>
    <t>JJM8902</t>
  </si>
  <si>
    <t xml:space="preserve">COROLLA LE </t>
  </si>
  <si>
    <t>CFU000001522</t>
  </si>
  <si>
    <t>GRIS OBSCURO</t>
  </si>
  <si>
    <t>JKA9305</t>
  </si>
  <si>
    <t>GNERAL MOTORS</t>
  </si>
  <si>
    <t>AVEO</t>
  </si>
  <si>
    <t>A-627</t>
  </si>
  <si>
    <t>PLATA BRILLANTE</t>
  </si>
  <si>
    <t>4GPA31</t>
  </si>
  <si>
    <t>MEXICANA DE AUTOBUSES</t>
  </si>
  <si>
    <t>AA-313</t>
  </si>
  <si>
    <t>BLANCO-AZUL</t>
  </si>
  <si>
    <t>JNF9812</t>
  </si>
  <si>
    <t>NISSAN MEXICANA S.A. DE C.V.</t>
  </si>
  <si>
    <t>SENSE</t>
  </si>
  <si>
    <t>A-9867</t>
  </si>
  <si>
    <t xml:space="preserve">BLANCO </t>
  </si>
  <si>
    <t>JNF9811</t>
  </si>
  <si>
    <t>A-9865</t>
  </si>
  <si>
    <t>JNF9810</t>
  </si>
  <si>
    <t>A-9866</t>
  </si>
  <si>
    <t>JNE1912</t>
  </si>
  <si>
    <t>X TRAIL 5 PUERTAS</t>
  </si>
  <si>
    <t>COMB1</t>
  </si>
  <si>
    <t>RODOLFO NOE FABIAN REGALADO</t>
  </si>
  <si>
    <t>A-9838</t>
  </si>
  <si>
    <t>1PLATA</t>
  </si>
  <si>
    <t>JNF9975</t>
  </si>
  <si>
    <t>NV350URVAN</t>
  </si>
  <si>
    <t>COMB3</t>
  </si>
  <si>
    <t>A-9974</t>
  </si>
  <si>
    <t>JV10068</t>
  </si>
  <si>
    <t>ESTACAS T/M</t>
  </si>
  <si>
    <t>A-9964</t>
  </si>
  <si>
    <t>VIDA UTIL CUMPLIDA EN CONDICIONES DE USO</t>
  </si>
  <si>
    <t>VIDA UTIL CUMPLIDA SIN FUNCIONES</t>
  </si>
  <si>
    <t>EN CONDICIONES OPTIMAS DE USO</t>
  </si>
  <si>
    <t>NUEVO</t>
  </si>
  <si>
    <t>ANUAL</t>
  </si>
  <si>
    <t>HDI SEGUROS</t>
  </si>
  <si>
    <t>NO</t>
  </si>
  <si>
    <t>QUALITAS COMPAÑÍA DE SEGUROS</t>
  </si>
  <si>
    <t>JGU9767</t>
  </si>
  <si>
    <t>RAV 4</t>
  </si>
  <si>
    <t>PÚBLICO</t>
  </si>
  <si>
    <t>ERNESTO ROSALES CASTAÑEDA</t>
  </si>
  <si>
    <t>AL 13124</t>
  </si>
  <si>
    <t>ROJO</t>
  </si>
  <si>
    <t>JJH2341</t>
  </si>
  <si>
    <t>MITSUBISHI</t>
  </si>
  <si>
    <t>LANCER</t>
  </si>
  <si>
    <t>BLANCO OXFORD</t>
  </si>
  <si>
    <t>JDU4917</t>
  </si>
  <si>
    <t>FOCUS</t>
  </si>
  <si>
    <t>A 14644</t>
  </si>
  <si>
    <t>JDU4922</t>
  </si>
  <si>
    <t>ECONOLINE WAGON</t>
  </si>
  <si>
    <t>OPERATIVO MOVER ALUMNOS</t>
  </si>
  <si>
    <t>37181</t>
  </si>
  <si>
    <t>JDU4916</t>
  </si>
  <si>
    <t>IKON</t>
  </si>
  <si>
    <t>A 14643</t>
  </si>
  <si>
    <t>JJM1441</t>
  </si>
  <si>
    <t>URVAN</t>
  </si>
  <si>
    <t>1GPC49</t>
  </si>
  <si>
    <t>0765</t>
  </si>
  <si>
    <t>1GPD02</t>
  </si>
  <si>
    <t>FOTON</t>
  </si>
  <si>
    <t>JDU4915</t>
  </si>
  <si>
    <t>ADMINSTRATIVO</t>
  </si>
  <si>
    <t>A 14642</t>
  </si>
  <si>
    <t>WXV98</t>
  </si>
  <si>
    <t>HONDA</t>
  </si>
  <si>
    <t>CUATRIMOTO</t>
  </si>
  <si>
    <t>M 9418</t>
  </si>
  <si>
    <t>AMARILLO</t>
  </si>
  <si>
    <t>DIRECTOR  DEL CAMPUS</t>
  </si>
  <si>
    <t>2 AÑOS</t>
  </si>
  <si>
    <t>GRUPO BANORTE</t>
  </si>
  <si>
    <t>MENSAJERIA, VIAJES A LAS SEDES , COMISIONES</t>
  </si>
  <si>
    <t>MENSAJERIA, VIAJES A LAS SEDES , COMISIONES, PROMOCION DIFUSION DEL CAMPUS</t>
  </si>
  <si>
    <t>1 AÑO</t>
  </si>
  <si>
    <t>NO FUNCIONA ESTA COMO CHATARRA DARSE DE BAJA</t>
  </si>
  <si>
    <t>SERVICIO DE MENSAJERIA</t>
  </si>
  <si>
    <t>JDC8740</t>
  </si>
  <si>
    <t>VOLKSWAGEN</t>
  </si>
  <si>
    <t>JETTA</t>
  </si>
  <si>
    <t>DIRECCION ADMINISTRATIVA</t>
  </si>
  <si>
    <t>V0343</t>
  </si>
  <si>
    <t>GRIS</t>
  </si>
  <si>
    <t>JDG6167</t>
  </si>
  <si>
    <t>CHEVROLET</t>
  </si>
  <si>
    <t>UTILITARIO</t>
  </si>
  <si>
    <t>CAPUCHINO</t>
  </si>
  <si>
    <t>JL30471</t>
  </si>
  <si>
    <t>RANGER</t>
  </si>
  <si>
    <t>JDK1666</t>
  </si>
  <si>
    <t>EXPRESS VAN</t>
  </si>
  <si>
    <t xml:space="preserve"> VAN</t>
  </si>
  <si>
    <t>TRASLADO DE ALUMNOS</t>
  </si>
  <si>
    <t>ROTULADO INSTITUCIONAL</t>
  </si>
  <si>
    <t>6GPB53</t>
  </si>
  <si>
    <t>Y0358</t>
  </si>
  <si>
    <t>JFG9354</t>
  </si>
  <si>
    <t>UPLANDER</t>
  </si>
  <si>
    <t>MINI VAN</t>
  </si>
  <si>
    <t>VERDE</t>
  </si>
  <si>
    <t>2GPC80</t>
  </si>
  <si>
    <t>MERCEDES BENZ</t>
  </si>
  <si>
    <t>JR06989</t>
  </si>
  <si>
    <t>HILUX</t>
  </si>
  <si>
    <t>AL12611</t>
  </si>
  <si>
    <t>JR01192</t>
  </si>
  <si>
    <t>TORNADO</t>
  </si>
  <si>
    <t>V25326</t>
  </si>
  <si>
    <t>5GPC68</t>
  </si>
  <si>
    <t>N/A</t>
  </si>
  <si>
    <t>YAMAHA</t>
  </si>
  <si>
    <t>VIGILANCIA</t>
  </si>
  <si>
    <t>GM6891</t>
  </si>
  <si>
    <t>AZUL</t>
  </si>
  <si>
    <t>JLR2669</t>
  </si>
  <si>
    <t>ESCAPE</t>
  </si>
  <si>
    <t>SUV</t>
  </si>
  <si>
    <t>DIRECCION GENERAL</t>
  </si>
  <si>
    <t>1558UF</t>
  </si>
  <si>
    <t>JML4892</t>
  </si>
  <si>
    <t>URBAN</t>
  </si>
  <si>
    <t>V000015594</t>
  </si>
  <si>
    <t>JML4893</t>
  </si>
  <si>
    <t>PARA USO DEL PERSONAL QUE LO REQUIERA Y SE LE AUTORICE.</t>
  </si>
  <si>
    <t>30 DE NOVIEMBRE 2014</t>
  </si>
  <si>
    <t>30 N DE NOVIEMBRE 2016</t>
  </si>
  <si>
    <t>30 NOVIEMBRE DEL 2014</t>
  </si>
  <si>
    <t>30 NOVIEMBRE DEL 2016.</t>
  </si>
  <si>
    <t>11 AGOSTO DEL 2016.</t>
  </si>
  <si>
    <t>11 AGOSTO DEL 2017</t>
  </si>
  <si>
    <t>1AÑO</t>
  </si>
  <si>
    <t>AXXA SEGUROS</t>
  </si>
  <si>
    <t>01 DE MARZO 2016</t>
  </si>
  <si>
    <t>01 DE MARZO 2017</t>
  </si>
  <si>
    <t>01 DE AGOSTO 2016</t>
  </si>
  <si>
    <t>01 DE AGOSTO 2017</t>
  </si>
  <si>
    <t>02 DE MARZO 2016</t>
  </si>
  <si>
    <t>02 DE MARZO 2017</t>
  </si>
  <si>
    <t>27 FEBRERO DEL 2016.</t>
  </si>
  <si>
    <t>27 FEBRERO 2017.</t>
  </si>
  <si>
    <t>08 JUNIO 2016.</t>
  </si>
  <si>
    <t>08 JUNIO 2017.</t>
  </si>
  <si>
    <t>05 DE SEPTIEMBRE 2016</t>
  </si>
  <si>
    <t>05 DE SEPTIEMBRE 2017</t>
  </si>
  <si>
    <t>17 DICIEMBRE DEL 2015.</t>
  </si>
  <si>
    <t>17 DICIEMBRE DEL 2016.</t>
  </si>
  <si>
    <t>AXXA</t>
  </si>
  <si>
    <t>21 DE DICIEMBRE 2016</t>
  </si>
  <si>
    <t>21 DE DICIEMBRE 2017</t>
  </si>
  <si>
    <t>MAPFRE TEPEYAC</t>
  </si>
  <si>
    <t>JHL8079</t>
  </si>
  <si>
    <t>COROLLA</t>
  </si>
  <si>
    <t>Personal adminitrativo y académico</t>
  </si>
  <si>
    <t>María Arcelia Carvajal Heredia</t>
  </si>
  <si>
    <t>Blanco</t>
  </si>
  <si>
    <t>JR57281</t>
  </si>
  <si>
    <t>CAMIONETA</t>
  </si>
  <si>
    <t>Personal Administrativo, Aadémico, Operativo, personal de mantenimiento.</t>
  </si>
  <si>
    <t>JJH1419</t>
  </si>
  <si>
    <t>TIIDA</t>
  </si>
  <si>
    <t>Personal administrativo, académico y vinculación</t>
  </si>
  <si>
    <t>E146</t>
  </si>
  <si>
    <t>JJM1449</t>
  </si>
  <si>
    <t>URVAN LARGA</t>
  </si>
  <si>
    <t>Sin factura/comodato</t>
  </si>
  <si>
    <t>7GPD52</t>
  </si>
  <si>
    <t>AUMARAK</t>
  </si>
  <si>
    <t>CAMIÓN LIGERO 2 PUERTAS 22 PASAJEROS</t>
  </si>
  <si>
    <t>Funciones administrativas, académicas, vinculación y alumnos.</t>
  </si>
  <si>
    <t>9GP128</t>
  </si>
  <si>
    <t>JMA3704</t>
  </si>
  <si>
    <t>ANG6421</t>
  </si>
  <si>
    <t>Blanco platinado</t>
  </si>
  <si>
    <t>JMX4061</t>
  </si>
  <si>
    <t>HIACE</t>
  </si>
  <si>
    <t>GFU000014973</t>
  </si>
  <si>
    <t>13 de enero de 2010</t>
  </si>
  <si>
    <t>27 de febrero de 2010</t>
  </si>
  <si>
    <t>28 de septiembre de 2011</t>
  </si>
  <si>
    <t>27 de octubre de 2011</t>
  </si>
  <si>
    <t>22 de junio de 2015</t>
  </si>
  <si>
    <t>17 de agosto de 2016</t>
  </si>
  <si>
    <t>En buen estado, vidrio frontal estrellado del lado izquierdo, vida útil cumplida. Se realizó la compra por medio de CAPECE por lo que las facturas salieron a nombre de l mismo.</t>
  </si>
  <si>
    <t xml:space="preserve">En buen estado y vida útil cumplida. Se realizó la compra por medio de CAPECE por lo que las facturas salieron a nombre de l mismo y vida útil cumplida. </t>
  </si>
  <si>
    <t>En buen estado y vida útil cumplida, existe un convenio vencido para el programa "Llega", en el cual aporta el 50% del costo de los vehículos el Gobierno del Estado y el otro 50% el Instituto  Tecnológico superior de Cocula, por lo que recientemente y vifa útil cumplida.</t>
  </si>
  <si>
    <t>En condiciones óptimas de uso y vida útil cumplida.</t>
  </si>
  <si>
    <t>En buenas condiciones el cristal izquierdo del frente estrellado y vida útil cumplida.</t>
  </si>
  <si>
    <t>En condiciones óptimas de uso, vidrio trasero estrellado, puerta trasera descuadrada y falta llanta de refacción</t>
  </si>
  <si>
    <t>En buenas condiciones.</t>
  </si>
  <si>
    <t>Anual</t>
  </si>
  <si>
    <t>ABA Seguros SA de CV</t>
  </si>
  <si>
    <t>JY-01062</t>
  </si>
  <si>
    <t>austero</t>
  </si>
  <si>
    <t>VIAJES OFICIALES Y TRAMITES ADMINISTRATIVOS</t>
  </si>
  <si>
    <t>DIRECCIÓN GENERAL</t>
  </si>
  <si>
    <t>JJZ-9908</t>
  </si>
  <si>
    <t xml:space="preserve">VIAJES OFICIALES </t>
  </si>
  <si>
    <t>FA015346</t>
  </si>
  <si>
    <t>JJL-7583</t>
  </si>
  <si>
    <t>VINCULACIÓN, PROMOCIÓN Y DIFUSIÓN</t>
  </si>
  <si>
    <t>VINCULACIÓN</t>
  </si>
  <si>
    <t>A 23611</t>
  </si>
  <si>
    <t>JM-84187</t>
  </si>
  <si>
    <t>RANGER NEGRA</t>
  </si>
  <si>
    <t>COMPRAS Y TRÁMITES ADMINISTRATIVOS</t>
  </si>
  <si>
    <t>RECURSOS MATERIALES</t>
  </si>
  <si>
    <t>NEGRO BC</t>
  </si>
  <si>
    <t>JM-84188</t>
  </si>
  <si>
    <t>RANGER AZUL</t>
  </si>
  <si>
    <t>COMPRAS,  MANTENIMIENTO Y TRASLADOS OPERATIVOS</t>
  </si>
  <si>
    <t>AZUL PROFUNDO</t>
  </si>
  <si>
    <t>JL-53017</t>
  </si>
  <si>
    <t>NISSAN PIK UP</t>
  </si>
  <si>
    <t>MANTENIMIENTO DE INFRAESTRUCTURA, JARDINES Y COMPRAS.</t>
  </si>
  <si>
    <t>MANTENIMIENTO Y SERVICIOS GENERALES</t>
  </si>
  <si>
    <t>JHA-4107</t>
  </si>
  <si>
    <t xml:space="preserve">URVAN </t>
  </si>
  <si>
    <t>PRACTICAS DE ALUMNOS Y VIAJES OFICIALES</t>
  </si>
  <si>
    <t>JHA-4108</t>
  </si>
  <si>
    <t>JCS-6641</t>
  </si>
  <si>
    <t>VOLKS WAGEN</t>
  </si>
  <si>
    <t>SHARAN</t>
  </si>
  <si>
    <t>TRAMITES ADMINISTRATIVOS Y COMISIONES LOCALES</t>
  </si>
  <si>
    <t>SUBDIRECCIÓN ADMINISTRATIVA</t>
  </si>
  <si>
    <t>A 0164</t>
  </si>
  <si>
    <t>SCANIA</t>
  </si>
  <si>
    <t>AUTOBUS SCANIA</t>
  </si>
  <si>
    <t>VIAJES DE ESTUDIO Y TRASLADO DE ALUMNOS</t>
  </si>
  <si>
    <t>En condiciones optimas de uso</t>
  </si>
  <si>
    <t xml:space="preserve">Vida útil cumplida /Falla en transmisión </t>
  </si>
  <si>
    <t>Vida útil cumplida</t>
  </si>
  <si>
    <t>Vida útil cumplida /Falla en transmisión automática</t>
  </si>
  <si>
    <t>Seguros Banorte. S.A. de C.V.</t>
  </si>
  <si>
    <t>JL57792</t>
  </si>
  <si>
    <t>José de Jesús Aguilar Torres</t>
  </si>
  <si>
    <t>u2883</t>
  </si>
  <si>
    <t>JDL3195</t>
  </si>
  <si>
    <t>LIBERTY</t>
  </si>
  <si>
    <t>JDK1629</t>
  </si>
  <si>
    <t>MATRIX</t>
  </si>
  <si>
    <t>7GPB97</t>
  </si>
  <si>
    <t>JU 190</t>
  </si>
  <si>
    <t>TINTO</t>
  </si>
  <si>
    <t>JJH3260</t>
  </si>
  <si>
    <t>GFU000000812</t>
  </si>
  <si>
    <t>JU66441</t>
  </si>
  <si>
    <t>1140IU</t>
  </si>
  <si>
    <t>ROJA</t>
  </si>
  <si>
    <t>JKJ4010</t>
  </si>
  <si>
    <t>AUTV2091</t>
  </si>
  <si>
    <t>JLP4762</t>
  </si>
  <si>
    <t>SENTRA</t>
  </si>
  <si>
    <t>JNG1835</t>
  </si>
  <si>
    <t>FIGO</t>
  </si>
  <si>
    <t>17831U</t>
  </si>
  <si>
    <t>17/08/2004</t>
  </si>
  <si>
    <t>13/08/2004</t>
  </si>
  <si>
    <t>09/07/2004</t>
  </si>
  <si>
    <t>23/06/2006</t>
  </si>
  <si>
    <t>11/07/2011</t>
  </si>
  <si>
    <t>17/12/2015</t>
  </si>
  <si>
    <t>06/12/2012</t>
  </si>
  <si>
    <t>24/11/2014</t>
  </si>
  <si>
    <t>25/11/2016</t>
  </si>
  <si>
    <t>Vida util cumplida de 10 años, se encentra en mal estado</t>
  </si>
  <si>
    <t>Vida util cumplida de 10 años, se encuentra regular estado</t>
  </si>
  <si>
    <t xml:space="preserve">Se encuentra en buenas condiciones </t>
  </si>
  <si>
    <t xml:space="preserve">En condiciones óptimas de uso </t>
  </si>
  <si>
    <t>JCL4533</t>
  </si>
  <si>
    <t>Getzauth Godínez Corona</t>
  </si>
  <si>
    <t>Azul</t>
  </si>
  <si>
    <t>JM81239</t>
  </si>
  <si>
    <t>JP59961</t>
  </si>
  <si>
    <t>DOBLE CABINA</t>
  </si>
  <si>
    <t>Blanca</t>
  </si>
  <si>
    <t>JJM1444</t>
  </si>
  <si>
    <t>JGR9542</t>
  </si>
  <si>
    <t>Gerardo Fabián Pantoja Ramírez</t>
  </si>
  <si>
    <t>Gris</t>
  </si>
  <si>
    <t>SPRINTER WAGON 515</t>
  </si>
  <si>
    <t xml:space="preserve">Vida útil cumplida con suspensión y frenos en buen estado </t>
  </si>
  <si>
    <t>Vida util cumplida de 10 años</t>
  </si>
  <si>
    <t>Vida util cumplida</t>
  </si>
  <si>
    <t>ABA Seguros</t>
  </si>
  <si>
    <t>JHK8584</t>
  </si>
  <si>
    <t>COROLLA LEMAN</t>
  </si>
  <si>
    <t>ANA CRISTINA CASTILLO PEREZ</t>
  </si>
  <si>
    <t>C 3936</t>
  </si>
  <si>
    <t>UNA PIEZA PLASTICA DEL INTERIOR ROTA</t>
  </si>
  <si>
    <t>05/DIC/2016</t>
  </si>
  <si>
    <t>05/DIC/2017</t>
  </si>
  <si>
    <t>QUALITAS</t>
  </si>
  <si>
    <t>JR57280</t>
  </si>
  <si>
    <t>RANGER XL</t>
  </si>
  <si>
    <t>CARLOS FCO. RODRIGUEZ HERMOSILLO</t>
  </si>
  <si>
    <t>55823</t>
  </si>
  <si>
    <t>LLANTAS MUY DESGASTADAS, DETALLES EN LAMINADO Y PINTURA, FALTA MANTENIMIENTO PREVENTIVO</t>
  </si>
  <si>
    <t>JR94583</t>
  </si>
  <si>
    <t>PICKUP NP</t>
  </si>
  <si>
    <t>RETOQUE DE PINTURA Y FALTA MANTENIMIENTO A SUSPENSIÓN</t>
  </si>
  <si>
    <t>05/DIC/2018</t>
  </si>
  <si>
    <t>JS92959</t>
  </si>
  <si>
    <t>TACOMA</t>
  </si>
  <si>
    <t>ARMANDO PEREZ SANCHEZ</t>
  </si>
  <si>
    <t>FALTA AJUSTE DE BALATAS Y SERVICIO DE MANTENIMIENTO PREVENTIVO</t>
  </si>
  <si>
    <t>05/DIC/2019</t>
  </si>
  <si>
    <t>JMV2457</t>
  </si>
  <si>
    <t>TIDA</t>
  </si>
  <si>
    <t>157197</t>
  </si>
  <si>
    <t>FACIA SUELTA POR GOLPE</t>
  </si>
  <si>
    <t>05/DIC/2020</t>
  </si>
  <si>
    <t>JJJ8451</t>
  </si>
  <si>
    <t>GX LARGA (URVAN)</t>
  </si>
  <si>
    <t xml:space="preserve">OPERATIVO MOVER ALUMNOS </t>
  </si>
  <si>
    <t>LUCIA RAMIREZ SOLIS</t>
  </si>
  <si>
    <t>01-ASIG-ITSTALA-VH/2011</t>
  </si>
  <si>
    <t>VIDRIO DELANTERO ESTRELLADO, DETALLES EN PINTURA Y LLANTAS MUY DESGASTADAS</t>
  </si>
  <si>
    <t>05/DIC/2021</t>
  </si>
  <si>
    <t>JJM1443</t>
  </si>
  <si>
    <t>03-ASIG-ITSTALA-VH/2011</t>
  </si>
  <si>
    <t>DETALLES EN PINTURA, LLANTAS MUY DESGASTADAS</t>
  </si>
  <si>
    <t>05/DIC/2022</t>
  </si>
  <si>
    <t>JHY1395</t>
  </si>
  <si>
    <t>CHRYSLER</t>
  </si>
  <si>
    <t xml:space="preserve">WAGON  3500 </t>
  </si>
  <si>
    <t xml:space="preserve">Comodato (*) </t>
  </si>
  <si>
    <t>IJAS</t>
  </si>
  <si>
    <t>LLANTAS MUY DESGASTADAS, FALTA LAMINADO Y PINTURA POR GOLPES, MOTOR DESGASTADO Y SISTEMA ELECTRICO NO  FUNCIONA Y NO SE MUEVE PARA NADA</t>
  </si>
  <si>
    <t>NINGUNO FUERA DE USO</t>
  </si>
  <si>
    <t>8JUA542</t>
  </si>
  <si>
    <t>DINA</t>
  </si>
  <si>
    <t>J. JESUS ANGEL RAMIREZ</t>
  </si>
  <si>
    <t>10024R</t>
  </si>
  <si>
    <t>MEDIA REPARACION DE MOTOR, LLANTAS MUY DESGASTADAS, TAPICERIA Y ASIENTOS EN MAL ESTADO, AIRE ACONDICIONADO NO FUNCIONA, VIDRIOS LATERALES QUEBRADOS. ESTUBO EN USO DIEZ MESES (ENE-NOV)</t>
  </si>
  <si>
    <t>05/DIC/2024</t>
  </si>
  <si>
    <t>6GPC65</t>
  </si>
  <si>
    <t>10015D</t>
  </si>
  <si>
    <t>DETALLES EN PINTURA</t>
  </si>
  <si>
    <t>05/DIC/2025</t>
  </si>
  <si>
    <t>8GPC58</t>
  </si>
  <si>
    <t>10014D</t>
  </si>
  <si>
    <t>NO CUENTA CON MOTOR, VIDRIOS E INTERIORES EN MAL ESTADO, FALTAN PARTES DE LA DIRECCION Y PINTURA DAÑADA (PARA DAR DE BAJA)</t>
  </si>
  <si>
    <t>9GPC99</t>
  </si>
  <si>
    <t>FOTON AUMARK</t>
  </si>
  <si>
    <t>MICROBUS</t>
  </si>
  <si>
    <t>02-ASIG-ITSTALA-VH/2011</t>
  </si>
  <si>
    <t>LLANTAS MUY DESGASTADAS, FALTA LAMINADO Y PINTURA POR GOLPES</t>
  </si>
  <si>
    <t>05/DIC/2027</t>
  </si>
  <si>
    <t>1GPD10</t>
  </si>
  <si>
    <t>ANDRES HARO FREGOSO</t>
  </si>
  <si>
    <t>VIDRIOS DELANTEROS QUEBRADOS, LLANTAS DESGASTADAS, FALTA LAMINADO Y PINTURA POR GOLPES</t>
  </si>
  <si>
    <t>05/DIC/2028</t>
  </si>
  <si>
    <t>8GP658</t>
  </si>
  <si>
    <t>REDILAS</t>
  </si>
  <si>
    <t>VIDRIO DELANTERO ESTRELLADO,  LLANTAS MUY DESGASTADS, TAPICERIA Y PINTURA EN MALAS CONDICIONES</t>
  </si>
  <si>
    <t>05/DIC/2029</t>
  </si>
  <si>
    <t>JJH1773</t>
  </si>
  <si>
    <t xml:space="preserve">CARRO CHEVY SEDAN </t>
  </si>
  <si>
    <t>DIFISIÓN Y TRASLADO DE PERSONAL</t>
  </si>
  <si>
    <t>Sergio Sánchez Estrada</t>
  </si>
  <si>
    <t>Bueno</t>
  </si>
  <si>
    <t>ABA</t>
  </si>
  <si>
    <t>JGK8350</t>
  </si>
  <si>
    <t xml:space="preserve">CAMIONETA TOYOTA HIACE </t>
  </si>
  <si>
    <t>CAMIONTA TOYOTA HIACE</t>
  </si>
  <si>
    <t>Nuevo</t>
  </si>
  <si>
    <t>novv-17</t>
  </si>
  <si>
    <t>PENDIENTE</t>
  </si>
  <si>
    <t>JP786</t>
  </si>
  <si>
    <t>CAMIONETA TOYOTA HILUX</t>
  </si>
  <si>
    <t>JGW9789</t>
  </si>
  <si>
    <t>CARRO FORD FUSION</t>
  </si>
  <si>
    <t>FUSION</t>
  </si>
  <si>
    <t>DIRECCIÓN Y TRASLADO DE PERSONAL</t>
  </si>
  <si>
    <t>3GPB85</t>
  </si>
  <si>
    <t>AUTOBÚS INTERNATIONAL</t>
  </si>
  <si>
    <t>NAVISTAR</t>
  </si>
  <si>
    <t>blanco</t>
  </si>
  <si>
    <t>76PD03</t>
  </si>
  <si>
    <t>AUTOBÚS FOTON</t>
  </si>
  <si>
    <t>JKB1482</t>
  </si>
  <si>
    <t>CARRO AVEO SEDAN</t>
  </si>
  <si>
    <t>JU47700</t>
  </si>
  <si>
    <t>CAMIONETA NISSAN NP300</t>
  </si>
  <si>
    <t xml:space="preserve">DEPARTAMENTO DE SERVICIOS GENERALES </t>
  </si>
  <si>
    <t>Plata</t>
  </si>
  <si>
    <t>JMA3281</t>
  </si>
  <si>
    <t>CARRO NISSAN TIIDA</t>
  </si>
  <si>
    <t>JM70824</t>
  </si>
  <si>
    <t>2006</t>
  </si>
  <si>
    <t>4</t>
  </si>
  <si>
    <t>SERVICIOS GENERAL</t>
  </si>
  <si>
    <t>C. RAUL ARAMBULA HERNANDEZ</t>
  </si>
  <si>
    <t>A 43091</t>
  </si>
  <si>
    <t>20/12/2005</t>
  </si>
  <si>
    <t>110</t>
  </si>
  <si>
    <t>JEL 1545</t>
  </si>
  <si>
    <t>ACADEMIA DE PLANEACIÓN</t>
  </si>
  <si>
    <t>LIC. HUGO MACHAIN</t>
  </si>
  <si>
    <t>11382</t>
  </si>
  <si>
    <t>30/03/2006</t>
  </si>
  <si>
    <t>95</t>
  </si>
  <si>
    <t>JFM6189</t>
  </si>
  <si>
    <t>2007</t>
  </si>
  <si>
    <t>$2,76.900.00</t>
  </si>
  <si>
    <t>AP0015</t>
  </si>
  <si>
    <t>BLANCA CON PUBLICIDAD</t>
  </si>
  <si>
    <t>29/03/2007</t>
  </si>
  <si>
    <t>150</t>
  </si>
  <si>
    <t>7GPD62</t>
  </si>
  <si>
    <t xml:space="preserve">VEHICULO PASAJERO </t>
  </si>
  <si>
    <t>1998</t>
  </si>
  <si>
    <t>42</t>
  </si>
  <si>
    <t>0033</t>
  </si>
  <si>
    <t>GRIS CON PUBLICIDAD</t>
  </si>
  <si>
    <t>30/12/2017</t>
  </si>
  <si>
    <t>425</t>
  </si>
  <si>
    <t>JGU1492</t>
  </si>
  <si>
    <t>FIESTA</t>
  </si>
  <si>
    <t>2008</t>
  </si>
  <si>
    <t>5</t>
  </si>
  <si>
    <t>DIRECTOR</t>
  </si>
  <si>
    <t>LIC. OSVALDO CAMPOS ALMARAZ</t>
  </si>
  <si>
    <t>U 23465</t>
  </si>
  <si>
    <t>BLANCO CON LOGOS</t>
  </si>
  <si>
    <t>17/10/2008</t>
  </si>
  <si>
    <t>JHG2639</t>
  </si>
  <si>
    <t>2009</t>
  </si>
  <si>
    <t>Academia</t>
  </si>
  <si>
    <t>ING. HECTOR SALGADO</t>
  </si>
  <si>
    <t>14202</t>
  </si>
  <si>
    <t>30//07/2009</t>
  </si>
  <si>
    <t>JEL4216</t>
  </si>
  <si>
    <t>2010</t>
  </si>
  <si>
    <t>0031</t>
  </si>
  <si>
    <t>TINTO CON PUBLICIDAD</t>
  </si>
  <si>
    <t>30/12/2013</t>
  </si>
  <si>
    <t>180</t>
  </si>
  <si>
    <t>JR49719</t>
  </si>
  <si>
    <t>RANGER XL CREW CAB PICKUP</t>
  </si>
  <si>
    <t>49101</t>
  </si>
  <si>
    <t>BLANCA CON LOGOS</t>
  </si>
  <si>
    <t>14/12/2010</t>
  </si>
  <si>
    <t>4GPB84</t>
  </si>
  <si>
    <t>10161</t>
  </si>
  <si>
    <t>14/08/2007</t>
  </si>
  <si>
    <t>JL7473</t>
  </si>
  <si>
    <t>2011</t>
  </si>
  <si>
    <t>20591</t>
  </si>
  <si>
    <t>19/09/2011</t>
  </si>
  <si>
    <t>JGPD63</t>
  </si>
  <si>
    <t>VEHICULO PASAJEROS</t>
  </si>
  <si>
    <t>0032</t>
  </si>
  <si>
    <t>JGW8213</t>
  </si>
  <si>
    <t>Francisco Javier Guerrero Ochoa</t>
  </si>
  <si>
    <t>19373</t>
  </si>
  <si>
    <t>22/12/2008</t>
  </si>
  <si>
    <t>Vida util 9 años, se encuentra en estado regular-malo</t>
  </si>
  <si>
    <t>JGW8214</t>
  </si>
  <si>
    <t>JGW8215</t>
  </si>
  <si>
    <t>15613</t>
  </si>
  <si>
    <t>26/12/2008</t>
  </si>
  <si>
    <t>JGW8216</t>
  </si>
  <si>
    <t>26/1272008</t>
  </si>
  <si>
    <t>JP96189</t>
  </si>
  <si>
    <t>21809</t>
  </si>
  <si>
    <t>30/12/2008</t>
  </si>
  <si>
    <t>JP96190</t>
  </si>
  <si>
    <t>JJX5505</t>
  </si>
  <si>
    <t>MALIBÚ</t>
  </si>
  <si>
    <t>6</t>
  </si>
  <si>
    <t>Saúl Munguía Ortiz</t>
  </si>
  <si>
    <t>19371</t>
  </si>
  <si>
    <t>JMW7441</t>
  </si>
  <si>
    <t>VAN EXPRESS</t>
  </si>
  <si>
    <t>2016</t>
  </si>
  <si>
    <t>8</t>
  </si>
  <si>
    <t>UM11908</t>
  </si>
  <si>
    <t>05/07/2016</t>
  </si>
  <si>
    <t>En buen estado</t>
  </si>
  <si>
    <t>JMV1364</t>
  </si>
  <si>
    <t>UW1999</t>
  </si>
  <si>
    <t>29/04/2016</t>
  </si>
  <si>
    <t>30/11/2015</t>
  </si>
  <si>
    <t>30/11/2016</t>
  </si>
  <si>
    <t>Seguros Banorte, S.A de C.V</t>
  </si>
  <si>
    <t>REFERENTE A LA POLIZA DE ÉSTE VEHICULO, SE MANDÓ UN OFICIO A SEPAF PARA QUE LO INCLUYERAN EN LA MISMA POLIZA DE LA FLOTILLA</t>
  </si>
  <si>
    <t>NO EXISTE POLIZA DE SEGURO YA QUE EN LA COMPRA DEL VEHÍCULO TIENE UN AÑO DE SEGURO GRATIS, POR LO TANTO NO ES NECESARIO UNA POLIZA POR EL MOMENTO</t>
  </si>
  <si>
    <t>12/02/2016</t>
  </si>
  <si>
    <t>JMP-4879</t>
  </si>
  <si>
    <t>YARIS</t>
  </si>
  <si>
    <t>2017</t>
  </si>
  <si>
    <t>FK018658</t>
  </si>
  <si>
    <t>HECTOR DE JESUS ZERMEÑO MARTINEZ</t>
  </si>
  <si>
    <t>BLANCO ICEBERG</t>
  </si>
  <si>
    <t>31/12/2017</t>
  </si>
  <si>
    <t>Direccion General</t>
  </si>
  <si>
    <t xml:space="preserve">PARQUE VEHICULAR DIRECCION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</si>
</sst>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6" formatCode="[$$-80A]#,##0.00;\-[$$-80A]#,##0.00"/>
    <numFmt numFmtId="167" formatCode="dd/mm/yyyy;@"/>
    <numFmt numFmtId="168" formatCode="_-[$$-80A]* #,##0.000_-;\-[$$-80A]* #,##0.000_-;_-[$$-80A]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22222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222222"/>
      <name val="Calibri"/>
      <family val="2"/>
      <scheme val="minor"/>
    </font>
    <font>
      <sz val="10"/>
      <color rgb="FF222222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222222"/>
      <name val="Arial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36">
    <xf numFmtId="0" fontId="0" fillId="0" borderId="0" xfId="0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16" xfId="0" applyFont="1" applyBorder="1" applyAlignment="1">
      <alignment horizontal="left" vertical="top" wrapText="1"/>
    </xf>
    <xf numFmtId="44" fontId="0" fillId="0" borderId="16" xfId="1" applyFont="1" applyBorder="1" applyAlignment="1">
      <alignment horizontal="left" vertical="top" wrapText="1"/>
    </xf>
    <xf numFmtId="49" fontId="0" fillId="0" borderId="16" xfId="0" applyNumberFormat="1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16" xfId="0" applyNumberForma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wrapText="1"/>
    </xf>
    <xf numFmtId="0" fontId="0" fillId="0" borderId="27" xfId="0" applyBorder="1" applyAlignment="1">
      <alignment horizontal="left" vertical="top" wrapText="1"/>
    </xf>
    <xf numFmtId="0" fontId="0" fillId="0" borderId="29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7" xfId="0" applyFont="1" applyBorder="1" applyAlignment="1">
      <alignment horizontal="left" vertical="center" wrapText="1"/>
    </xf>
    <xf numFmtId="14" fontId="0" fillId="0" borderId="27" xfId="0" applyNumberFormat="1" applyFont="1" applyBorder="1" applyAlignment="1">
      <alignment horizontal="left" vertical="center"/>
    </xf>
    <xf numFmtId="14" fontId="1" fillId="2" borderId="27" xfId="0" applyNumberFormat="1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wrapText="1"/>
    </xf>
    <xf numFmtId="49" fontId="8" fillId="0" borderId="16" xfId="0" applyNumberFormat="1" applyFont="1" applyBorder="1" applyAlignment="1">
      <alignment horizontal="left" vertical="center"/>
    </xf>
    <xf numFmtId="0" fontId="0" fillId="0" borderId="16" xfId="0" applyBorder="1" applyAlignment="1">
      <alignment horizontal="left"/>
    </xf>
    <xf numFmtId="14" fontId="0" fillId="0" borderId="16" xfId="0" applyNumberFormat="1" applyFont="1" applyBorder="1" applyAlignment="1">
      <alignment horizontal="left" vertical="top" wrapText="1"/>
    </xf>
    <xf numFmtId="0" fontId="0" fillId="2" borderId="16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14" fontId="0" fillId="2" borderId="16" xfId="0" applyNumberFormat="1" applyFill="1" applyBorder="1" applyAlignment="1">
      <alignment horizontal="left"/>
    </xf>
    <xf numFmtId="44" fontId="0" fillId="2" borderId="16" xfId="1" applyFont="1" applyFill="1" applyBorder="1" applyAlignment="1">
      <alignment horizontal="left"/>
    </xf>
    <xf numFmtId="0" fontId="7" fillId="0" borderId="16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top" wrapText="1"/>
    </xf>
    <xf numFmtId="14" fontId="0" fillId="2" borderId="32" xfId="0" applyNumberFormat="1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44" fontId="0" fillId="2" borderId="32" xfId="1" applyFont="1" applyFill="1" applyBorder="1" applyAlignment="1">
      <alignment horizontal="left"/>
    </xf>
    <xf numFmtId="0" fontId="7" fillId="2" borderId="32" xfId="0" applyFont="1" applyFill="1" applyBorder="1" applyAlignment="1">
      <alignment horizontal="left" wrapText="1"/>
    </xf>
    <xf numFmtId="0" fontId="0" fillId="2" borderId="33" xfId="0" applyFill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8" fontId="0" fillId="0" borderId="16" xfId="0" applyNumberFormat="1" applyBorder="1" applyAlignment="1">
      <alignment horizontal="left" vertical="center" wrapText="1"/>
    </xf>
    <xf numFmtId="14" fontId="0" fillId="0" borderId="16" xfId="0" applyNumberFormat="1" applyBorder="1" applyAlignment="1">
      <alignment horizontal="left" vertical="center" wrapText="1"/>
    </xf>
    <xf numFmtId="14" fontId="0" fillId="0" borderId="16" xfId="0" applyNumberForma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/>
    </xf>
    <xf numFmtId="44" fontId="0" fillId="0" borderId="16" xfId="1" applyFont="1" applyBorder="1" applyAlignment="1">
      <alignment horizontal="left" vertical="center" wrapText="1"/>
    </xf>
    <xf numFmtId="8" fontId="0" fillId="0" borderId="16" xfId="0" applyNumberFormat="1" applyBorder="1" applyAlignment="1">
      <alignment horizontal="left" vertical="top" wrapText="1"/>
    </xf>
    <xf numFmtId="49" fontId="0" fillId="0" borderId="16" xfId="0" applyNumberForma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4" fontId="0" fillId="0" borderId="16" xfId="1" applyNumberFormat="1" applyFont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8" fontId="0" fillId="3" borderId="16" xfId="0" applyNumberFormat="1" applyFill="1" applyBorder="1" applyAlignment="1">
      <alignment horizontal="left" vertical="top" wrapText="1"/>
    </xf>
    <xf numFmtId="49" fontId="0" fillId="3" borderId="16" xfId="0" applyNumberFormat="1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164" fontId="0" fillId="2" borderId="16" xfId="1" applyNumberFormat="1" applyFont="1" applyFill="1" applyBorder="1" applyAlignment="1">
      <alignment horizontal="left" vertical="top" wrapText="1"/>
    </xf>
    <xf numFmtId="49" fontId="0" fillId="2" borderId="16" xfId="0" applyNumberFormat="1" applyFill="1" applyBorder="1" applyAlignment="1">
      <alignment horizontal="left" vertical="top" wrapText="1"/>
    </xf>
    <xf numFmtId="14" fontId="0" fillId="0" borderId="16" xfId="0" applyNumberFormat="1" applyBorder="1" applyAlignment="1">
      <alignment horizontal="left" vertical="top" wrapText="1"/>
    </xf>
    <xf numFmtId="14" fontId="0" fillId="3" borderId="16" xfId="0" applyNumberFormat="1" applyFill="1" applyBorder="1" applyAlignment="1">
      <alignment horizontal="left" vertical="top" wrapText="1"/>
    </xf>
    <xf numFmtId="14" fontId="0" fillId="2" borderId="16" xfId="0" applyNumberForma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/>
    </xf>
    <xf numFmtId="0" fontId="9" fillId="0" borderId="1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/>
    </xf>
    <xf numFmtId="0" fontId="9" fillId="0" borderId="34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 wrapText="1"/>
    </xf>
    <xf numFmtId="44" fontId="0" fillId="0" borderId="16" xfId="1" applyFont="1" applyBorder="1" applyAlignment="1">
      <alignment horizontal="left" vertical="center"/>
    </xf>
    <xf numFmtId="15" fontId="0" fillId="0" borderId="16" xfId="0" applyNumberFormat="1" applyBorder="1" applyAlignment="1">
      <alignment horizontal="left" vertical="center"/>
    </xf>
    <xf numFmtId="1" fontId="10" fillId="0" borderId="16" xfId="0" applyNumberFormat="1" applyFont="1" applyFill="1" applyBorder="1" applyAlignment="1">
      <alignment horizontal="left" wrapText="1"/>
    </xf>
    <xf numFmtId="0" fontId="9" fillId="4" borderId="16" xfId="0" applyFont="1" applyFill="1" applyBorder="1" applyAlignment="1">
      <alignment horizontal="left"/>
    </xf>
    <xf numFmtId="0" fontId="0" fillId="3" borderId="16" xfId="0" applyFill="1" applyBorder="1" applyAlignment="1">
      <alignment horizontal="left" vertical="center" wrapText="1"/>
    </xf>
    <xf numFmtId="1" fontId="10" fillId="3" borderId="16" xfId="0" applyNumberFormat="1" applyFont="1" applyFill="1" applyBorder="1" applyAlignment="1">
      <alignment horizontal="left" wrapText="1"/>
    </xf>
    <xf numFmtId="0" fontId="11" fillId="0" borderId="16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top"/>
    </xf>
    <xf numFmtId="15" fontId="0" fillId="0" borderId="16" xfId="0" applyNumberFormat="1" applyBorder="1" applyAlignment="1">
      <alignment horizontal="left"/>
    </xf>
    <xf numFmtId="15" fontId="0" fillId="0" borderId="16" xfId="0" applyNumberFormat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15" fontId="0" fillId="3" borderId="16" xfId="0" applyNumberFormat="1" applyFill="1" applyBorder="1" applyAlignment="1">
      <alignment horizontal="left" wrapText="1"/>
    </xf>
    <xf numFmtId="15" fontId="0" fillId="2" borderId="16" xfId="0" applyNumberFormat="1" applyFill="1" applyBorder="1" applyAlignment="1">
      <alignment horizontal="left" wrapText="1"/>
    </xf>
    <xf numFmtId="0" fontId="0" fillId="2" borderId="16" xfId="0" applyFill="1" applyBorder="1" applyAlignment="1">
      <alignment horizontal="left" wrapText="1"/>
    </xf>
    <xf numFmtId="0" fontId="0" fillId="0" borderId="0" xfId="0" applyAlignment="1"/>
    <xf numFmtId="0" fontId="0" fillId="0" borderId="0" xfId="0" applyFill="1" applyAlignment="1"/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14" fontId="1" fillId="2" borderId="9" xfId="0" applyNumberFormat="1" applyFont="1" applyFill="1" applyBorder="1" applyAlignment="1">
      <alignment vertical="center"/>
    </xf>
    <xf numFmtId="14" fontId="0" fillId="0" borderId="0" xfId="0" applyNumberFormat="1" applyAlignment="1"/>
    <xf numFmtId="44" fontId="1" fillId="2" borderId="9" xfId="1" applyFont="1" applyFill="1" applyBorder="1" applyAlignment="1">
      <alignment vertical="center"/>
    </xf>
    <xf numFmtId="44" fontId="0" fillId="0" borderId="0" xfId="1" applyFont="1" applyAlignment="1"/>
    <xf numFmtId="44" fontId="1" fillId="0" borderId="9" xfId="1" applyFont="1" applyBorder="1" applyAlignment="1">
      <alignment vertical="center"/>
    </xf>
    <xf numFmtId="44" fontId="1" fillId="0" borderId="8" xfId="1" applyFont="1" applyBorder="1" applyAlignment="1">
      <alignment vertical="center"/>
    </xf>
    <xf numFmtId="14" fontId="1" fillId="0" borderId="9" xfId="1" applyNumberFormat="1" applyFont="1" applyBorder="1" applyAlignment="1">
      <alignment vertical="center"/>
    </xf>
    <xf numFmtId="14" fontId="1" fillId="0" borderId="8" xfId="1" applyNumberFormat="1" applyFont="1" applyBorder="1" applyAlignment="1">
      <alignment vertical="center"/>
    </xf>
    <xf numFmtId="14" fontId="0" fillId="0" borderId="0" xfId="1" applyNumberFormat="1" applyFont="1" applyAlignment="1"/>
    <xf numFmtId="44" fontId="0" fillId="0" borderId="16" xfId="1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top"/>
    </xf>
    <xf numFmtId="0" fontId="0" fillId="0" borderId="16" xfId="0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justify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top" wrapText="1"/>
    </xf>
    <xf numFmtId="44" fontId="0" fillId="0" borderId="16" xfId="1" applyFont="1" applyBorder="1" applyAlignment="1">
      <alignment horizontal="center" vertical="center" wrapText="1"/>
    </xf>
    <xf numFmtId="14" fontId="0" fillId="0" borderId="16" xfId="0" applyNumberFormat="1" applyFont="1" applyBorder="1" applyAlignment="1">
      <alignment horizontal="center" vertical="center" wrapText="1"/>
    </xf>
    <xf numFmtId="14" fontId="0" fillId="2" borderId="16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/>
    <xf numFmtId="0" fontId="0" fillId="2" borderId="16" xfId="0" applyFill="1" applyBorder="1"/>
    <xf numFmtId="0" fontId="0" fillId="0" borderId="16" xfId="0" applyBorder="1" applyAlignment="1">
      <alignment horizontal="center"/>
    </xf>
    <xf numFmtId="0" fontId="12" fillId="0" borderId="16" xfId="0" applyFont="1" applyBorder="1"/>
    <xf numFmtId="0" fontId="0" fillId="0" borderId="16" xfId="0" applyBorder="1"/>
    <xf numFmtId="0" fontId="12" fillId="0" borderId="16" xfId="0" applyFont="1" applyBorder="1" applyAlignment="1">
      <alignment vertical="center" wrapText="1"/>
    </xf>
    <xf numFmtId="8" fontId="0" fillId="0" borderId="16" xfId="0" applyNumberFormat="1" applyBorder="1" applyAlignment="1">
      <alignment horizontal="right" vertical="top" wrapText="1"/>
    </xf>
    <xf numFmtId="0" fontId="0" fillId="0" borderId="16" xfId="0" applyBorder="1" applyAlignment="1">
      <alignment horizontal="center" vertical="top" wrapText="1"/>
    </xf>
    <xf numFmtId="0" fontId="12" fillId="0" borderId="16" xfId="0" applyFont="1" applyFill="1" applyBorder="1"/>
    <xf numFmtId="14" fontId="0" fillId="2" borderId="16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6" fontId="0" fillId="2" borderId="16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14" fontId="0" fillId="2" borderId="35" xfId="0" applyNumberFormat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166" fontId="0" fillId="2" borderId="35" xfId="1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6" fontId="0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44" fontId="1" fillId="0" borderId="8" xfId="1" applyFont="1" applyFill="1" applyBorder="1" applyAlignment="1">
      <alignment vertical="center"/>
    </xf>
    <xf numFmtId="0" fontId="0" fillId="0" borderId="16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/>
    </xf>
    <xf numFmtId="0" fontId="0" fillId="0" borderId="16" xfId="0" applyFont="1" applyBorder="1" applyAlignment="1">
      <alignment horizontal="center" vertical="center"/>
    </xf>
    <xf numFmtId="44" fontId="0" fillId="0" borderId="16" xfId="2" applyFont="1" applyBorder="1" applyAlignment="1">
      <alignment horizontal="left" vertical="top" wrapText="1"/>
    </xf>
    <xf numFmtId="0" fontId="0" fillId="0" borderId="16" xfId="0" applyFont="1" applyBorder="1" applyAlignment="1">
      <alignment horizontal="center" vertical="top" wrapText="1"/>
    </xf>
    <xf numFmtId="49" fontId="8" fillId="0" borderId="16" xfId="0" applyNumberFormat="1" applyFont="1" applyBorder="1" applyAlignment="1">
      <alignment horizontal="center" wrapText="1"/>
    </xf>
    <xf numFmtId="49" fontId="8" fillId="0" borderId="16" xfId="0" applyNumberFormat="1" applyFont="1" applyBorder="1" applyAlignment="1">
      <alignment horizontal="justify" vertical="center"/>
    </xf>
    <xf numFmtId="49" fontId="0" fillId="0" borderId="16" xfId="0" applyNumberFormat="1" applyFont="1" applyBorder="1" applyAlignment="1">
      <alignment horizontal="left" vertical="top" wrapText="1"/>
    </xf>
    <xf numFmtId="44" fontId="0" fillId="0" borderId="16" xfId="2" applyFont="1" applyBorder="1" applyAlignment="1">
      <alignment horizontal="center" vertical="top" wrapText="1"/>
    </xf>
    <xf numFmtId="14" fontId="0" fillId="0" borderId="16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vertical="center" wrapText="1"/>
    </xf>
    <xf numFmtId="8" fontId="0" fillId="2" borderId="16" xfId="0" applyNumberForma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8" fontId="0" fillId="2" borderId="16" xfId="0" applyNumberFormat="1" applyFill="1" applyBorder="1" applyAlignment="1">
      <alignment horizontal="center" vertical="center" wrapText="1"/>
    </xf>
    <xf numFmtId="167" fontId="0" fillId="2" borderId="16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/>
    </xf>
    <xf numFmtId="49" fontId="8" fillId="0" borderId="16" xfId="0" applyNumberFormat="1" applyFont="1" applyFill="1" applyBorder="1" applyAlignment="1">
      <alignment horizontal="left" vertical="top" wrapText="1"/>
    </xf>
    <xf numFmtId="164" fontId="8" fillId="0" borderId="16" xfId="0" applyNumberFormat="1" applyFont="1" applyFill="1" applyBorder="1" applyAlignment="1">
      <alignment horizontal="left" vertical="top" wrapText="1"/>
    </xf>
    <xf numFmtId="167" fontId="8" fillId="0" borderId="16" xfId="0" applyNumberFormat="1" applyFont="1" applyFill="1" applyBorder="1" applyAlignment="1">
      <alignment horizontal="left" vertical="top" wrapText="1"/>
    </xf>
    <xf numFmtId="49" fontId="8" fillId="2" borderId="16" xfId="0" applyNumberFormat="1" applyFont="1" applyFill="1" applyBorder="1" applyAlignment="1">
      <alignment horizontal="left" vertical="top" wrapText="1"/>
    </xf>
    <xf numFmtId="44" fontId="8" fillId="2" borderId="16" xfId="1" applyFont="1" applyFill="1" applyBorder="1" applyAlignment="1">
      <alignment horizontal="left" vertical="top" wrapText="1"/>
    </xf>
    <xf numFmtId="49" fontId="8" fillId="0" borderId="34" xfId="0" applyNumberFormat="1" applyFont="1" applyFill="1" applyBorder="1" applyAlignment="1">
      <alignment horizontal="left" vertical="top" wrapText="1"/>
    </xf>
    <xf numFmtId="49" fontId="13" fillId="2" borderId="16" xfId="0" applyNumberFormat="1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/>
    </xf>
    <xf numFmtId="0" fontId="14" fillId="0" borderId="16" xfId="0" applyFont="1" applyBorder="1" applyAlignment="1">
      <alignment horizontal="center" wrapText="1"/>
    </xf>
    <xf numFmtId="49" fontId="15" fillId="0" borderId="16" xfId="0" applyNumberFormat="1" applyFont="1" applyBorder="1" applyAlignment="1">
      <alignment horizontal="justify" vertical="center"/>
    </xf>
    <xf numFmtId="8" fontId="0" fillId="0" borderId="16" xfId="1" applyNumberFormat="1" applyFont="1" applyBorder="1" applyAlignment="1">
      <alignment horizontal="left" vertical="top" wrapText="1"/>
    </xf>
    <xf numFmtId="17" fontId="0" fillId="2" borderId="16" xfId="0" applyNumberFormat="1" applyFill="1" applyBorder="1" applyAlignment="1">
      <alignment horizontal="center"/>
    </xf>
    <xf numFmtId="44" fontId="0" fillId="2" borderId="16" xfId="1" applyFont="1" applyFill="1" applyBorder="1" applyAlignment="1">
      <alignment horizontal="center"/>
    </xf>
    <xf numFmtId="49" fontId="16" fillId="0" borderId="16" xfId="0" applyNumberFormat="1" applyFont="1" applyBorder="1" applyAlignment="1">
      <alignment horizontal="center" wrapText="1"/>
    </xf>
    <xf numFmtId="8" fontId="0" fillId="3" borderId="16" xfId="1" applyNumberFormat="1" applyFont="1" applyFill="1" applyBorder="1" applyAlignment="1">
      <alignment horizontal="left" vertical="top" wrapText="1"/>
    </xf>
    <xf numFmtId="0" fontId="0" fillId="3" borderId="16" xfId="0" applyFont="1" applyFill="1" applyBorder="1" applyAlignment="1">
      <alignment horizontal="center" vertical="top" wrapText="1"/>
    </xf>
    <xf numFmtId="14" fontId="0" fillId="3" borderId="16" xfId="0" applyNumberFormat="1" applyFont="1" applyFill="1" applyBorder="1" applyAlignment="1">
      <alignment horizontal="center" vertical="top" wrapText="1"/>
    </xf>
    <xf numFmtId="4" fontId="0" fillId="3" borderId="16" xfId="0" applyNumberFormat="1" applyFont="1" applyFill="1" applyBorder="1" applyAlignment="1">
      <alignment horizontal="center" vertical="top" wrapText="1"/>
    </xf>
    <xf numFmtId="0" fontId="14" fillId="0" borderId="16" xfId="0" applyFont="1" applyBorder="1" applyAlignment="1">
      <alignment horizontal="center"/>
    </xf>
    <xf numFmtId="44" fontId="0" fillId="0" borderId="16" xfId="1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wrapText="1"/>
    </xf>
    <xf numFmtId="4" fontId="0" fillId="0" borderId="16" xfId="0" applyNumberFormat="1" applyBorder="1"/>
    <xf numFmtId="14" fontId="0" fillId="3" borderId="16" xfId="0" applyNumberFormat="1" applyFill="1" applyBorder="1" applyAlignment="1">
      <alignment horizontal="center"/>
    </xf>
    <xf numFmtId="44" fontId="0" fillId="0" borderId="0" xfId="0" applyNumberFormat="1"/>
    <xf numFmtId="49" fontId="19" fillId="0" borderId="16" xfId="0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49" fontId="19" fillId="0" borderId="16" xfId="0" applyNumberFormat="1" applyFont="1" applyFill="1" applyBorder="1" applyAlignment="1">
      <alignment horizontal="center" vertical="center" wrapText="1"/>
    </xf>
    <xf numFmtId="0" fontId="0" fillId="0" borderId="0" xfId="0"/>
    <xf numFmtId="49" fontId="19" fillId="0" borderId="16" xfId="0" applyNumberFormat="1" applyFont="1" applyFill="1" applyBorder="1" applyAlignment="1">
      <alignment horizontal="center" vertical="center" wrapText="1"/>
    </xf>
    <xf numFmtId="164" fontId="19" fillId="0" borderId="16" xfId="0" applyNumberFormat="1" applyFont="1" applyFill="1" applyBorder="1" applyAlignment="1">
      <alignment horizontal="center" vertical="center" wrapText="1"/>
    </xf>
    <xf numFmtId="168" fontId="19" fillId="0" borderId="16" xfId="0" applyNumberFormat="1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/>
    </xf>
    <xf numFmtId="44" fontId="0" fillId="2" borderId="16" xfId="1" applyFont="1" applyFill="1" applyBorder="1" applyAlignment="1">
      <alignment horizontal="left" vertical="center"/>
    </xf>
    <xf numFmtId="0" fontId="0" fillId="2" borderId="29" xfId="0" applyFont="1" applyFill="1" applyBorder="1" applyAlignment="1">
      <alignment horizontal="left" vertical="top"/>
    </xf>
    <xf numFmtId="0" fontId="0" fillId="2" borderId="16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top" wrapText="1"/>
    </xf>
    <xf numFmtId="49" fontId="8" fillId="2" borderId="16" xfId="0" applyNumberFormat="1" applyFont="1" applyFill="1" applyBorder="1" applyAlignment="1">
      <alignment horizontal="left" wrapText="1"/>
    </xf>
    <xf numFmtId="49" fontId="8" fillId="2" borderId="16" xfId="0" applyNumberFormat="1" applyFont="1" applyFill="1" applyBorder="1" applyAlignment="1">
      <alignment horizontal="left" vertical="center"/>
    </xf>
    <xf numFmtId="44" fontId="0" fillId="2" borderId="16" xfId="1" applyFont="1" applyFill="1" applyBorder="1" applyAlignment="1">
      <alignment horizontal="left" vertical="top" wrapText="1"/>
    </xf>
    <xf numFmtId="0" fontId="0" fillId="2" borderId="16" xfId="0" applyFont="1" applyFill="1" applyBorder="1" applyAlignment="1">
      <alignment horizontal="left" vertical="top" wrapText="1"/>
    </xf>
    <xf numFmtId="14" fontId="0" fillId="2" borderId="16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left"/>
    </xf>
    <xf numFmtId="0" fontId="0" fillId="2" borderId="31" xfId="0" applyFont="1" applyFill="1" applyBorder="1" applyAlignment="1">
      <alignment horizontal="left" vertical="top"/>
    </xf>
    <xf numFmtId="0" fontId="0" fillId="2" borderId="32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top" wrapText="1"/>
    </xf>
    <xf numFmtId="49" fontId="8" fillId="2" borderId="32" xfId="0" applyNumberFormat="1" applyFont="1" applyFill="1" applyBorder="1" applyAlignment="1">
      <alignment horizontal="left" wrapText="1"/>
    </xf>
    <xf numFmtId="49" fontId="8" fillId="2" borderId="32" xfId="0" applyNumberFormat="1" applyFont="1" applyFill="1" applyBorder="1" applyAlignment="1">
      <alignment horizontal="left" vertical="center"/>
    </xf>
    <xf numFmtId="44" fontId="0" fillId="2" borderId="32" xfId="1" applyFont="1" applyFill="1" applyBorder="1" applyAlignment="1">
      <alignment horizontal="left" vertical="top" wrapText="1"/>
    </xf>
    <xf numFmtId="0" fontId="0" fillId="2" borderId="32" xfId="0" applyFont="1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wrapText="1"/>
    </xf>
    <xf numFmtId="0" fontId="0" fillId="2" borderId="16" xfId="0" applyFill="1" applyBorder="1" applyAlignment="1">
      <alignment horizontal="left" vertical="top"/>
    </xf>
    <xf numFmtId="0" fontId="0" fillId="2" borderId="16" xfId="0" applyFont="1" applyFill="1" applyBorder="1" applyAlignment="1">
      <alignment horizontal="left" vertical="top"/>
    </xf>
    <xf numFmtId="164" fontId="8" fillId="2" borderId="16" xfId="0" applyNumberFormat="1" applyFont="1" applyFill="1" applyBorder="1" applyAlignment="1">
      <alignment horizontal="left" vertical="top" wrapText="1"/>
    </xf>
    <xf numFmtId="167" fontId="8" fillId="2" borderId="16" xfId="0" applyNumberFormat="1" applyFont="1" applyFill="1" applyBorder="1" applyAlignment="1">
      <alignment horizontal="left" vertical="top" wrapText="1"/>
    </xf>
    <xf numFmtId="4" fontId="8" fillId="0" borderId="16" xfId="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wrapText="1"/>
    </xf>
    <xf numFmtId="14" fontId="1" fillId="0" borderId="8" xfId="0" applyNumberFormat="1" applyFont="1" applyBorder="1" applyAlignment="1">
      <alignment vertical="center"/>
    </xf>
    <xf numFmtId="49" fontId="8" fillId="0" borderId="16" xfId="0" applyNumberFormat="1" applyFont="1" applyFill="1" applyBorder="1" applyAlignment="1">
      <alignment horizontal="center" vertical="center" wrapText="1"/>
    </xf>
    <xf numFmtId="4" fontId="8" fillId="0" borderId="16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/>
    </xf>
    <xf numFmtId="0" fontId="1" fillId="9" borderId="8" xfId="0" applyFont="1" applyFill="1" applyBorder="1" applyAlignment="1">
      <alignment vertical="center"/>
    </xf>
    <xf numFmtId="44" fontId="1" fillId="9" borderId="8" xfId="1" applyFont="1" applyFill="1" applyBorder="1" applyAlignment="1">
      <alignment vertical="center"/>
    </xf>
    <xf numFmtId="14" fontId="1" fillId="9" borderId="8" xfId="1" applyNumberFormat="1" applyFont="1" applyFill="1" applyBorder="1" applyAlignment="1">
      <alignment vertical="center"/>
    </xf>
    <xf numFmtId="14" fontId="1" fillId="9" borderId="8" xfId="0" applyNumberFormat="1" applyFont="1" applyFill="1" applyBorder="1" applyAlignment="1">
      <alignment vertical="center"/>
    </xf>
    <xf numFmtId="44" fontId="1" fillId="6" borderId="8" xfId="1" applyFont="1" applyFill="1" applyBorder="1" applyAlignment="1">
      <alignment vertical="center"/>
    </xf>
    <xf numFmtId="14" fontId="1" fillId="6" borderId="8" xfId="1" applyNumberFormat="1" applyFont="1" applyFill="1" applyBorder="1" applyAlignment="1">
      <alignment vertical="center"/>
    </xf>
    <xf numFmtId="14" fontId="1" fillId="6" borderId="8" xfId="0" applyNumberFormat="1" applyFont="1" applyFill="1" applyBorder="1" applyAlignment="1">
      <alignment vertical="center"/>
    </xf>
    <xf numFmtId="0" fontId="1" fillId="8" borderId="8" xfId="0" applyFont="1" applyFill="1" applyBorder="1" applyAlignment="1">
      <alignment vertical="center"/>
    </xf>
    <xf numFmtId="44" fontId="1" fillId="8" borderId="8" xfId="1" applyFont="1" applyFill="1" applyBorder="1" applyAlignment="1">
      <alignment vertical="center"/>
    </xf>
    <xf numFmtId="14" fontId="1" fillId="8" borderId="8" xfId="1" applyNumberFormat="1" applyFont="1" applyFill="1" applyBorder="1" applyAlignment="1">
      <alignment vertical="center"/>
    </xf>
    <xf numFmtId="14" fontId="1" fillId="8" borderId="8" xfId="0" applyNumberFormat="1" applyFont="1" applyFill="1" applyBorder="1" applyAlignment="1">
      <alignment vertical="center"/>
    </xf>
    <xf numFmtId="0" fontId="20" fillId="0" borderId="8" xfId="0" applyFont="1" applyBorder="1" applyAlignment="1">
      <alignment vertical="center"/>
    </xf>
    <xf numFmtId="44" fontId="20" fillId="0" borderId="8" xfId="1" applyFont="1" applyBorder="1" applyAlignment="1">
      <alignment vertical="center"/>
    </xf>
    <xf numFmtId="14" fontId="20" fillId="0" borderId="8" xfId="1" applyNumberFormat="1" applyFont="1" applyBorder="1" applyAlignment="1">
      <alignment vertical="center"/>
    </xf>
    <xf numFmtId="14" fontId="20" fillId="0" borderId="8" xfId="0" applyNumberFormat="1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44" fontId="20" fillId="0" borderId="8" xfId="1" applyFont="1" applyFill="1" applyBorder="1" applyAlignment="1">
      <alignment vertical="center"/>
    </xf>
    <xf numFmtId="0" fontId="4" fillId="8" borderId="8" xfId="0" applyFont="1" applyFill="1" applyBorder="1" applyAlignment="1">
      <alignment vertical="center"/>
    </xf>
    <xf numFmtId="14" fontId="4" fillId="8" borderId="8" xfId="0" applyNumberFormat="1" applyFont="1" applyFill="1" applyBorder="1" applyAlignment="1">
      <alignment vertical="center"/>
    </xf>
    <xf numFmtId="0" fontId="1" fillId="10" borderId="8" xfId="0" applyFont="1" applyFill="1" applyBorder="1" applyAlignment="1">
      <alignment vertical="center"/>
    </xf>
    <xf numFmtId="14" fontId="1" fillId="10" borderId="8" xfId="0" applyNumberFormat="1" applyFont="1" applyFill="1" applyBorder="1" applyAlignment="1">
      <alignment vertical="center"/>
    </xf>
    <xf numFmtId="44" fontId="1" fillId="10" borderId="8" xfId="1" applyFont="1" applyFill="1" applyBorder="1" applyAlignment="1">
      <alignment vertical="center"/>
    </xf>
    <xf numFmtId="14" fontId="1" fillId="10" borderId="8" xfId="1" applyNumberFormat="1" applyFont="1" applyFill="1" applyBorder="1" applyAlignment="1">
      <alignment vertical="center"/>
    </xf>
    <xf numFmtId="14" fontId="2" fillId="5" borderId="8" xfId="0" applyNumberFormat="1" applyFont="1" applyFill="1" applyBorder="1" applyAlignment="1"/>
    <xf numFmtId="14" fontId="2" fillId="5" borderId="9" xfId="0" applyNumberFormat="1" applyFont="1" applyFill="1" applyBorder="1" applyAlignment="1"/>
    <xf numFmtId="14" fontId="2" fillId="5" borderId="10" xfId="0" applyNumberFormat="1" applyFont="1" applyFill="1" applyBorder="1" applyAlignment="1"/>
    <xf numFmtId="0" fontId="4" fillId="2" borderId="15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4" fontId="2" fillId="6" borderId="8" xfId="0" applyNumberFormat="1" applyFont="1" applyFill="1" applyBorder="1" applyAlignment="1"/>
    <xf numFmtId="14" fontId="2" fillId="6" borderId="9" xfId="0" applyNumberFormat="1" applyFont="1" applyFill="1" applyBorder="1" applyAlignment="1"/>
    <xf numFmtId="14" fontId="2" fillId="6" borderId="10" xfId="0" applyNumberFormat="1" applyFont="1" applyFill="1" applyBorder="1" applyAlignment="1"/>
    <xf numFmtId="14" fontId="2" fillId="8" borderId="8" xfId="0" applyNumberFormat="1" applyFont="1" applyFill="1" applyBorder="1" applyAlignment="1"/>
    <xf numFmtId="14" fontId="2" fillId="8" borderId="9" xfId="0" applyNumberFormat="1" applyFont="1" applyFill="1" applyBorder="1" applyAlignment="1"/>
    <xf numFmtId="14" fontId="2" fillId="8" borderId="10" xfId="0" applyNumberFormat="1" applyFont="1" applyFill="1" applyBorder="1" applyAlignment="1"/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14" fontId="2" fillId="6" borderId="2" xfId="0" applyNumberFormat="1" applyFont="1" applyFill="1" applyBorder="1" applyAlignment="1"/>
    <xf numFmtId="14" fontId="2" fillId="6" borderId="3" xfId="0" applyNumberFormat="1" applyFont="1" applyFill="1" applyBorder="1" applyAlignment="1"/>
    <xf numFmtId="14" fontId="2" fillId="6" borderId="4" xfId="0" applyNumberFormat="1" applyFont="1" applyFill="1" applyBorder="1" applyAlignment="1"/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2" fillId="0" borderId="8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14" fontId="2" fillId="0" borderId="10" xfId="0" applyNumberFormat="1" applyFont="1" applyBorder="1" applyAlignment="1">
      <alignment horizontal="left"/>
    </xf>
    <xf numFmtId="0" fontId="4" fillId="3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left"/>
    </xf>
    <xf numFmtId="14" fontId="2" fillId="0" borderId="3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3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8" fillId="0" borderId="36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125928</xdr:colOff>
      <xdr:row>0</xdr:row>
      <xdr:rowOff>2278192</xdr:rowOff>
    </xdr:to>
    <xdr:pic>
      <xdr:nvPicPr>
        <xdr:cNvPr id="3" name="Imagen 2" descr="Headers1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22781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2445327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1267691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E5E4BCAD-8A1D-4EED-A8E8-F0FE84D69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2514600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1354282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V164"/>
  <sheetViews>
    <sheetView tabSelected="1" zoomScale="70" zoomScaleNormal="70" workbookViewId="0">
      <selection activeCell="Q18" sqref="Q18"/>
    </sheetView>
  </sheetViews>
  <sheetFormatPr baseColWidth="10" defaultColWidth="11.42578125" defaultRowHeight="15" x14ac:dyDescent="0.25"/>
  <cols>
    <col min="1" max="1" width="5.5703125" style="107" customWidth="1"/>
    <col min="2" max="2" width="13.42578125" style="107" customWidth="1"/>
    <col min="3" max="3" width="43" style="107" bestFit="1" customWidth="1"/>
    <col min="4" max="4" width="32.5703125" style="107" bestFit="1" customWidth="1"/>
    <col min="5" max="5" width="12.85546875" style="107" customWidth="1"/>
    <col min="6" max="6" width="15.7109375" style="107" hidden="1" customWidth="1"/>
    <col min="7" max="7" width="28.42578125" style="107" hidden="1" customWidth="1"/>
    <col min="8" max="8" width="67.7109375" style="107" hidden="1" customWidth="1"/>
    <col min="9" max="9" width="58.28515625" style="107" hidden="1" customWidth="1"/>
    <col min="10" max="10" width="22" style="120" hidden="1" customWidth="1"/>
    <col min="11" max="11" width="20.7109375" style="107" hidden="1" customWidth="1"/>
    <col min="12" max="12" width="36.7109375" style="107" hidden="1" customWidth="1"/>
    <col min="13" max="13" width="37" style="125" hidden="1" customWidth="1"/>
    <col min="14" max="14" width="64.85546875" style="107" hidden="1" customWidth="1"/>
    <col min="15" max="15" width="138.85546875" style="107" hidden="1" customWidth="1"/>
    <col min="16" max="16" width="33.85546875" style="118" bestFit="1" customWidth="1"/>
    <col min="17" max="17" width="31.140625" style="118" bestFit="1" customWidth="1"/>
    <col min="18" max="18" width="11.5703125" style="107" hidden="1" customWidth="1"/>
    <col min="19" max="19" width="30.7109375" style="120" bestFit="1" customWidth="1"/>
    <col min="20" max="20" width="47.140625" style="107" bestFit="1" customWidth="1"/>
    <col min="21" max="21" width="70.85546875" style="107" hidden="1" customWidth="1"/>
    <col min="22" max="22" width="64" style="107" customWidth="1"/>
    <col min="23" max="16384" width="11.42578125" style="107"/>
  </cols>
  <sheetData>
    <row r="1" spans="1:22" ht="192.75" customHeight="1" thickBot="1" x14ac:dyDescent="0.45">
      <c r="A1" s="287"/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9"/>
    </row>
    <row r="2" spans="1:22" ht="32.25" thickBot="1" x14ac:dyDescent="0.55000000000000004">
      <c r="A2" s="290" t="s">
        <v>632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2"/>
    </row>
    <row r="3" spans="1:22" ht="27" thickBot="1" x14ac:dyDescent="0.45">
      <c r="A3" s="293" t="s">
        <v>25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5"/>
      <c r="P3" s="296" t="s">
        <v>19</v>
      </c>
      <c r="Q3" s="297"/>
      <c r="R3" s="297"/>
      <c r="S3" s="297"/>
      <c r="T3" s="297"/>
      <c r="U3" s="298"/>
      <c r="V3" s="108"/>
    </row>
    <row r="4" spans="1:22" ht="15.75" customHeight="1" thickBot="1" x14ac:dyDescent="0.3">
      <c r="A4" s="109" t="s">
        <v>9</v>
      </c>
      <c r="B4" s="110" t="s">
        <v>14</v>
      </c>
      <c r="C4" s="110" t="s">
        <v>0</v>
      </c>
      <c r="D4" s="110" t="s">
        <v>1</v>
      </c>
      <c r="E4" s="110" t="s">
        <v>2</v>
      </c>
      <c r="F4" s="110" t="s">
        <v>12</v>
      </c>
      <c r="G4" s="110" t="s">
        <v>10</v>
      </c>
      <c r="H4" s="110" t="s">
        <v>11</v>
      </c>
      <c r="I4" s="110" t="s">
        <v>3</v>
      </c>
      <c r="J4" s="121" t="s">
        <v>4</v>
      </c>
      <c r="K4" s="110" t="s">
        <v>5</v>
      </c>
      <c r="L4" s="110" t="s">
        <v>6</v>
      </c>
      <c r="M4" s="123" t="s">
        <v>7</v>
      </c>
      <c r="N4" s="111" t="s">
        <v>13</v>
      </c>
      <c r="O4" s="110" t="s">
        <v>8</v>
      </c>
      <c r="P4" s="117" t="s">
        <v>15</v>
      </c>
      <c r="Q4" s="117" t="s">
        <v>18</v>
      </c>
      <c r="R4" s="112" t="s">
        <v>16</v>
      </c>
      <c r="S4" s="119" t="s">
        <v>17</v>
      </c>
      <c r="T4" s="113" t="s">
        <v>21</v>
      </c>
      <c r="U4" s="114" t="s">
        <v>20</v>
      </c>
      <c r="V4" s="108"/>
    </row>
    <row r="5" spans="1:22" ht="15.75" thickBot="1" x14ac:dyDescent="0.3">
      <c r="A5" s="109">
        <f>'Dirección General'!A5</f>
        <v>1</v>
      </c>
      <c r="B5" s="109" t="str">
        <f>'Dirección General'!B5</f>
        <v>JMP-4879</v>
      </c>
      <c r="C5" s="109" t="str">
        <f>'Dirección General'!C5</f>
        <v>TOYOTA</v>
      </c>
      <c r="D5" s="109" t="str">
        <f>'Dirección General'!D5</f>
        <v>YARIS</v>
      </c>
      <c r="E5" s="109" t="str">
        <f>'Dirección General'!E5</f>
        <v>2017</v>
      </c>
      <c r="F5" s="109" t="str">
        <f>'Dirección General'!F5</f>
        <v>4</v>
      </c>
      <c r="G5" s="109" t="str">
        <f>'Dirección General'!G5</f>
        <v>SEDAN</v>
      </c>
      <c r="H5" s="109" t="str">
        <f>'Dirección General'!H5</f>
        <v>DIRECCIÓN GENERAL</v>
      </c>
      <c r="I5" s="109" t="str">
        <f>'Dirección General'!I5</f>
        <v>HECTOR DE JESUS ZERMEÑO MARTINEZ</v>
      </c>
      <c r="J5" s="109">
        <f>'Dirección General'!J5</f>
        <v>226400</v>
      </c>
      <c r="K5" s="109" t="str">
        <f>'Dirección General'!K5</f>
        <v>FK018658</v>
      </c>
      <c r="L5" s="109" t="str">
        <f>'Dirección General'!L5</f>
        <v>BLANCO ICEBERG</v>
      </c>
      <c r="M5" s="109" t="str">
        <f>'Dirección General'!M5</f>
        <v>31/12/2017</v>
      </c>
      <c r="N5" s="109" t="e">
        <f>'Dirección General'!#REF!</f>
        <v>#REF!</v>
      </c>
      <c r="O5" s="109">
        <f>'Dirección General'!N5</f>
        <v>0</v>
      </c>
      <c r="P5" s="109">
        <f>'Dirección General'!O5</f>
        <v>0</v>
      </c>
      <c r="Q5" s="109">
        <f>'Dirección General'!P5</f>
        <v>0</v>
      </c>
      <c r="R5" s="109">
        <f>'Dirección General'!Q5</f>
        <v>0</v>
      </c>
      <c r="S5" s="109">
        <f>'Dirección General'!R5</f>
        <v>0</v>
      </c>
      <c r="T5" s="109">
        <f>'Dirección General'!S5</f>
        <v>0</v>
      </c>
      <c r="U5" s="109" t="e">
        <f>Arandas!#REF!</f>
        <v>#REF!</v>
      </c>
      <c r="V5" s="108"/>
    </row>
    <row r="6" spans="1:22" ht="32.25" thickBot="1" x14ac:dyDescent="0.55000000000000004">
      <c r="A6" s="290" t="s">
        <v>37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2"/>
    </row>
    <row r="7" spans="1:22" ht="27" thickBot="1" x14ac:dyDescent="0.45">
      <c r="A7" s="293" t="s">
        <v>25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5"/>
      <c r="P7" s="296" t="s">
        <v>19</v>
      </c>
      <c r="Q7" s="297"/>
      <c r="R7" s="297"/>
      <c r="S7" s="297"/>
      <c r="T7" s="297"/>
      <c r="U7" s="298"/>
      <c r="V7" s="108"/>
    </row>
    <row r="8" spans="1:22" ht="15.75" customHeight="1" thickBot="1" x14ac:dyDescent="0.3">
      <c r="A8" s="109" t="s">
        <v>9</v>
      </c>
      <c r="B8" s="110" t="s">
        <v>14</v>
      </c>
      <c r="C8" s="110" t="s">
        <v>0</v>
      </c>
      <c r="D8" s="110" t="s">
        <v>1</v>
      </c>
      <c r="E8" s="110" t="s">
        <v>2</v>
      </c>
      <c r="F8" s="110" t="s">
        <v>12</v>
      </c>
      <c r="G8" s="110" t="s">
        <v>10</v>
      </c>
      <c r="H8" s="110" t="s">
        <v>11</v>
      </c>
      <c r="I8" s="110" t="s">
        <v>3</v>
      </c>
      <c r="J8" s="121" t="s">
        <v>4</v>
      </c>
      <c r="K8" s="110" t="s">
        <v>5</v>
      </c>
      <c r="L8" s="110" t="s">
        <v>6</v>
      </c>
      <c r="M8" s="123" t="s">
        <v>7</v>
      </c>
      <c r="N8" s="111" t="s">
        <v>13</v>
      </c>
      <c r="O8" s="110" t="s">
        <v>8</v>
      </c>
      <c r="P8" s="117" t="s">
        <v>15</v>
      </c>
      <c r="Q8" s="117" t="s">
        <v>18</v>
      </c>
      <c r="R8" s="112" t="s">
        <v>16</v>
      </c>
      <c r="S8" s="119" t="s">
        <v>17</v>
      </c>
      <c r="T8" s="113" t="s">
        <v>21</v>
      </c>
      <c r="U8" s="114" t="s">
        <v>20</v>
      </c>
      <c r="V8" s="108"/>
    </row>
    <row r="9" spans="1:22" ht="15.75" thickBot="1" x14ac:dyDescent="0.3">
      <c r="A9" s="109">
        <f>Arandas!A5</f>
        <v>1</v>
      </c>
      <c r="B9" s="109" t="str">
        <f>Arandas!B5</f>
        <v>JL57792</v>
      </c>
      <c r="C9" s="109" t="str">
        <f>Arandas!C5</f>
        <v>RANGER</v>
      </c>
      <c r="D9" s="109" t="str">
        <f>Arandas!D5</f>
        <v>RANGER</v>
      </c>
      <c r="E9" s="109">
        <f>Arandas!E5</f>
        <v>2004</v>
      </c>
      <c r="F9" s="109">
        <f>Arandas!F5</f>
        <v>4</v>
      </c>
      <c r="G9" s="109"/>
      <c r="H9" s="109" t="str">
        <f>Arandas!H5</f>
        <v>Funciones administrativas, académicas y vinculación</v>
      </c>
      <c r="I9" s="109" t="str">
        <f>Arandas!I5</f>
        <v>José de Jesús Aguilar Torres</v>
      </c>
      <c r="J9" s="109">
        <f>Arandas!J5</f>
        <v>151800</v>
      </c>
      <c r="K9" s="109" t="str">
        <f>Arandas!K5</f>
        <v>u2883</v>
      </c>
      <c r="L9" s="109" t="str">
        <f>Arandas!L5</f>
        <v>PLATA</v>
      </c>
      <c r="M9" s="109" t="str">
        <f>Arandas!M5</f>
        <v>17/08/2004</v>
      </c>
      <c r="N9" s="109" t="e">
        <f>Arandas!#REF!</f>
        <v>#REF!</v>
      </c>
      <c r="O9" s="109" t="str">
        <f>Arandas!N5</f>
        <v>Vida util cumplida de 10 años, se encentra en mal estado</v>
      </c>
      <c r="P9" s="109" t="str">
        <f>Arandas!O5</f>
        <v>30/11/2015</v>
      </c>
      <c r="Q9" s="109" t="str">
        <f>Arandas!P5</f>
        <v>30/11/2016</v>
      </c>
      <c r="R9" s="109" t="str">
        <f>Arandas!Q5</f>
        <v>Anual</v>
      </c>
      <c r="S9" s="109">
        <f>Arandas!R5</f>
        <v>4568</v>
      </c>
      <c r="T9" s="109" t="str">
        <f>Arandas!S5</f>
        <v>Seguros Banorte, S.A de C.V</v>
      </c>
      <c r="U9" s="109" t="str">
        <f>Arandas!T5</f>
        <v>SI</v>
      </c>
      <c r="V9" s="108"/>
    </row>
    <row r="10" spans="1:22" ht="15.75" thickBot="1" x14ac:dyDescent="0.3">
      <c r="A10" s="109">
        <f>Arandas!A6</f>
        <v>2</v>
      </c>
      <c r="B10" s="109" t="str">
        <f>Arandas!B6</f>
        <v>JDL3195</v>
      </c>
      <c r="C10" s="109" t="str">
        <f>Arandas!C6</f>
        <v>LIBERTY</v>
      </c>
      <c r="D10" s="109" t="str">
        <f>Arandas!D6</f>
        <v>LIBERTY</v>
      </c>
      <c r="E10" s="109">
        <f>Arandas!E6</f>
        <v>2004</v>
      </c>
      <c r="F10" s="109">
        <f>Arandas!F6</f>
        <v>6</v>
      </c>
      <c r="G10" s="109"/>
      <c r="H10" s="109" t="str">
        <f>Arandas!H6</f>
        <v>Funciones administrativas, académicas y vinculación</v>
      </c>
      <c r="I10" s="109" t="str">
        <f>Arandas!I6</f>
        <v>José de Jesús Aguilar Torres</v>
      </c>
      <c r="J10" s="109"/>
      <c r="K10" s="109"/>
      <c r="L10" s="109" t="str">
        <f>Arandas!L6</f>
        <v>AZUL</v>
      </c>
      <c r="M10" s="109" t="str">
        <f>Arandas!M6</f>
        <v>13/08/2004</v>
      </c>
      <c r="N10" s="109" t="e">
        <f>Arandas!#REF!</f>
        <v>#REF!</v>
      </c>
      <c r="O10" s="109" t="str">
        <f>Arandas!N6</f>
        <v>Vida util cumplida de 10 años, se encuentra regular estado</v>
      </c>
      <c r="P10" s="109" t="str">
        <f>Arandas!O6</f>
        <v>30/11/2015</v>
      </c>
      <c r="Q10" s="109" t="str">
        <f>Arandas!P6</f>
        <v>30/11/2016</v>
      </c>
      <c r="R10" s="109" t="str">
        <f>Arandas!Q6</f>
        <v>Anual</v>
      </c>
      <c r="S10" s="109">
        <f>Arandas!R6</f>
        <v>6630.91</v>
      </c>
      <c r="T10" s="109" t="str">
        <f>Arandas!S6</f>
        <v>Seguros Banorte, S.A de C.V</v>
      </c>
      <c r="U10" s="109" t="str">
        <f>Arandas!T6</f>
        <v>SI</v>
      </c>
      <c r="V10" s="108"/>
    </row>
    <row r="11" spans="1:22" ht="15.75" thickBot="1" x14ac:dyDescent="0.3">
      <c r="A11" s="109">
        <f>Arandas!A7</f>
        <v>3</v>
      </c>
      <c r="B11" s="109" t="str">
        <f>Arandas!B7</f>
        <v>JDK1629</v>
      </c>
      <c r="C11" s="109" t="str">
        <f>Arandas!C7</f>
        <v>MATRIX</v>
      </c>
      <c r="D11" s="109" t="str">
        <f>Arandas!D7</f>
        <v>MATRIX</v>
      </c>
      <c r="E11" s="109">
        <f>Arandas!E7</f>
        <v>2005</v>
      </c>
      <c r="F11" s="109">
        <f>Arandas!F7</f>
        <v>4</v>
      </c>
      <c r="G11" s="109"/>
      <c r="H11" s="109" t="str">
        <f>Arandas!H7</f>
        <v>Funciones administrativas, académicas y vinculación</v>
      </c>
      <c r="I11" s="109" t="str">
        <f>Arandas!I7</f>
        <v>José de Jesús Aguilar Torres</v>
      </c>
      <c r="J11" s="109">
        <f>Arandas!J7</f>
        <v>198000</v>
      </c>
      <c r="K11" s="109">
        <f>Arandas!K7</f>
        <v>5140</v>
      </c>
      <c r="L11" s="109" t="str">
        <f>Arandas!L7</f>
        <v>AZUL MARINO</v>
      </c>
      <c r="M11" s="109" t="str">
        <f>Arandas!M7</f>
        <v>09/07/2004</v>
      </c>
      <c r="N11" s="109" t="e">
        <f>Arandas!#REF!</f>
        <v>#REF!</v>
      </c>
      <c r="O11" s="109" t="str">
        <f>Arandas!N7</f>
        <v>Vida util cumplida de 10 años, se encuentra regular estado</v>
      </c>
      <c r="P11" s="109" t="str">
        <f>Arandas!O7</f>
        <v>30/11/2015</v>
      </c>
      <c r="Q11" s="109" t="str">
        <f>Arandas!P7</f>
        <v>30/11/2016</v>
      </c>
      <c r="R11" s="109" t="str">
        <f>Arandas!Q7</f>
        <v>Anual</v>
      </c>
      <c r="S11" s="109">
        <f>Arandas!R7</f>
        <v>5333.24</v>
      </c>
      <c r="T11" s="109" t="str">
        <f>Arandas!S7</f>
        <v>Seguros Banorte, S.A de C.V</v>
      </c>
      <c r="U11" s="109" t="str">
        <f>Arandas!T7</f>
        <v>SI</v>
      </c>
      <c r="V11" s="108"/>
    </row>
    <row r="12" spans="1:22" ht="15.75" thickBot="1" x14ac:dyDescent="0.3">
      <c r="A12" s="109">
        <f>Arandas!A8</f>
        <v>4</v>
      </c>
      <c r="B12" s="109" t="str">
        <f>Arandas!B8</f>
        <v>7GPB97</v>
      </c>
      <c r="C12" s="109" t="str">
        <f>Arandas!C8</f>
        <v>AUTOBUS</v>
      </c>
      <c r="D12" s="109" t="str">
        <f>Arandas!D8</f>
        <v>AUTOBUS</v>
      </c>
      <c r="E12" s="109">
        <f>Arandas!E8</f>
        <v>2006</v>
      </c>
      <c r="F12" s="109">
        <f>Arandas!F8</f>
        <v>6</v>
      </c>
      <c r="G12" s="109"/>
      <c r="H12" s="109" t="str">
        <f>Arandas!H8</f>
        <v>Funciones administrativas, académicas y vinculación</v>
      </c>
      <c r="I12" s="109" t="str">
        <f>Arandas!I8</f>
        <v>José de Jesús Aguilar Torres</v>
      </c>
      <c r="J12" s="109">
        <f>Arandas!J8</f>
        <v>1225000</v>
      </c>
      <c r="K12" s="109" t="str">
        <f>Arandas!K8</f>
        <v>JU 190</v>
      </c>
      <c r="L12" s="109" t="str">
        <f>Arandas!L8</f>
        <v>TINTO</v>
      </c>
      <c r="M12" s="109" t="str">
        <f>Arandas!M8</f>
        <v>23/06/2006</v>
      </c>
      <c r="N12" s="109" t="e">
        <f>Arandas!#REF!</f>
        <v>#REF!</v>
      </c>
      <c r="O12" s="109" t="str">
        <f>Arandas!N8</f>
        <v xml:space="preserve">Se encuentra en buenas condiciones </v>
      </c>
      <c r="P12" s="109" t="str">
        <f>Arandas!O8</f>
        <v>30/11/2015</v>
      </c>
      <c r="Q12" s="109" t="str">
        <f>Arandas!P8</f>
        <v>30/11/2016</v>
      </c>
      <c r="R12" s="109" t="str">
        <f>Arandas!Q8</f>
        <v>Anual</v>
      </c>
      <c r="S12" s="109">
        <f>Arandas!R8</f>
        <v>23637.53</v>
      </c>
      <c r="T12" s="109" t="str">
        <f>Arandas!S8</f>
        <v>Seguros Banorte, S.A de C.V</v>
      </c>
      <c r="U12" s="109" t="str">
        <f>Arandas!T8</f>
        <v>SI</v>
      </c>
      <c r="V12" s="108"/>
    </row>
    <row r="13" spans="1:22" ht="15.75" thickBot="1" x14ac:dyDescent="0.3">
      <c r="A13" s="109">
        <f>Arandas!A9</f>
        <v>5</v>
      </c>
      <c r="B13" s="109" t="str">
        <f>Arandas!B9</f>
        <v>JJH3260</v>
      </c>
      <c r="C13" s="109" t="str">
        <f>Arandas!C9</f>
        <v>COROLLA</v>
      </c>
      <c r="D13" s="109" t="str">
        <f>Arandas!D9</f>
        <v>COROLLA</v>
      </c>
      <c r="E13" s="109">
        <f>Arandas!E9</f>
        <v>2011</v>
      </c>
      <c r="F13" s="109">
        <f>Arandas!F9</f>
        <v>4</v>
      </c>
      <c r="G13" s="109"/>
      <c r="H13" s="109" t="str">
        <f>Arandas!H9</f>
        <v>Funciones administrativas, académicas y vinculación</v>
      </c>
      <c r="I13" s="109" t="str">
        <f>Arandas!I9</f>
        <v>José de Jesús Aguilar Torres</v>
      </c>
      <c r="J13" s="109">
        <f>Arandas!J9</f>
        <v>239900</v>
      </c>
      <c r="K13" s="109" t="str">
        <f>Arandas!K9</f>
        <v>GFU000000812</v>
      </c>
      <c r="L13" s="109" t="str">
        <f>Arandas!L9</f>
        <v>GRIS OBSCURO</v>
      </c>
      <c r="M13" s="109" t="str">
        <f>Arandas!M9</f>
        <v>11/07/2011</v>
      </c>
      <c r="N13" s="109" t="e">
        <f>Arandas!#REF!</f>
        <v>#REF!</v>
      </c>
      <c r="O13" s="109" t="str">
        <f>Arandas!N9</f>
        <v xml:space="preserve">En condiciones óptimas de uso </v>
      </c>
      <c r="P13" s="109" t="str">
        <f>Arandas!O9</f>
        <v>30/11/2015</v>
      </c>
      <c r="Q13" s="109" t="str">
        <f>Arandas!P9</f>
        <v>30/11/2016</v>
      </c>
      <c r="R13" s="109" t="str">
        <f>Arandas!Q9</f>
        <v>Anual</v>
      </c>
      <c r="S13" s="109">
        <f>Arandas!R9</f>
        <v>5774.62</v>
      </c>
      <c r="T13" s="109" t="str">
        <f>Arandas!S9</f>
        <v>Seguros Banorte, S.A de C.V</v>
      </c>
      <c r="U13" s="109" t="str">
        <f>Arandas!T9</f>
        <v>SI</v>
      </c>
      <c r="V13" s="108"/>
    </row>
    <row r="14" spans="1:22" ht="15.75" thickBot="1" x14ac:dyDescent="0.3">
      <c r="A14" s="109">
        <f>Arandas!A10</f>
        <v>6</v>
      </c>
      <c r="B14" s="109" t="str">
        <f>Arandas!B10</f>
        <v>JU66441</v>
      </c>
      <c r="C14" s="109" t="str">
        <f>Arandas!C10</f>
        <v>RANGER</v>
      </c>
      <c r="D14" s="109" t="str">
        <f>Arandas!D10</f>
        <v>RANGER</v>
      </c>
      <c r="E14" s="109">
        <f>Arandas!E10</f>
        <v>2015</v>
      </c>
      <c r="F14" s="109">
        <f>Arandas!F10</f>
        <v>4</v>
      </c>
      <c r="G14" s="109"/>
      <c r="H14" s="109" t="str">
        <f>Arandas!H10</f>
        <v>Funciones administrativas, académicas y vinculación</v>
      </c>
      <c r="I14" s="109" t="str">
        <f>Arandas!I10</f>
        <v>José de Jesús Aguilar Torres</v>
      </c>
      <c r="J14" s="109">
        <f>Arandas!J10</f>
        <v>290000</v>
      </c>
      <c r="K14" s="109" t="str">
        <f>Arandas!K10</f>
        <v>1140IU</v>
      </c>
      <c r="L14" s="109" t="str">
        <f>Arandas!L10</f>
        <v>ROJA</v>
      </c>
      <c r="M14" s="109" t="str">
        <f>Arandas!M10</f>
        <v>17/12/2015</v>
      </c>
      <c r="N14" s="109" t="e">
        <f>Arandas!#REF!</f>
        <v>#REF!</v>
      </c>
      <c r="O14" s="109" t="str">
        <f>Arandas!N10</f>
        <v xml:space="preserve">En condiciones óptimas de uso </v>
      </c>
      <c r="P14" s="109" t="str">
        <f>Arandas!O10</f>
        <v>12/02/2016</v>
      </c>
      <c r="Q14" s="109" t="str">
        <f>Arandas!P10</f>
        <v>30/11/2016</v>
      </c>
      <c r="R14" s="109" t="str">
        <f>Arandas!Q10</f>
        <v>Anual</v>
      </c>
      <c r="S14" s="109">
        <f>Arandas!R10</f>
        <v>5047.58</v>
      </c>
      <c r="T14" s="109" t="str">
        <f>Arandas!S10</f>
        <v>Seguros Banorte, S.A de C.V</v>
      </c>
      <c r="U14" s="109" t="str">
        <f>Arandas!T10</f>
        <v>SI</v>
      </c>
      <c r="V14" s="108"/>
    </row>
    <row r="15" spans="1:22" ht="15.75" thickBot="1" x14ac:dyDescent="0.3">
      <c r="A15" s="109">
        <f>Arandas!A11</f>
        <v>7</v>
      </c>
      <c r="B15" s="109" t="str">
        <f>Arandas!B11</f>
        <v>JKJ4010</v>
      </c>
      <c r="C15" s="109" t="str">
        <f>Arandas!C11</f>
        <v>CHEVROLET</v>
      </c>
      <c r="D15" s="109" t="str">
        <f>Arandas!D11</f>
        <v>CHEVROLET</v>
      </c>
      <c r="E15" s="109">
        <f>Arandas!E11</f>
        <v>2013</v>
      </c>
      <c r="F15" s="109">
        <f>Arandas!F11</f>
        <v>8</v>
      </c>
      <c r="G15" s="109"/>
      <c r="H15" s="109" t="str">
        <f>Arandas!H11</f>
        <v>Funciones administrativas, académicas y vinculación</v>
      </c>
      <c r="I15" s="109" t="str">
        <f>Arandas!I11</f>
        <v>José de Jesús Aguilar Torres</v>
      </c>
      <c r="J15" s="109">
        <f>Arandas!J11</f>
        <v>532051</v>
      </c>
      <c r="K15" s="109" t="str">
        <f>Arandas!K11</f>
        <v>AUTV2091</v>
      </c>
      <c r="L15" s="109" t="str">
        <f>Arandas!L11</f>
        <v>BLANCA</v>
      </c>
      <c r="M15" s="109" t="str">
        <f>Arandas!M11</f>
        <v>06/12/2012</v>
      </c>
      <c r="N15" s="109" t="e">
        <f>Arandas!#REF!</f>
        <v>#REF!</v>
      </c>
      <c r="O15" s="109" t="str">
        <f>Arandas!N11</f>
        <v xml:space="preserve">En condiciones óptimas de uso </v>
      </c>
      <c r="P15" s="109" t="str">
        <f>Arandas!O11</f>
        <v>30/11/2015</v>
      </c>
      <c r="Q15" s="109" t="str">
        <f>Arandas!P11</f>
        <v>30/11/2016</v>
      </c>
      <c r="R15" s="109" t="str">
        <f>Arandas!Q11</f>
        <v>Anual</v>
      </c>
      <c r="S15" s="109">
        <f>Arandas!R11</f>
        <v>10777.98</v>
      </c>
      <c r="T15" s="109" t="str">
        <f>Arandas!S11</f>
        <v>Seguros Banorte, S.A de C.V</v>
      </c>
      <c r="U15" s="109" t="str">
        <f>Arandas!T11</f>
        <v>SI</v>
      </c>
      <c r="V15" s="108"/>
    </row>
    <row r="16" spans="1:22" ht="15.75" thickBot="1" x14ac:dyDescent="0.3">
      <c r="A16" s="109">
        <f>Arandas!A12</f>
        <v>8</v>
      </c>
      <c r="B16" s="109" t="str">
        <f>Arandas!B12</f>
        <v>JLP4762</v>
      </c>
      <c r="C16" s="109" t="str">
        <f>Arandas!C12</f>
        <v>SENTRA</v>
      </c>
      <c r="D16" s="109" t="str">
        <f>Arandas!D12</f>
        <v>SENTRA</v>
      </c>
      <c r="E16" s="109">
        <f>Arandas!E12</f>
        <v>2015</v>
      </c>
      <c r="F16" s="109">
        <f>Arandas!F12</f>
        <v>4</v>
      </c>
      <c r="G16" s="109"/>
      <c r="H16" s="109" t="str">
        <f>Arandas!H12</f>
        <v>Funciones administrativas, académicas y vinculación</v>
      </c>
      <c r="I16" s="109" t="str">
        <f>Arandas!I12</f>
        <v>José de Jesús Aguilar Torres</v>
      </c>
      <c r="J16" s="109">
        <f>Arandas!J12</f>
        <v>236180.02</v>
      </c>
      <c r="K16" s="109" t="str">
        <f>Arandas!K12</f>
        <v>JLP4762</v>
      </c>
      <c r="L16" s="109" t="str">
        <f>Arandas!L12</f>
        <v>BLANCO</v>
      </c>
      <c r="M16" s="109" t="str">
        <f>Arandas!M12</f>
        <v>24/11/2014</v>
      </c>
      <c r="N16" s="109" t="e">
        <f>Arandas!#REF!</f>
        <v>#REF!</v>
      </c>
      <c r="O16" s="109" t="str">
        <f>Arandas!N12</f>
        <v xml:space="preserve">En condiciones óptimas de uso </v>
      </c>
      <c r="P16" s="109" t="str">
        <f>Arandas!O12</f>
        <v>30/11/2015</v>
      </c>
      <c r="Q16" s="109" t="str">
        <f>Arandas!P12</f>
        <v>30/11/2016</v>
      </c>
      <c r="R16" s="109" t="str">
        <f>Arandas!Q12</f>
        <v>Anual</v>
      </c>
      <c r="S16" s="109">
        <f>Arandas!R12</f>
        <v>9198.57</v>
      </c>
      <c r="T16" s="109" t="str">
        <f>Arandas!S12</f>
        <v>Seguros Banorte, S.A de C.V</v>
      </c>
      <c r="U16" s="109" t="str">
        <f>Arandas!T12</f>
        <v>SI</v>
      </c>
      <c r="V16" s="115"/>
    </row>
    <row r="17" spans="1:22" ht="27" thickBot="1" x14ac:dyDescent="0.45">
      <c r="A17" s="272" t="s">
        <v>22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4"/>
      <c r="P17" s="270" t="s">
        <v>19</v>
      </c>
      <c r="Q17" s="271"/>
      <c r="R17" s="271"/>
      <c r="S17" s="271"/>
      <c r="T17" s="271"/>
      <c r="U17" s="271"/>
      <c r="V17" s="108"/>
    </row>
    <row r="18" spans="1:22" ht="15.75" customHeight="1" thickBot="1" x14ac:dyDescent="0.3">
      <c r="A18" s="109" t="s">
        <v>9</v>
      </c>
      <c r="B18" s="110" t="s">
        <v>14</v>
      </c>
      <c r="C18" s="110" t="s">
        <v>0</v>
      </c>
      <c r="D18" s="110" t="s">
        <v>1</v>
      </c>
      <c r="E18" s="110" t="s">
        <v>2</v>
      </c>
      <c r="F18" s="110" t="s">
        <v>12</v>
      </c>
      <c r="G18" s="110" t="s">
        <v>10</v>
      </c>
      <c r="H18" s="110" t="s">
        <v>11</v>
      </c>
      <c r="I18" s="110" t="s">
        <v>3</v>
      </c>
      <c r="J18" s="121" t="s">
        <v>4</v>
      </c>
      <c r="K18" s="110" t="s">
        <v>5</v>
      </c>
      <c r="L18" s="110" t="s">
        <v>6</v>
      </c>
      <c r="M18" s="123" t="s">
        <v>7</v>
      </c>
      <c r="N18" s="111" t="s">
        <v>13</v>
      </c>
      <c r="O18" s="110" t="s">
        <v>8</v>
      </c>
      <c r="P18" s="117" t="s">
        <v>15</v>
      </c>
      <c r="Q18" s="117" t="s">
        <v>18</v>
      </c>
      <c r="R18" s="112" t="s">
        <v>16</v>
      </c>
      <c r="S18" s="119" t="s">
        <v>17</v>
      </c>
      <c r="T18" s="113" t="s">
        <v>21</v>
      </c>
      <c r="U18" s="114" t="s">
        <v>20</v>
      </c>
    </row>
    <row r="19" spans="1:22" ht="15.75" thickBot="1" x14ac:dyDescent="0.3">
      <c r="A19" s="109">
        <f>Chapala!A5</f>
        <v>1</v>
      </c>
      <c r="B19" s="109" t="str">
        <f>Chapala!B5</f>
        <v>JCL4533</v>
      </c>
      <c r="C19" s="109" t="str">
        <f>Chapala!C5</f>
        <v>TOYOTA</v>
      </c>
      <c r="D19" s="109" t="str">
        <f>Chapala!D5</f>
        <v>COROLLA</v>
      </c>
      <c r="E19" s="109">
        <f>Chapala!E5</f>
        <v>2003</v>
      </c>
      <c r="F19" s="109">
        <f>Chapala!F5</f>
        <v>4</v>
      </c>
      <c r="G19" s="109" t="str">
        <f>Chapala!G5</f>
        <v>SEDAN</v>
      </c>
      <c r="H19" s="109" t="str">
        <f>Chapala!H5</f>
        <v>Funciones administrativas, académicas y vinculación</v>
      </c>
      <c r="I19" s="109" t="str">
        <f>Chapala!I5</f>
        <v>Getzauth Godínez Corona</v>
      </c>
      <c r="J19" s="109">
        <f>Chapala!J5</f>
        <v>174975</v>
      </c>
      <c r="K19" s="109">
        <f>Chapala!K5</f>
        <v>1228</v>
      </c>
      <c r="L19" s="109" t="str">
        <f>Chapala!L5</f>
        <v>Azul</v>
      </c>
      <c r="M19" s="109">
        <f>Chapala!M5</f>
        <v>37621</v>
      </c>
      <c r="N19" s="109" t="e">
        <f>Chapala!#REF!</f>
        <v>#REF!</v>
      </c>
      <c r="O19" s="109" t="str">
        <f>Chapala!N5</f>
        <v xml:space="preserve">Vida útil cumplida con suspensión y frenos en buen estado </v>
      </c>
      <c r="P19" s="240">
        <f>Chapala!O5</f>
        <v>42773</v>
      </c>
      <c r="Q19" s="240">
        <f>Chapala!P5</f>
        <v>42725</v>
      </c>
      <c r="R19" s="109" t="str">
        <f>Chapala!Q5</f>
        <v>Anual</v>
      </c>
      <c r="S19" s="109">
        <f>Chapala!R5</f>
        <v>21249.14</v>
      </c>
      <c r="T19" s="109" t="str">
        <f>Chapala!S5</f>
        <v>ABA Seguros</v>
      </c>
      <c r="U19" s="109" t="str">
        <f>Chapala!T5</f>
        <v>SI</v>
      </c>
    </row>
    <row r="20" spans="1:22" ht="15.75" thickBot="1" x14ac:dyDescent="0.3">
      <c r="A20" s="109">
        <f>Chapala!A6</f>
        <v>2</v>
      </c>
      <c r="B20" s="109" t="str">
        <f>Chapala!B6</f>
        <v>JM81239</v>
      </c>
      <c r="C20" s="109" t="str">
        <f>Chapala!C6</f>
        <v>FORD</v>
      </c>
      <c r="D20" s="109" t="str">
        <f>Chapala!D6</f>
        <v>RANGER</v>
      </c>
      <c r="E20" s="109">
        <f>Chapala!E6</f>
        <v>2006</v>
      </c>
      <c r="F20" s="109">
        <f>Chapala!F6</f>
        <v>4</v>
      </c>
      <c r="G20" s="109" t="str">
        <f>Chapala!G6</f>
        <v>PICK UP</v>
      </c>
      <c r="H20" s="109" t="str">
        <f>Chapala!H6</f>
        <v>Funciones administrativas, académicas y vinculación</v>
      </c>
      <c r="I20" s="109" t="str">
        <f>Chapala!I6</f>
        <v>Getzauth Godínez Corona</v>
      </c>
      <c r="J20" s="109">
        <f>Chapala!J6</f>
        <v>158000</v>
      </c>
      <c r="K20" s="109">
        <f>Chapala!K6</f>
        <v>34886</v>
      </c>
      <c r="L20" s="109" t="str">
        <f>Chapala!L6</f>
        <v>gris</v>
      </c>
      <c r="M20" s="109">
        <f>Chapala!M6</f>
        <v>38758</v>
      </c>
      <c r="N20" s="109" t="e">
        <f>Chapala!#REF!</f>
        <v>#REF!</v>
      </c>
      <c r="O20" s="109" t="str">
        <f>Chapala!N6</f>
        <v>Vida util cumplida de 10 años</v>
      </c>
      <c r="P20" s="240">
        <f>Chapala!O6</f>
        <v>42773</v>
      </c>
      <c r="Q20" s="240">
        <f>Chapala!P6</f>
        <v>42725</v>
      </c>
      <c r="R20" s="109" t="str">
        <f>Chapala!Q6</f>
        <v>Anual</v>
      </c>
      <c r="S20" s="109">
        <f>Chapala!R6</f>
        <v>21249.14</v>
      </c>
      <c r="T20" s="109" t="str">
        <f>Chapala!S6</f>
        <v>ABA Seguros</v>
      </c>
      <c r="U20" s="109" t="str">
        <f>Chapala!T6</f>
        <v>SI</v>
      </c>
    </row>
    <row r="21" spans="1:22" ht="15.75" thickBot="1" x14ac:dyDescent="0.3">
      <c r="A21" s="109">
        <f>Chapala!A7</f>
        <v>3</v>
      </c>
      <c r="B21" s="109" t="str">
        <f>Chapala!B7</f>
        <v>JP59961</v>
      </c>
      <c r="C21" s="109" t="str">
        <f>Chapala!C7</f>
        <v>NISSAN</v>
      </c>
      <c r="D21" s="109" t="str">
        <f>Chapala!D7</f>
        <v>DOBLE CABINA</v>
      </c>
      <c r="E21" s="109">
        <f>Chapala!E7</f>
        <v>2003</v>
      </c>
      <c r="F21" s="109">
        <f>Chapala!F7</f>
        <v>4</v>
      </c>
      <c r="G21" s="109" t="str">
        <f>Chapala!G7</f>
        <v>PICK UP</v>
      </c>
      <c r="H21" s="109" t="str">
        <f>Chapala!H7</f>
        <v>Funciones administrativas, académicas y vinculación</v>
      </c>
      <c r="I21" s="109" t="str">
        <f>Chapala!I7</f>
        <v>Getzauth Godínez Corona</v>
      </c>
      <c r="J21" s="109">
        <f>Chapala!J7</f>
        <v>133131.25</v>
      </c>
      <c r="K21" s="109">
        <f>Chapala!K7</f>
        <v>4692</v>
      </c>
      <c r="L21" s="109" t="str">
        <f>Chapala!L7</f>
        <v>Blanca</v>
      </c>
      <c r="M21" s="109">
        <f>Chapala!M7</f>
        <v>37574</v>
      </c>
      <c r="N21" s="109" t="e">
        <f>Chapala!#REF!</f>
        <v>#REF!</v>
      </c>
      <c r="O21" s="109" t="str">
        <f>Chapala!N7</f>
        <v>Vida util cumplida</v>
      </c>
      <c r="P21" s="240">
        <f>Chapala!O7</f>
        <v>42773</v>
      </c>
      <c r="Q21" s="240">
        <f>Chapala!P7</f>
        <v>42725</v>
      </c>
      <c r="R21" s="109" t="str">
        <f>Chapala!Q7</f>
        <v>Anual</v>
      </c>
      <c r="S21" s="109">
        <f>Chapala!R7</f>
        <v>21249.14</v>
      </c>
      <c r="T21" s="109" t="str">
        <f>Chapala!S7</f>
        <v>ABA Seguros</v>
      </c>
      <c r="U21" s="109" t="str">
        <f>Chapala!T7</f>
        <v>SI</v>
      </c>
    </row>
    <row r="22" spans="1:22" ht="15.75" thickBot="1" x14ac:dyDescent="0.3">
      <c r="A22" s="109">
        <f>Chapala!A8</f>
        <v>4</v>
      </c>
      <c r="B22" s="109" t="str">
        <f>Chapala!B8</f>
        <v>JJM1444</v>
      </c>
      <c r="C22" s="109" t="str">
        <f>Chapala!C8</f>
        <v>NISSAN</v>
      </c>
      <c r="D22" s="109" t="str">
        <f>Chapala!D8</f>
        <v>URVAN</v>
      </c>
      <c r="E22" s="109">
        <f>Chapala!E8</f>
        <v>2011</v>
      </c>
      <c r="F22" s="109">
        <f>Chapala!F8</f>
        <v>4</v>
      </c>
      <c r="G22" s="109" t="str">
        <f>Chapala!G8</f>
        <v>MINI VAN</v>
      </c>
      <c r="H22" s="109" t="str">
        <f>Chapala!H8</f>
        <v>Funciones administrativas, académicas y vinculación</v>
      </c>
      <c r="I22" s="109" t="str">
        <f>Chapala!I8</f>
        <v>Getzauth Godínez Corona</v>
      </c>
      <c r="J22" s="109">
        <f>Chapala!J8</f>
        <v>188867.5</v>
      </c>
      <c r="K22" s="109" t="str">
        <f>Chapala!K8</f>
        <v>Sin factura/comodato</v>
      </c>
      <c r="L22" s="109" t="str">
        <f>Chapala!L8</f>
        <v>Blanca</v>
      </c>
      <c r="M22" s="109">
        <f>Chapala!M8</f>
        <v>40921</v>
      </c>
      <c r="N22" s="109" t="e">
        <f>Chapala!#REF!</f>
        <v>#REF!</v>
      </c>
      <c r="O22" s="109" t="str">
        <f>Chapala!N8</f>
        <v xml:space="preserve">En condiciones óptimas de uso </v>
      </c>
      <c r="P22" s="240">
        <f>Chapala!O8</f>
        <v>42773</v>
      </c>
      <c r="Q22" s="240">
        <f>Chapala!P8</f>
        <v>42725</v>
      </c>
      <c r="R22" s="109" t="str">
        <f>Chapala!Q8</f>
        <v>Anual</v>
      </c>
      <c r="S22" s="109">
        <f>Chapala!R8</f>
        <v>21249.14</v>
      </c>
      <c r="T22" s="109" t="str">
        <f>Chapala!S8</f>
        <v>ABA Seguros</v>
      </c>
      <c r="U22" s="109" t="str">
        <f>Chapala!T8</f>
        <v>SI</v>
      </c>
    </row>
    <row r="23" spans="1:22" ht="15.75" thickBot="1" x14ac:dyDescent="0.3">
      <c r="A23" s="109">
        <f>Chapala!A9</f>
        <v>5</v>
      </c>
      <c r="B23" s="109" t="str">
        <f>Chapala!B9</f>
        <v>JGR9542</v>
      </c>
      <c r="C23" s="109" t="str">
        <f>Chapala!C9</f>
        <v>TOYOTA</v>
      </c>
      <c r="D23" s="109" t="str">
        <f>Chapala!D9</f>
        <v>COROLLA</v>
      </c>
      <c r="E23" s="109">
        <f>Chapala!E9</f>
        <v>2009</v>
      </c>
      <c r="F23" s="109">
        <f>Chapala!F9</f>
        <v>4</v>
      </c>
      <c r="G23" s="109" t="str">
        <f>Chapala!G9</f>
        <v>SEDAN</v>
      </c>
      <c r="H23" s="109" t="str">
        <f>Chapala!H9</f>
        <v>Funciones administrativas, académicas y vinculación</v>
      </c>
      <c r="I23" s="109" t="str">
        <f>Chapala!I9</f>
        <v>Gerardo Fabián Pantoja Ramírez</v>
      </c>
      <c r="J23" s="109">
        <f>Chapala!J9</f>
        <v>203200</v>
      </c>
      <c r="K23" s="109">
        <f>Chapala!K9</f>
        <v>19698</v>
      </c>
      <c r="L23" s="109" t="str">
        <f>Chapala!L9</f>
        <v>Gris</v>
      </c>
      <c r="M23" s="109">
        <f>Chapala!M9</f>
        <v>39660</v>
      </c>
      <c r="N23" s="109" t="e">
        <f>Chapala!#REF!</f>
        <v>#REF!</v>
      </c>
      <c r="O23" s="109" t="str">
        <f>Chapala!N9</f>
        <v xml:space="preserve">En condiciones óptimas de uso </v>
      </c>
      <c r="P23" s="240">
        <f>Chapala!O9</f>
        <v>42773</v>
      </c>
      <c r="Q23" s="240">
        <f>Chapala!P9</f>
        <v>42725</v>
      </c>
      <c r="R23" s="109" t="str">
        <f>Chapala!Q9</f>
        <v>Anual</v>
      </c>
      <c r="S23" s="109">
        <f>Chapala!R9</f>
        <v>21249.14</v>
      </c>
      <c r="T23" s="109" t="str">
        <f>Chapala!S9</f>
        <v>ABA Seguros</v>
      </c>
      <c r="U23" s="109" t="str">
        <f>Chapala!T9</f>
        <v>SI</v>
      </c>
    </row>
    <row r="24" spans="1:22" ht="15.75" thickBot="1" x14ac:dyDescent="0.3">
      <c r="A24" s="109">
        <f>Chapala!A10</f>
        <v>6</v>
      </c>
      <c r="B24" s="109" t="str">
        <f>Chapala!B10</f>
        <v>9GP128</v>
      </c>
      <c r="C24" s="109" t="str">
        <f>Chapala!C10</f>
        <v>MERCEDES BENZ</v>
      </c>
      <c r="D24" s="109" t="str">
        <f>Chapala!D10</f>
        <v>SPRINTER WAGON 515</v>
      </c>
      <c r="E24" s="109">
        <f>Chapala!E10</f>
        <v>2009</v>
      </c>
      <c r="F24" s="109">
        <f>Chapala!F10</f>
        <v>4</v>
      </c>
      <c r="G24" s="109" t="str">
        <f>Chapala!G10</f>
        <v>MINI VAN</v>
      </c>
      <c r="H24" s="109" t="str">
        <f>Chapala!H10</f>
        <v>Funciones administrativas, académicas y vinculación</v>
      </c>
      <c r="I24" s="109" t="str">
        <f>Chapala!I10</f>
        <v>Getzauth Godínez Corona</v>
      </c>
      <c r="J24" s="109">
        <f>Chapala!J10</f>
        <v>711176.35</v>
      </c>
      <c r="K24" s="109" t="str">
        <f>Chapala!K10</f>
        <v>Sin factura/comodato</v>
      </c>
      <c r="L24" s="109" t="str">
        <f>Chapala!L10</f>
        <v>Blanco</v>
      </c>
      <c r="M24" s="109">
        <f>Chapala!M10</f>
        <v>39721</v>
      </c>
      <c r="N24" s="109" t="e">
        <f>Chapala!#REF!</f>
        <v>#REF!</v>
      </c>
      <c r="O24" s="109" t="str">
        <f>Chapala!N10</f>
        <v>En condiciones óptimas de uso, vidrio trasero estrellado, puerta trasera descuadrada y falta llanta de refacción</v>
      </c>
      <c r="P24" s="240">
        <f>Chapala!O10</f>
        <v>42773</v>
      </c>
      <c r="Q24" s="240">
        <f>Chapala!P10</f>
        <v>42725</v>
      </c>
      <c r="R24" s="109" t="str">
        <f>Chapala!Q10</f>
        <v>Anual</v>
      </c>
      <c r="S24" s="109">
        <f>Chapala!R10</f>
        <v>21249.14</v>
      </c>
      <c r="T24" s="109" t="str">
        <f>Chapala!S10</f>
        <v>ABA Seguros</v>
      </c>
      <c r="U24" s="109" t="str">
        <f>Chapala!T10</f>
        <v>SI</v>
      </c>
    </row>
    <row r="25" spans="1:22" ht="27" thickBot="1" x14ac:dyDescent="0.45">
      <c r="A25" s="272" t="s">
        <v>26</v>
      </c>
      <c r="B25" s="273"/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4"/>
      <c r="P25" s="270" t="s">
        <v>19</v>
      </c>
      <c r="Q25" s="271"/>
      <c r="R25" s="271"/>
      <c r="S25" s="271"/>
      <c r="T25" s="271"/>
      <c r="U25" s="271"/>
      <c r="V25" s="108"/>
    </row>
    <row r="26" spans="1:22" ht="15.75" customHeight="1" thickBot="1" x14ac:dyDescent="0.3">
      <c r="A26" s="109" t="s">
        <v>9</v>
      </c>
      <c r="B26" s="110" t="s">
        <v>14</v>
      </c>
      <c r="C26" s="110" t="s">
        <v>0</v>
      </c>
      <c r="D26" s="110" t="s">
        <v>1</v>
      </c>
      <c r="E26" s="110" t="s">
        <v>2</v>
      </c>
      <c r="F26" s="110" t="s">
        <v>12</v>
      </c>
      <c r="G26" s="110" t="s">
        <v>10</v>
      </c>
      <c r="H26" s="110" t="s">
        <v>11</v>
      </c>
      <c r="I26" s="110" t="s">
        <v>3</v>
      </c>
      <c r="J26" s="121" t="s">
        <v>4</v>
      </c>
      <c r="K26" s="110" t="s">
        <v>5</v>
      </c>
      <c r="L26" s="110" t="s">
        <v>6</v>
      </c>
      <c r="M26" s="123" t="s">
        <v>7</v>
      </c>
      <c r="N26" s="111" t="s">
        <v>13</v>
      </c>
      <c r="O26" s="110" t="s">
        <v>8</v>
      </c>
      <c r="P26" s="117" t="s">
        <v>15</v>
      </c>
      <c r="Q26" s="117" t="s">
        <v>18</v>
      </c>
      <c r="R26" s="112" t="s">
        <v>16</v>
      </c>
      <c r="S26" s="119" t="s">
        <v>17</v>
      </c>
      <c r="T26" s="113" t="s">
        <v>21</v>
      </c>
      <c r="U26" s="114" t="s">
        <v>20</v>
      </c>
    </row>
    <row r="27" spans="1:22" ht="15.75" thickBot="1" x14ac:dyDescent="0.3">
      <c r="A27" s="109">
        <f>Cocula!A5</f>
        <v>1</v>
      </c>
      <c r="B27" s="109" t="str">
        <f>Cocula!B5</f>
        <v>JHL8079</v>
      </c>
      <c r="C27" s="109" t="str">
        <f>Cocula!C5</f>
        <v>TOYOTA</v>
      </c>
      <c r="D27" s="109" t="str">
        <f>Cocula!D5</f>
        <v>COROLLA</v>
      </c>
      <c r="E27" s="109">
        <f>Cocula!E5</f>
        <v>2010</v>
      </c>
      <c r="F27" s="109">
        <f>Cocula!F5</f>
        <v>4</v>
      </c>
      <c r="G27" s="109" t="str">
        <f>Cocula!G5</f>
        <v>SEDAN</v>
      </c>
      <c r="H27" s="109" t="str">
        <f>Cocula!H5</f>
        <v>Personal adminitrativo y académico</v>
      </c>
      <c r="I27" s="109" t="str">
        <f>Cocula!I5</f>
        <v>María Arcelia Carvajal Heredia</v>
      </c>
      <c r="J27" s="109">
        <f>Cocula!J5</f>
        <v>203050</v>
      </c>
      <c r="K27" s="109">
        <f>Cocula!K5</f>
        <v>4134</v>
      </c>
      <c r="L27" s="109" t="str">
        <f>Cocula!L5</f>
        <v>Blanco</v>
      </c>
      <c r="M27" s="109" t="str">
        <f>Cocula!M5</f>
        <v>13 de enero de 2010</v>
      </c>
      <c r="N27" s="109" t="e">
        <f>Cocula!#REF!</f>
        <v>#REF!</v>
      </c>
      <c r="O27" s="109" t="str">
        <f>Cocula!N5</f>
        <v>En buen estado, vidrio frontal estrellado del lado izquierdo, vida útil cumplida. Se realizó la compra por medio de CAPECE por lo que las facturas salieron a nombre de l mismo.</v>
      </c>
      <c r="P27" s="240">
        <f>Cocula!O5</f>
        <v>42704</v>
      </c>
      <c r="Q27" s="240">
        <f>Cocula!P5</f>
        <v>43069</v>
      </c>
      <c r="R27" s="109" t="str">
        <f>Cocula!Q5</f>
        <v>Anual</v>
      </c>
      <c r="S27" s="109">
        <f>Cocula!R5</f>
        <v>290.24</v>
      </c>
      <c r="T27" s="109" t="str">
        <f>Cocula!S5</f>
        <v>ABA Seguros SA de CV</v>
      </c>
      <c r="U27" s="109" t="str">
        <f>Cocula!T5</f>
        <v>SI</v>
      </c>
    </row>
    <row r="28" spans="1:22" ht="15.75" thickBot="1" x14ac:dyDescent="0.3">
      <c r="A28" s="109">
        <f>Cocula!A6</f>
        <v>2</v>
      </c>
      <c r="B28" s="109" t="str">
        <f>Cocula!B6</f>
        <v>JR57281</v>
      </c>
      <c r="C28" s="109" t="str">
        <f>Cocula!C6</f>
        <v>FORD</v>
      </c>
      <c r="D28" s="109" t="str">
        <f>Cocula!D6</f>
        <v>RANGER</v>
      </c>
      <c r="E28" s="109">
        <f>Cocula!E6</f>
        <v>2010</v>
      </c>
      <c r="F28" s="109">
        <f>Cocula!F6</f>
        <v>4</v>
      </c>
      <c r="G28" s="109" t="str">
        <f>Cocula!G6</f>
        <v>CAMIONETA</v>
      </c>
      <c r="H28" s="109" t="str">
        <f>Cocula!H6</f>
        <v>Personal Administrativo, Aadémico, Operativo, personal de mantenimiento.</v>
      </c>
      <c r="I28" s="109" t="str">
        <f>Cocula!I6</f>
        <v>María Arcelia Carvajal Heredia</v>
      </c>
      <c r="J28" s="109">
        <f>Cocula!J6</f>
        <v>200700</v>
      </c>
      <c r="K28" s="109">
        <f>Cocula!K6</f>
        <v>55824</v>
      </c>
      <c r="L28" s="109" t="str">
        <f>Cocula!L6</f>
        <v>Blanco</v>
      </c>
      <c r="M28" s="109" t="str">
        <f>Cocula!M6</f>
        <v>27 de febrero de 2010</v>
      </c>
      <c r="N28" s="109" t="e">
        <f>Cocula!#REF!</f>
        <v>#REF!</v>
      </c>
      <c r="O28" s="109" t="str">
        <f>Cocula!N6</f>
        <v xml:space="preserve">En buen estado y vida útil cumplida. Se realizó la compra por medio de CAPECE por lo que las facturas salieron a nombre de l mismo y vida útil cumplida. </v>
      </c>
      <c r="P28" s="240">
        <f>Cocula!O6</f>
        <v>42704</v>
      </c>
      <c r="Q28" s="240">
        <f>Cocula!P6</f>
        <v>43069</v>
      </c>
      <c r="R28" s="109" t="str">
        <f>Cocula!Q6</f>
        <v>Anual</v>
      </c>
      <c r="S28" s="109">
        <f>Cocula!R6</f>
        <v>409.19</v>
      </c>
      <c r="T28" s="109" t="str">
        <f>Cocula!S6</f>
        <v>ABA Seguros SA de CV</v>
      </c>
      <c r="U28" s="109" t="str">
        <f>Cocula!T6</f>
        <v>SI</v>
      </c>
    </row>
    <row r="29" spans="1:22" ht="15.75" thickBot="1" x14ac:dyDescent="0.3">
      <c r="A29" s="109">
        <f>Cocula!A7</f>
        <v>3</v>
      </c>
      <c r="B29" s="109" t="str">
        <f>Cocula!B7</f>
        <v>JJH1419</v>
      </c>
      <c r="C29" s="109" t="str">
        <f>Cocula!C7</f>
        <v>NISSAN</v>
      </c>
      <c r="D29" s="109" t="str">
        <f>Cocula!D7</f>
        <v>TIIDA</v>
      </c>
      <c r="E29" s="109">
        <f>Cocula!E7</f>
        <v>2011</v>
      </c>
      <c r="F29" s="109">
        <f>Cocula!F7</f>
        <v>4</v>
      </c>
      <c r="G29" s="109" t="str">
        <f>Cocula!G7</f>
        <v>SEDAN</v>
      </c>
      <c r="H29" s="109" t="str">
        <f>Cocula!H7</f>
        <v>Personal administrativo, académico y vinculación</v>
      </c>
      <c r="I29" s="109" t="str">
        <f>Cocula!I7</f>
        <v>María Arcelia Carvajal Heredia</v>
      </c>
      <c r="J29" s="109">
        <f>Cocula!J7</f>
        <v>142405</v>
      </c>
      <c r="K29" s="109" t="str">
        <f>Cocula!K7</f>
        <v>E146</v>
      </c>
      <c r="L29" s="109" t="str">
        <f>Cocula!L7</f>
        <v>Blanco</v>
      </c>
      <c r="M29" s="109" t="str">
        <f>Cocula!M7</f>
        <v>28 de septiembre de 2011</v>
      </c>
      <c r="N29" s="109" t="e">
        <f>Cocula!#REF!</f>
        <v>#REF!</v>
      </c>
      <c r="O29" s="109" t="str">
        <f>Cocula!N7</f>
        <v>En buen estado y vida útil cumplida, existe un convenio vencido para el programa "Llega", en el cual aporta el 50% del costo de los vehículos el Gobierno del Estado y el otro 50% el Instituto  Tecnológico superior de Cocula, por lo que recientemente y vifa útil cumplida.</v>
      </c>
      <c r="P29" s="240">
        <f>Cocula!O7</f>
        <v>42704</v>
      </c>
      <c r="Q29" s="240">
        <f>Cocula!P7</f>
        <v>43069</v>
      </c>
      <c r="R29" s="109" t="str">
        <f>Cocula!Q7</f>
        <v>Anual</v>
      </c>
      <c r="S29" s="109">
        <f>Cocula!R7</f>
        <v>326.94</v>
      </c>
      <c r="T29" s="109" t="str">
        <f>Cocula!S7</f>
        <v>ABA Seguros SA de CV</v>
      </c>
      <c r="U29" s="109" t="str">
        <f>Cocula!T7</f>
        <v>SI</v>
      </c>
    </row>
    <row r="30" spans="1:22" ht="15.75" thickBot="1" x14ac:dyDescent="0.3">
      <c r="A30" s="109">
        <f>Cocula!A8</f>
        <v>4</v>
      </c>
      <c r="B30" s="109" t="str">
        <f>Cocula!B8</f>
        <v>JJM1449</v>
      </c>
      <c r="C30" s="109" t="str">
        <f>Cocula!C8</f>
        <v>NISSAN</v>
      </c>
      <c r="D30" s="109" t="str">
        <f>Cocula!D8</f>
        <v>URVAN LARGA</v>
      </c>
      <c r="E30" s="109">
        <f>Cocula!E8</f>
        <v>2012</v>
      </c>
      <c r="F30" s="109">
        <f>Cocula!F8</f>
        <v>4</v>
      </c>
      <c r="G30" s="109" t="str">
        <f>Cocula!G8</f>
        <v>MINI VAN</v>
      </c>
      <c r="H30" s="109" t="str">
        <f>Cocula!H8</f>
        <v>Personal administrativo, académico y vinculación</v>
      </c>
      <c r="I30" s="109" t="str">
        <f>Cocula!I8</f>
        <v>María Arcelia Carvajal Heredia</v>
      </c>
      <c r="J30" s="109">
        <f>Cocula!J8</f>
        <v>188867.5</v>
      </c>
      <c r="K30" s="109" t="str">
        <f>Cocula!K8</f>
        <v>Sin factura/comodato</v>
      </c>
      <c r="L30" s="109" t="str">
        <f>Cocula!L8</f>
        <v>Blanco</v>
      </c>
      <c r="M30" s="109" t="str">
        <f>Cocula!M8</f>
        <v>27 de octubre de 2011</v>
      </c>
      <c r="N30" s="109" t="e">
        <f>Cocula!#REF!</f>
        <v>#REF!</v>
      </c>
      <c r="O30" s="109" t="str">
        <f>Cocula!N8</f>
        <v>En condiciones óptimas de uso y vida útil cumplida.</v>
      </c>
      <c r="P30" s="240">
        <f>Cocula!O8</f>
        <v>42704</v>
      </c>
      <c r="Q30" s="240">
        <f>Cocula!P8</f>
        <v>43069</v>
      </c>
      <c r="R30" s="109" t="str">
        <f>Cocula!Q8</f>
        <v>Anual</v>
      </c>
      <c r="S30" s="109">
        <f>Cocula!R8</f>
        <v>671.08</v>
      </c>
      <c r="T30" s="109" t="str">
        <f>Cocula!S8</f>
        <v>ABA Seguros SA de CV</v>
      </c>
      <c r="U30" s="109" t="str">
        <f>Cocula!T8</f>
        <v>SI</v>
      </c>
    </row>
    <row r="31" spans="1:22" ht="15.75" thickBot="1" x14ac:dyDescent="0.3">
      <c r="A31" s="109">
        <f>Cocula!A9</f>
        <v>5</v>
      </c>
      <c r="B31" s="109" t="str">
        <f>Cocula!B9</f>
        <v>7GPD52</v>
      </c>
      <c r="C31" s="109" t="str">
        <f>Cocula!C9</f>
        <v>FOTON</v>
      </c>
      <c r="D31" s="109" t="str">
        <f>Cocula!D9</f>
        <v>AUMARAK</v>
      </c>
      <c r="E31" s="109">
        <f>Cocula!E9</f>
        <v>2012</v>
      </c>
      <c r="F31" s="109">
        <f>Cocula!F9</f>
        <v>4</v>
      </c>
      <c r="G31" s="109" t="str">
        <f>Cocula!G9</f>
        <v>CAMIÓN LIGERO 2 PUERTAS 22 PASAJEROS</v>
      </c>
      <c r="H31" s="109" t="str">
        <f>Cocula!H9</f>
        <v>Funciones administrativas, académicas, vinculación y alumnos.</v>
      </c>
      <c r="I31" s="109" t="str">
        <f>Cocula!I9</f>
        <v>María Arcelia Carvajal Heredia</v>
      </c>
      <c r="J31" s="109">
        <f>Cocula!J9</f>
        <v>376431.02</v>
      </c>
      <c r="K31" s="109" t="str">
        <f>Cocula!K9</f>
        <v>Sin factura/comodato</v>
      </c>
      <c r="L31" s="109" t="str">
        <f>Cocula!L9</f>
        <v>Blanco</v>
      </c>
      <c r="M31" s="109" t="str">
        <f>Cocula!M9</f>
        <v>27 de octubre de 2011</v>
      </c>
      <c r="N31" s="109" t="e">
        <f>Cocula!#REF!</f>
        <v>#REF!</v>
      </c>
      <c r="O31" s="109" t="str">
        <f>Cocula!N9</f>
        <v>En buenas condiciones el cristal izquierdo del frente estrellado y vida útil cumplida.</v>
      </c>
      <c r="P31" s="240">
        <f>Cocula!O9</f>
        <v>42704</v>
      </c>
      <c r="Q31" s="240">
        <f>Cocula!P9</f>
        <v>43069</v>
      </c>
      <c r="R31" s="109" t="str">
        <f>Cocula!Q9</f>
        <v>Anual</v>
      </c>
      <c r="S31" s="109">
        <f>Cocula!R9</f>
        <v>851.65</v>
      </c>
      <c r="T31" s="109" t="str">
        <f>Cocula!S9</f>
        <v>ABA Seguros SA de CV</v>
      </c>
      <c r="U31" s="109" t="str">
        <f>Cocula!T9</f>
        <v>SI</v>
      </c>
    </row>
    <row r="32" spans="1:22" ht="15.75" thickBot="1" x14ac:dyDescent="0.3">
      <c r="A32" s="263">
        <f>Cocula!A10</f>
        <v>7</v>
      </c>
      <c r="B32" s="263" t="str">
        <f>Cocula!B10</f>
        <v>JMA3704</v>
      </c>
      <c r="C32" s="263" t="str">
        <f>Cocula!C10</f>
        <v>FORD</v>
      </c>
      <c r="D32" s="263" t="str">
        <f>Cocula!D10</f>
        <v>ESCAPE</v>
      </c>
      <c r="E32" s="263">
        <f>Cocula!E10</f>
        <v>2015</v>
      </c>
      <c r="F32" s="263">
        <f>Cocula!F10</f>
        <v>4</v>
      </c>
      <c r="G32" s="263" t="str">
        <f>Cocula!G10</f>
        <v>CAMIONETA</v>
      </c>
      <c r="H32" s="263" t="str">
        <f>Cocula!H10</f>
        <v>Personal administrativo, académico y vinculación</v>
      </c>
      <c r="I32" s="263" t="str">
        <f>Cocula!I10</f>
        <v>María Arcelia Carvajal Heredia</v>
      </c>
      <c r="J32" s="263">
        <f>Cocula!J10</f>
        <v>303796</v>
      </c>
      <c r="K32" s="263" t="str">
        <f>Cocula!K10</f>
        <v>ANG6421</v>
      </c>
      <c r="L32" s="263" t="str">
        <f>Cocula!L10</f>
        <v>Blanco platinado</v>
      </c>
      <c r="M32" s="263" t="str">
        <f>Cocula!M10</f>
        <v>22 de junio de 2015</v>
      </c>
      <c r="N32" s="263" t="e">
        <f>Cocula!#REF!</f>
        <v>#REF!</v>
      </c>
      <c r="O32" s="263" t="str">
        <f>Cocula!N10</f>
        <v>En buenas condiciones.</v>
      </c>
      <c r="P32" s="264"/>
      <c r="Q32" s="264"/>
      <c r="R32" s="263">
        <f>Cocula!Q10</f>
        <v>0</v>
      </c>
      <c r="S32" s="263">
        <f>Cocula!R10</f>
        <v>0</v>
      </c>
      <c r="T32" s="263">
        <f>Cocula!S10</f>
        <v>0</v>
      </c>
      <c r="U32" s="109">
        <f>Cocula!T10</f>
        <v>0</v>
      </c>
    </row>
    <row r="33" spans="1:22" ht="15.75" thickBot="1" x14ac:dyDescent="0.3">
      <c r="A33" s="251">
        <f>Cocula!A11</f>
        <v>8</v>
      </c>
      <c r="B33" s="251" t="str">
        <f>Cocula!B11</f>
        <v>JMX4061</v>
      </c>
      <c r="C33" s="251" t="str">
        <f>Cocula!C11</f>
        <v>TOYOTA</v>
      </c>
      <c r="D33" s="251" t="str">
        <f>Cocula!D11</f>
        <v>HIACE</v>
      </c>
      <c r="E33" s="251">
        <f>Cocula!E11</f>
        <v>2017</v>
      </c>
      <c r="F33" s="251">
        <f>Cocula!F11</f>
        <v>4</v>
      </c>
      <c r="G33" s="251" t="str">
        <f>Cocula!G11</f>
        <v>CAMIONETA</v>
      </c>
      <c r="H33" s="251" t="str">
        <f>Cocula!H11</f>
        <v>Funciones administrativas, académicas, vinculación y alumnos.</v>
      </c>
      <c r="I33" s="251" t="str">
        <f>Cocula!I11</f>
        <v>María Arcelia Carvajal Heredia</v>
      </c>
      <c r="J33" s="251">
        <f>Cocula!J11</f>
        <v>432000</v>
      </c>
      <c r="K33" s="251" t="str">
        <f>Cocula!K11</f>
        <v>GFU000014973</v>
      </c>
      <c r="L33" s="251" t="str">
        <f>Cocula!L11</f>
        <v>Blanco</v>
      </c>
      <c r="M33" s="251" t="str">
        <f>Cocula!M11</f>
        <v>17 de agosto de 2016</v>
      </c>
      <c r="N33" s="251" t="e">
        <f>Cocula!#REF!</f>
        <v>#REF!</v>
      </c>
      <c r="O33" s="251" t="str">
        <f>Cocula!N11</f>
        <v>En buenas condiciones.</v>
      </c>
      <c r="P33" s="251"/>
      <c r="Q33" s="251"/>
      <c r="R33" s="251">
        <f>Cocula!Q11</f>
        <v>0</v>
      </c>
      <c r="S33" s="251">
        <f>Cocula!R11</f>
        <v>0</v>
      </c>
      <c r="T33" s="251">
        <f>Cocula!S11</f>
        <v>0</v>
      </c>
      <c r="U33" s="109">
        <f>Cocula!T11</f>
        <v>0</v>
      </c>
    </row>
    <row r="34" spans="1:22" ht="27" thickBot="1" x14ac:dyDescent="0.45">
      <c r="A34" s="272" t="s">
        <v>27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4"/>
      <c r="P34" s="270" t="s">
        <v>19</v>
      </c>
      <c r="Q34" s="271"/>
      <c r="R34" s="271"/>
      <c r="S34" s="271"/>
      <c r="T34" s="271"/>
      <c r="U34" s="271"/>
      <c r="V34" s="108"/>
    </row>
    <row r="35" spans="1:22" ht="15.75" customHeight="1" thickBot="1" x14ac:dyDescent="0.3">
      <c r="A35" s="109" t="s">
        <v>9</v>
      </c>
      <c r="B35" s="110" t="s">
        <v>14</v>
      </c>
      <c r="C35" s="110" t="s">
        <v>0</v>
      </c>
      <c r="D35" s="110" t="s">
        <v>1</v>
      </c>
      <c r="E35" s="110" t="s">
        <v>2</v>
      </c>
      <c r="F35" s="110" t="s">
        <v>12</v>
      </c>
      <c r="G35" s="110" t="s">
        <v>10</v>
      </c>
      <c r="H35" s="110" t="s">
        <v>11</v>
      </c>
      <c r="I35" s="110" t="s">
        <v>3</v>
      </c>
      <c r="J35" s="121" t="s">
        <v>4</v>
      </c>
      <c r="K35" s="110" t="s">
        <v>5</v>
      </c>
      <c r="L35" s="110" t="s">
        <v>6</v>
      </c>
      <c r="M35" s="123" t="s">
        <v>7</v>
      </c>
      <c r="N35" s="111" t="s">
        <v>13</v>
      </c>
      <c r="O35" s="110" t="s">
        <v>8</v>
      </c>
      <c r="P35" s="117" t="s">
        <v>15</v>
      </c>
      <c r="Q35" s="117" t="s">
        <v>18</v>
      </c>
      <c r="R35" s="112" t="s">
        <v>16</v>
      </c>
      <c r="S35" s="119" t="s">
        <v>17</v>
      </c>
      <c r="T35" s="113" t="s">
        <v>21</v>
      </c>
      <c r="U35" s="114" t="s">
        <v>20</v>
      </c>
    </row>
    <row r="36" spans="1:22" ht="15.75" thickBot="1" x14ac:dyDescent="0.3">
      <c r="A36" s="109">
        <f>'El Grullo'!A5</f>
        <v>1</v>
      </c>
      <c r="B36" s="109" t="str">
        <f>'El Grullo'!B5</f>
        <v>JEX1915</v>
      </c>
      <c r="C36" s="109" t="str">
        <f>'El Grullo'!C5</f>
        <v>NISSAN</v>
      </c>
      <c r="D36" s="109" t="str">
        <f>'El Grullo'!D5</f>
        <v>PLATINA</v>
      </c>
      <c r="E36" s="109">
        <f>'El Grullo'!E5</f>
        <v>2006</v>
      </c>
      <c r="F36" s="109">
        <f>'El Grullo'!F5</f>
        <v>4</v>
      </c>
      <c r="G36" s="109" t="str">
        <f>'El Grullo'!G5</f>
        <v>SEDAN</v>
      </c>
      <c r="H36" s="109" t="str">
        <f>'El Grullo'!H5</f>
        <v>ADMINISTRATIVO</v>
      </c>
      <c r="I36" s="109" t="str">
        <f>'El Grullo'!I5</f>
        <v>MTRO. MILTON CARLOS CÁRDENAS OSORIO</v>
      </c>
      <c r="J36" s="122">
        <f>'El Grullo'!J5</f>
        <v>106300</v>
      </c>
      <c r="K36" s="109">
        <f>'El Grullo'!K5</f>
        <v>11996</v>
      </c>
      <c r="L36" s="109" t="str">
        <f>'El Grullo'!L5</f>
        <v>AZUL MARINO</v>
      </c>
      <c r="M36" s="124" t="str">
        <f>'El Grullo'!M5</f>
        <v>30 DE DICIEMBRE DE 2006</v>
      </c>
      <c r="N36" s="109" t="e">
        <f>'El Grullo'!#REF!</f>
        <v>#REF!</v>
      </c>
      <c r="O36" s="116" t="str">
        <f>'El Grullo'!N5</f>
        <v>SE ENCUENTRA EN MAL ESTADO. MENSAJERIA, DIFUSIÓN, COMISIONES</v>
      </c>
      <c r="P36" s="161">
        <f>'El Grullo'!O5</f>
        <v>42704</v>
      </c>
      <c r="Q36" s="161">
        <f>'El Grullo'!P5</f>
        <v>43434</v>
      </c>
      <c r="R36" s="281" t="str">
        <f>'El Grullo'!Q5</f>
        <v>Referente a estas dos columnas cabe hacer mención que aun no se cuenta con el número de póliza por lo que no se ha efectuado ningún pago al respecto, debido a que aún se encuentra en proceso de licitación en la SEPAF.</v>
      </c>
      <c r="S36" s="282"/>
      <c r="T36" s="162" t="str">
        <f>'El Grullo'!S5</f>
        <v>ABA Seguros S.A. De C.V.</v>
      </c>
      <c r="U36" s="162" t="str">
        <f>'El Grullo'!T5</f>
        <v>SI</v>
      </c>
    </row>
    <row r="37" spans="1:22" ht="15.75" thickBot="1" x14ac:dyDescent="0.3">
      <c r="A37" s="109">
        <f>'El Grullo'!A6</f>
        <v>2</v>
      </c>
      <c r="B37" s="109" t="str">
        <f>'El Grullo'!B6</f>
        <v>9GNW84</v>
      </c>
      <c r="C37" s="109" t="str">
        <f>'El Grullo'!C6</f>
        <v>VOLVO</v>
      </c>
      <c r="D37" s="109" t="str">
        <f>'El Grullo'!D6</f>
        <v>VOLVO 8300</v>
      </c>
      <c r="E37" s="109">
        <f>'El Grullo'!E6</f>
        <v>2008</v>
      </c>
      <c r="F37" s="109">
        <f>'El Grullo'!F6</f>
        <v>6</v>
      </c>
      <c r="G37" s="109" t="str">
        <f>'El Grullo'!G6</f>
        <v>AUTOBUS</v>
      </c>
      <c r="H37" s="109" t="str">
        <f>'El Grullo'!H6</f>
        <v>OPERATIVO, TRASLADO DE ALUMNOS</v>
      </c>
      <c r="I37" s="109" t="str">
        <f>'El Grullo'!I6</f>
        <v>MTRO. MILTON CARLOS CÁRDENAS OSORIO</v>
      </c>
      <c r="J37" s="122">
        <f>'El Grullo'!J6</f>
        <v>1878525</v>
      </c>
      <c r="K37" s="109">
        <f>'El Grullo'!K6</f>
        <v>829</v>
      </c>
      <c r="L37" s="109" t="str">
        <f>'El Grullo'!L6</f>
        <v>BLANCO</v>
      </c>
      <c r="M37" s="124" t="str">
        <f>'El Grullo'!M6</f>
        <v>27 DE AGOSTO DE 2007</v>
      </c>
      <c r="N37" s="109" t="e">
        <f>'El Grullo'!#REF!</f>
        <v>#REF!</v>
      </c>
      <c r="O37" s="116" t="str">
        <f>'El Grullo'!N6</f>
        <v>TRASLADO DE ALUMNOS A VISITAS A EMPRESAS</v>
      </c>
      <c r="P37" s="161">
        <f>'El Grullo'!O6</f>
        <v>42704</v>
      </c>
      <c r="Q37" s="161">
        <f>'El Grullo'!P6</f>
        <v>43434</v>
      </c>
      <c r="R37" s="283"/>
      <c r="S37" s="284"/>
      <c r="T37" s="162" t="str">
        <f>'El Grullo'!S6</f>
        <v>ABA Seguros S.A. De C.V.</v>
      </c>
      <c r="U37" s="162" t="str">
        <f>'El Grullo'!T6</f>
        <v>SI</v>
      </c>
    </row>
    <row r="38" spans="1:22" ht="15.75" thickBot="1" x14ac:dyDescent="0.3">
      <c r="A38" s="109">
        <f>'El Grullo'!A7</f>
        <v>3</v>
      </c>
      <c r="B38" s="109" t="str">
        <f>'El Grullo'!B7</f>
        <v>JKV4333</v>
      </c>
      <c r="C38" s="109" t="str">
        <f>'El Grullo'!C7</f>
        <v>FORD</v>
      </c>
      <c r="D38" s="109" t="str">
        <f>'El Grullo'!D7</f>
        <v>EDGE</v>
      </c>
      <c r="E38" s="109">
        <f>'El Grullo'!E7</f>
        <v>2013</v>
      </c>
      <c r="F38" s="109">
        <f>'El Grullo'!F7</f>
        <v>6</v>
      </c>
      <c r="G38" s="109" t="str">
        <f>'El Grullo'!G7</f>
        <v>VAGONETA</v>
      </c>
      <c r="H38" s="109" t="str">
        <f>'El Grullo'!H7</f>
        <v>ADMINISTRATIVO</v>
      </c>
      <c r="I38" s="109" t="str">
        <f>'El Grullo'!I7</f>
        <v>MTRO. MILTON CARLOS CÁRDENAS OSORIO</v>
      </c>
      <c r="J38" s="122">
        <f>'El Grullo'!J7</f>
        <v>388900</v>
      </c>
      <c r="K38" s="109" t="str">
        <f>'El Grullo'!K7</f>
        <v>UD2309</v>
      </c>
      <c r="L38" s="109" t="str">
        <f>'El Grullo'!L7</f>
        <v>BLANCO SUECO</v>
      </c>
      <c r="M38" s="124" t="str">
        <f>'El Grullo'!M7</f>
        <v>06 DE NOVIEMBRE DE 2013</v>
      </c>
      <c r="N38" s="109" t="e">
        <f>'El Grullo'!#REF!</f>
        <v>#REF!</v>
      </c>
      <c r="O38" s="116" t="str">
        <f>'El Grullo'!N7</f>
        <v>MENSAJERÍA, DIRECTOR, COMISIONES</v>
      </c>
      <c r="P38" s="161">
        <f>'El Grullo'!O7</f>
        <v>42704</v>
      </c>
      <c r="Q38" s="161">
        <f>'El Grullo'!P7</f>
        <v>43434</v>
      </c>
      <c r="R38" s="283"/>
      <c r="S38" s="284"/>
      <c r="T38" s="162" t="str">
        <f>'El Grullo'!S7</f>
        <v>ABA Seguros S.A. De C.V.</v>
      </c>
      <c r="U38" s="162" t="str">
        <f>'El Grullo'!T7</f>
        <v>SI</v>
      </c>
    </row>
    <row r="39" spans="1:22" ht="15.75" thickBot="1" x14ac:dyDescent="0.3">
      <c r="A39" s="109">
        <f>'El Grullo'!A8</f>
        <v>4</v>
      </c>
      <c r="B39" s="109" t="str">
        <f>'El Grullo'!B8</f>
        <v>9GNW88</v>
      </c>
      <c r="C39" s="109" t="str">
        <f>'El Grullo'!C8</f>
        <v>INTERNATIONAL</v>
      </c>
      <c r="D39" s="109" t="str">
        <f>'El Grullo'!D8</f>
        <v>MAXXFORCE</v>
      </c>
      <c r="E39" s="109">
        <f>'El Grullo'!E8</f>
        <v>2011</v>
      </c>
      <c r="F39" s="109">
        <f>'El Grullo'!F8</f>
        <v>6</v>
      </c>
      <c r="G39" s="109" t="str">
        <f>'El Grullo'!G8</f>
        <v>AUTOBUS</v>
      </c>
      <c r="H39" s="109" t="str">
        <f>'El Grullo'!H8</f>
        <v>OPERATIVO, TRASLADO DE ALUMNOS Y PERSONAL</v>
      </c>
      <c r="I39" s="109" t="str">
        <f>'El Grullo'!I8</f>
        <v>MTRO. MILTON CARLOS CÁRDENAS OSORIO</v>
      </c>
      <c r="J39" s="122">
        <f>'El Grullo'!J8</f>
        <v>92500</v>
      </c>
      <c r="K39" s="109" t="str">
        <f>'El Grullo'!K8</f>
        <v>J5850</v>
      </c>
      <c r="L39" s="109" t="str">
        <f>'El Grullo'!L8</f>
        <v>BLANCO</v>
      </c>
      <c r="M39" s="124" t="str">
        <f>'El Grullo'!M8</f>
        <v>18 DE AGOSTO DE 2010</v>
      </c>
      <c r="N39" s="109" t="e">
        <f>'El Grullo'!#REF!</f>
        <v>#REF!</v>
      </c>
      <c r="O39" s="116" t="str">
        <f>'El Grullo'!N8</f>
        <v>TRASLADO DE ALUMNOS Y PERSONAL DE EL GRULLO AL TECNOLÓGICO Y DEL TECNOLÓGICO A EL GRULLO</v>
      </c>
      <c r="P39" s="161">
        <f>'El Grullo'!O8</f>
        <v>42704</v>
      </c>
      <c r="Q39" s="161">
        <f>'El Grullo'!P8</f>
        <v>43434</v>
      </c>
      <c r="R39" s="283"/>
      <c r="S39" s="284"/>
      <c r="T39" s="162" t="str">
        <f>'El Grullo'!S8</f>
        <v>ABA Seguros S.A. De C.V.</v>
      </c>
      <c r="U39" s="162" t="str">
        <f>'El Grullo'!T8</f>
        <v>SI</v>
      </c>
    </row>
    <row r="40" spans="1:22" ht="15.75" thickBot="1" x14ac:dyDescent="0.3">
      <c r="A40" s="109">
        <f>'El Grullo'!A9</f>
        <v>5</v>
      </c>
      <c r="B40" s="109" t="str">
        <f>'El Grullo'!B9</f>
        <v>JU55250</v>
      </c>
      <c r="C40" s="109" t="str">
        <f>'El Grullo'!C9</f>
        <v>NISSAN</v>
      </c>
      <c r="D40" s="109" t="str">
        <f>'El Grullo'!D9</f>
        <v>NP300</v>
      </c>
      <c r="E40" s="109">
        <f>'El Grullo'!E9</f>
        <v>2016</v>
      </c>
      <c r="F40" s="109">
        <f>'El Grullo'!F9</f>
        <v>4</v>
      </c>
      <c r="G40" s="109" t="str">
        <f>'El Grullo'!G9</f>
        <v>PICK UP</v>
      </c>
      <c r="H40" s="109" t="str">
        <f>'El Grullo'!H9</f>
        <v>ADMINISTRATIVO</v>
      </c>
      <c r="I40" s="109" t="str">
        <f>'El Grullo'!I9</f>
        <v>MTRO. MILTON CARLOS CÁRDENAS OSORIO</v>
      </c>
      <c r="J40" s="122">
        <f>'El Grullo'!J9</f>
        <v>251900</v>
      </c>
      <c r="K40" s="109" t="str">
        <f>'El Grullo'!K9</f>
        <v>3142/EA</v>
      </c>
      <c r="L40" s="109" t="str">
        <f>'El Grullo'!L9</f>
        <v>BLANCO</v>
      </c>
      <c r="M40" s="124" t="str">
        <f>'El Grullo'!M9</f>
        <v>31 DE OCTUBRE DE 2015</v>
      </c>
      <c r="N40" s="109" t="e">
        <f>'El Grullo'!#REF!</f>
        <v>#REF!</v>
      </c>
      <c r="O40" s="116" t="str">
        <f>'El Grullo'!N9</f>
        <v>MENSAJERÍA, DIFUSIÓN, DIRECTOR, COMISIONES</v>
      </c>
      <c r="P40" s="161">
        <f>'El Grullo'!O9</f>
        <v>42704</v>
      </c>
      <c r="Q40" s="161">
        <f>'El Grullo'!P9</f>
        <v>43434</v>
      </c>
      <c r="R40" s="283"/>
      <c r="S40" s="284"/>
      <c r="T40" s="162" t="str">
        <f>'El Grullo'!S9</f>
        <v>ABA Seguros S.A. De C.V.</v>
      </c>
      <c r="U40" s="162" t="str">
        <f>'El Grullo'!T9</f>
        <v>SI</v>
      </c>
    </row>
    <row r="41" spans="1:22" ht="15.75" thickBot="1" x14ac:dyDescent="0.3">
      <c r="A41" s="109">
        <f>'El Grullo'!A10</f>
        <v>6</v>
      </c>
      <c r="B41" s="109" t="str">
        <f>'El Grullo'!B10</f>
        <v>JJJ5132</v>
      </c>
      <c r="C41" s="109" t="str">
        <f>'El Grullo'!C10</f>
        <v>VOLSKWAGEN</v>
      </c>
      <c r="D41" s="109" t="str">
        <f>'El Grullo'!D10</f>
        <v>GOL</v>
      </c>
      <c r="E41" s="109">
        <f>'El Grullo'!E10</f>
        <v>2012</v>
      </c>
      <c r="F41" s="109">
        <f>'El Grullo'!F10</f>
        <v>4</v>
      </c>
      <c r="G41" s="109" t="str">
        <f>'El Grullo'!G10</f>
        <v>SEDAN</v>
      </c>
      <c r="H41" s="109" t="str">
        <f>'El Grullo'!H10</f>
        <v>ADMINISTRATIVO</v>
      </c>
      <c r="I41" s="109" t="str">
        <f>'El Grullo'!I10</f>
        <v>MTRO. MILTON CARLOS CÁRDENAS OSORIO</v>
      </c>
      <c r="J41" s="122">
        <f>'El Grullo'!J10</f>
        <v>139000</v>
      </c>
      <c r="K41" s="109" t="str">
        <f>'El Grullo'!K10</f>
        <v>1325 FA</v>
      </c>
      <c r="L41" s="109" t="str">
        <f>'El Grullo'!L10</f>
        <v>BLANCO CANDY</v>
      </c>
      <c r="M41" s="124" t="str">
        <f>'El Grullo'!M10</f>
        <v>07 DE SEPTIEMBRE DE 2011</v>
      </c>
      <c r="N41" s="109" t="e">
        <f>'El Grullo'!#REF!</f>
        <v>#REF!</v>
      </c>
      <c r="O41" s="116" t="str">
        <f>'El Grullo'!N10</f>
        <v>MENSAJERÍA, DIFUSIÓN, DIRECTOR, COMISIONES</v>
      </c>
      <c r="P41" s="161">
        <f>'El Grullo'!O10</f>
        <v>42704</v>
      </c>
      <c r="Q41" s="161">
        <f>'El Grullo'!P10</f>
        <v>43434</v>
      </c>
      <c r="R41" s="283"/>
      <c r="S41" s="284"/>
      <c r="T41" s="162" t="str">
        <f>'El Grullo'!S10</f>
        <v>ABA Seguros S.A. De C.V.</v>
      </c>
      <c r="U41" s="162" t="str">
        <f>'El Grullo'!T10</f>
        <v>SI</v>
      </c>
    </row>
    <row r="42" spans="1:22" ht="15.75" thickBot="1" x14ac:dyDescent="0.3">
      <c r="A42" s="109">
        <f>'El Grullo'!A11</f>
        <v>7</v>
      </c>
      <c r="B42" s="109" t="str">
        <f>'El Grullo'!B11</f>
        <v>JLT6241</v>
      </c>
      <c r="C42" s="109" t="str">
        <f>'El Grullo'!C11</f>
        <v>GENERAL MOTORS</v>
      </c>
      <c r="D42" s="109" t="str">
        <f>'El Grullo'!D11</f>
        <v>VAN CHEVROLET</v>
      </c>
      <c r="E42" s="109">
        <f>'El Grullo'!E11</f>
        <v>2008</v>
      </c>
      <c r="F42" s="109">
        <f>'El Grullo'!F11</f>
        <v>8</v>
      </c>
      <c r="G42" s="109" t="str">
        <f>'El Grullo'!G11</f>
        <v>VAN</v>
      </c>
      <c r="H42" s="109" t="str">
        <f>'El Grullo'!H11</f>
        <v>OPERATIVO, TRASLADO DE ALUMNOS Y PERSONAL</v>
      </c>
      <c r="I42" s="109" t="str">
        <f>'El Grullo'!I11</f>
        <v>MTRO. MILTON CARLOS CÁRDENAS OSORIO</v>
      </c>
      <c r="J42" s="122">
        <f>'El Grullo'!J11</f>
        <v>300000</v>
      </c>
      <c r="K42" s="109">
        <f>'El Grullo'!K11</f>
        <v>109</v>
      </c>
      <c r="L42" s="109" t="str">
        <f>'El Grullo'!L11</f>
        <v>BLANCO</v>
      </c>
      <c r="M42" s="124" t="str">
        <f>'El Grullo'!M11</f>
        <v>12 DE NOVIEMBRE DE 2014</v>
      </c>
      <c r="N42" s="109" t="e">
        <f>'El Grullo'!#REF!</f>
        <v>#REF!</v>
      </c>
      <c r="O42" s="116" t="str">
        <f>'El Grullo'!N11</f>
        <v>ES UN VEHÍCULO EN COMODATO</v>
      </c>
      <c r="P42" s="161">
        <f>'El Grullo'!O11</f>
        <v>42704</v>
      </c>
      <c r="Q42" s="161">
        <f>'El Grullo'!P11</f>
        <v>43434</v>
      </c>
      <c r="R42" s="285"/>
      <c r="S42" s="286"/>
      <c r="T42" s="162" t="str">
        <f>'El Grullo'!S11</f>
        <v>ABA Seguros S.A. De C.V.</v>
      </c>
      <c r="U42" s="162" t="str">
        <f>'El Grullo'!T11</f>
        <v>SI</v>
      </c>
    </row>
    <row r="43" spans="1:22" ht="27" thickBot="1" x14ac:dyDescent="0.45">
      <c r="A43" s="275" t="s">
        <v>28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7"/>
      <c r="P43" s="270" t="s">
        <v>19</v>
      </c>
      <c r="Q43" s="271"/>
      <c r="R43" s="271"/>
      <c r="S43" s="271"/>
      <c r="T43" s="271"/>
      <c r="U43" s="271"/>
      <c r="V43" s="108"/>
    </row>
    <row r="44" spans="1:22" ht="15.75" customHeight="1" thickBot="1" x14ac:dyDescent="0.3">
      <c r="A44" s="109" t="s">
        <v>9</v>
      </c>
      <c r="B44" s="110" t="s">
        <v>14</v>
      </c>
      <c r="C44" s="110" t="s">
        <v>0</v>
      </c>
      <c r="D44" s="110" t="s">
        <v>1</v>
      </c>
      <c r="E44" s="110" t="s">
        <v>2</v>
      </c>
      <c r="F44" s="110" t="s">
        <v>12</v>
      </c>
      <c r="G44" s="110" t="s">
        <v>10</v>
      </c>
      <c r="H44" s="110" t="s">
        <v>11</v>
      </c>
      <c r="I44" s="110" t="s">
        <v>3</v>
      </c>
      <c r="J44" s="121" t="s">
        <v>4</v>
      </c>
      <c r="K44" s="110" t="s">
        <v>5</v>
      </c>
      <c r="L44" s="110" t="s">
        <v>6</v>
      </c>
      <c r="M44" s="123" t="s">
        <v>7</v>
      </c>
      <c r="N44" s="111" t="s">
        <v>13</v>
      </c>
      <c r="O44" s="110" t="s">
        <v>8</v>
      </c>
      <c r="P44" s="117" t="s">
        <v>15</v>
      </c>
      <c r="Q44" s="117" t="s">
        <v>18</v>
      </c>
      <c r="R44" s="112" t="s">
        <v>16</v>
      </c>
      <c r="S44" s="119" t="s">
        <v>17</v>
      </c>
      <c r="T44" s="113" t="s">
        <v>21</v>
      </c>
      <c r="U44" s="114" t="s">
        <v>20</v>
      </c>
    </row>
    <row r="45" spans="1:22" ht="15.75" thickBot="1" x14ac:dyDescent="0.3">
      <c r="A45" s="109">
        <f>'Lagos de Moreno'!A5</f>
        <v>0</v>
      </c>
      <c r="B45" s="109" t="str">
        <f>'Lagos de Moreno'!B5</f>
        <v>5GNX16</v>
      </c>
      <c r="C45" s="109" t="str">
        <f>'Lagos de Moreno'!C5</f>
        <v>INTRERNACIONAL</v>
      </c>
      <c r="D45" s="109" t="str">
        <f>'Lagos de Moreno'!D5</f>
        <v>CAMION</v>
      </c>
      <c r="E45" s="109">
        <f>'Lagos de Moreno'!E5</f>
        <v>1990</v>
      </c>
      <c r="F45" s="109">
        <f>'Lagos de Moreno'!F5</f>
        <v>8</v>
      </c>
      <c r="G45" s="109" t="str">
        <f>'Lagos de Moreno'!G5</f>
        <v>AUTOBUS</v>
      </c>
      <c r="H45" s="109" t="str">
        <f>'Lagos de Moreno'!H5</f>
        <v>Funciones administrativas, académicas y vinculación</v>
      </c>
      <c r="I45" s="109" t="str">
        <f>'Lagos de Moreno'!I5</f>
        <v>JAVIER VERA MORAN</v>
      </c>
      <c r="J45" s="122" t="str">
        <f>'Lagos de Moreno'!J5</f>
        <v>SIN</v>
      </c>
      <c r="K45" s="109" t="str">
        <f>'Lagos de Moreno'!K5</f>
        <v>COMODATO</v>
      </c>
      <c r="L45" s="109" t="str">
        <f>'Lagos de Moreno'!L5</f>
        <v>GRIS/BLANCO</v>
      </c>
      <c r="M45" s="124">
        <f>'Lagos de Moreno'!M5</f>
        <v>37666</v>
      </c>
      <c r="N45" s="109" t="e">
        <f>'Lagos de Moreno'!#REF!</f>
        <v>#REF!</v>
      </c>
      <c r="O45" s="109" t="str">
        <f>'Lagos de Moreno'!N5</f>
        <v>VIDA UTIL CUMPLIDA EN CONDICIONES DE USO</v>
      </c>
      <c r="P45" s="161">
        <f>'Lagos de Moreno'!O5</f>
        <v>42706</v>
      </c>
      <c r="Q45" s="161">
        <f>'Lagos de Moreno'!P5</f>
        <v>43071</v>
      </c>
      <c r="R45" s="162" t="str">
        <f>'Lagos de Moreno'!Q5</f>
        <v>ANUAL</v>
      </c>
      <c r="S45" s="163">
        <f>'Lagos de Moreno'!R5</f>
        <v>683.92</v>
      </c>
      <c r="T45" s="162" t="str">
        <f>'Lagos de Moreno'!S5</f>
        <v>HDI SEGUROS</v>
      </c>
      <c r="U45" s="162" t="str">
        <f>'Lagos de Moreno'!T5</f>
        <v>NO</v>
      </c>
    </row>
    <row r="46" spans="1:22" ht="15.75" thickBot="1" x14ac:dyDescent="0.3">
      <c r="A46" s="255">
        <f>'Lagos de Moreno'!A6</f>
        <v>1</v>
      </c>
      <c r="B46" s="255" t="str">
        <f>'Lagos de Moreno'!B6</f>
        <v>JG46137</v>
      </c>
      <c r="C46" s="255" t="str">
        <f>'Lagos de Moreno'!C6</f>
        <v>GENERAL MOTORS</v>
      </c>
      <c r="D46" s="255" t="str">
        <f>'Lagos de Moreno'!D6</f>
        <v>PICK UP</v>
      </c>
      <c r="E46" s="255">
        <f>'Lagos de Moreno'!E6</f>
        <v>1991</v>
      </c>
      <c r="F46" s="255">
        <f>'Lagos de Moreno'!F6</f>
        <v>6</v>
      </c>
      <c r="G46" s="255" t="str">
        <f>'Lagos de Moreno'!G6</f>
        <v>PAQ. CAB. REGULAR</v>
      </c>
      <c r="H46" s="255" t="str">
        <f>'Lagos de Moreno'!H6</f>
        <v>Funciones administrativas, académicas y vinculación</v>
      </c>
      <c r="I46" s="255" t="str">
        <f>'Lagos de Moreno'!I6</f>
        <v>JAVIER VERA MORAN</v>
      </c>
      <c r="J46" s="256">
        <f>'Lagos de Moreno'!J6</f>
        <v>0</v>
      </c>
      <c r="K46" s="255">
        <f>'Lagos de Moreno'!K6</f>
        <v>1332126</v>
      </c>
      <c r="L46" s="255" t="str">
        <f>'Lagos de Moreno'!L6</f>
        <v>GUINDA- GRIS</v>
      </c>
      <c r="M46" s="257">
        <f>'Lagos de Moreno'!M6</f>
        <v>37386</v>
      </c>
      <c r="N46" s="255" t="e">
        <f>'Lagos de Moreno'!#REF!</f>
        <v>#REF!</v>
      </c>
      <c r="O46" s="255" t="str">
        <f>'Lagos de Moreno'!N6</f>
        <v>VIDA UTIL CUMPLIDA SIN FUNCIONES</v>
      </c>
      <c r="P46" s="258"/>
      <c r="Q46" s="258"/>
      <c r="R46" s="259"/>
      <c r="S46" s="260"/>
      <c r="T46" s="259"/>
      <c r="U46" s="162"/>
    </row>
    <row r="47" spans="1:22" ht="15.75" thickBot="1" x14ac:dyDescent="0.3">
      <c r="A47" s="109">
        <f>'Lagos de Moreno'!A7</f>
        <v>2</v>
      </c>
      <c r="B47" s="109" t="str">
        <f>'Lagos de Moreno'!B7</f>
        <v>JDG4102</v>
      </c>
      <c r="C47" s="109" t="str">
        <f>'Lagos de Moreno'!C7</f>
        <v>GENERALS MOTORS</v>
      </c>
      <c r="D47" s="109" t="str">
        <f>'Lagos de Moreno'!D7</f>
        <v>CHEVY</v>
      </c>
      <c r="E47" s="109">
        <f>'Lagos de Moreno'!E7</f>
        <v>2004</v>
      </c>
      <c r="F47" s="109">
        <f>'Lagos de Moreno'!F7</f>
        <v>4</v>
      </c>
      <c r="G47" s="109" t="str">
        <f>'Lagos de Moreno'!G7</f>
        <v>PAQ. BAS. 5 PTAS.</v>
      </c>
      <c r="H47" s="109" t="str">
        <f>'Lagos de Moreno'!H7</f>
        <v>Funciones administrativas, académicas y vinculación</v>
      </c>
      <c r="I47" s="109" t="str">
        <f>'Lagos de Moreno'!I7</f>
        <v>JAVIER VERA MORAN</v>
      </c>
      <c r="J47" s="122">
        <f>'Lagos de Moreno'!J7</f>
        <v>79000</v>
      </c>
      <c r="K47" s="109">
        <f>'Lagos de Moreno'!K7</f>
        <v>23589</v>
      </c>
      <c r="L47" s="109" t="str">
        <f>'Lagos de Moreno'!L7</f>
        <v>gris</v>
      </c>
      <c r="M47" s="124">
        <f>'Lagos de Moreno'!M7</f>
        <v>38096</v>
      </c>
      <c r="N47" s="109" t="e">
        <f>'Lagos de Moreno'!#REF!</f>
        <v>#REF!</v>
      </c>
      <c r="O47" s="109" t="str">
        <f>'Lagos de Moreno'!N7</f>
        <v>VIDA UTIL CUMPLIDA EN CONDICIONES DE USO</v>
      </c>
      <c r="P47" s="161">
        <f>'Lagos de Moreno'!O7</f>
        <v>42706</v>
      </c>
      <c r="Q47" s="161">
        <f>'Lagos de Moreno'!P7</f>
        <v>43071</v>
      </c>
      <c r="R47" s="162" t="str">
        <f>'Lagos de Moreno'!Q7</f>
        <v>ANUAL</v>
      </c>
      <c r="S47" s="163">
        <f>'Lagos de Moreno'!R7</f>
        <v>276.94</v>
      </c>
      <c r="T47" s="162" t="str">
        <f>'Lagos de Moreno'!S7</f>
        <v>HDI SEGUROS</v>
      </c>
      <c r="U47" s="162" t="str">
        <f>'Lagos de Moreno'!T7</f>
        <v>NO</v>
      </c>
    </row>
    <row r="48" spans="1:22" ht="15.75" thickBot="1" x14ac:dyDescent="0.3">
      <c r="A48" s="109">
        <f>'Lagos de Moreno'!A8</f>
        <v>3</v>
      </c>
      <c r="B48" s="109" t="str">
        <f>'Lagos de Moreno'!B8</f>
        <v>JDG4261</v>
      </c>
      <c r="C48" s="109" t="str">
        <f>'Lagos de Moreno'!C8</f>
        <v>TOYOTA</v>
      </c>
      <c r="D48" s="109" t="str">
        <f>'Lagos de Moreno'!D8</f>
        <v>COROLLA CE</v>
      </c>
      <c r="E48" s="109">
        <f>'Lagos de Moreno'!E8</f>
        <v>2004</v>
      </c>
      <c r="F48" s="109">
        <f>'Lagos de Moreno'!F8</f>
        <v>4</v>
      </c>
      <c r="G48" s="109" t="str">
        <f>'Lagos de Moreno'!G8</f>
        <v>CE SEDAN</v>
      </c>
      <c r="H48" s="109" t="str">
        <f>'Lagos de Moreno'!H8</f>
        <v>Funciones administrativas, académicas y vinculación</v>
      </c>
      <c r="I48" s="109" t="str">
        <f>'Lagos de Moreno'!I8</f>
        <v>JAVIER VERA MORAN</v>
      </c>
      <c r="J48" s="122">
        <f>'Lagos de Moreno'!J8</f>
        <v>172800</v>
      </c>
      <c r="K48" s="109">
        <f>'Lagos de Moreno'!K8</f>
        <v>822</v>
      </c>
      <c r="L48" s="109" t="str">
        <f>'Lagos de Moreno'!L8</f>
        <v>PLATA</v>
      </c>
      <c r="M48" s="124">
        <f>'Lagos de Moreno'!M8</f>
        <v>38132</v>
      </c>
      <c r="N48" s="109" t="e">
        <f>'Lagos de Moreno'!#REF!</f>
        <v>#REF!</v>
      </c>
      <c r="O48" s="109" t="str">
        <f>'Lagos de Moreno'!N8</f>
        <v>VIDA UTIL CUMPLIDA EN CONDICIONES DE USO</v>
      </c>
      <c r="P48" s="161">
        <f>'Lagos de Moreno'!O8</f>
        <v>42706</v>
      </c>
      <c r="Q48" s="161">
        <f>'Lagos de Moreno'!P8</f>
        <v>43071</v>
      </c>
      <c r="R48" s="162" t="str">
        <f>'Lagos de Moreno'!Q8</f>
        <v>ANUAL</v>
      </c>
      <c r="S48" s="163">
        <f>'Lagos de Moreno'!R8</f>
        <v>263.17</v>
      </c>
      <c r="T48" s="162" t="str">
        <f>'Lagos de Moreno'!S8</f>
        <v>HDI SEGUROS</v>
      </c>
      <c r="U48" s="162" t="str">
        <f>'Lagos de Moreno'!T8</f>
        <v>NO</v>
      </c>
    </row>
    <row r="49" spans="1:22" ht="15.75" thickBot="1" x14ac:dyDescent="0.3">
      <c r="A49" s="109">
        <f>'Lagos de Moreno'!A9</f>
        <v>4</v>
      </c>
      <c r="B49" s="109" t="str">
        <f>'Lagos de Moreno'!B9</f>
        <v>JL34333</v>
      </c>
      <c r="C49" s="109" t="str">
        <f>'Lagos de Moreno'!C9</f>
        <v>FORD 150</v>
      </c>
      <c r="D49" s="109" t="str">
        <f>'Lagos de Moreno'!D9</f>
        <v>F-150</v>
      </c>
      <c r="E49" s="109">
        <f>'Lagos de Moreno'!E9</f>
        <v>2004</v>
      </c>
      <c r="F49" s="109">
        <f>'Lagos de Moreno'!F9</f>
        <v>6</v>
      </c>
      <c r="G49" s="109" t="str">
        <f>'Lagos de Moreno'!G9</f>
        <v>XL 4X2 MOTOR 4.2</v>
      </c>
      <c r="H49" s="109" t="str">
        <f>'Lagos de Moreno'!H9</f>
        <v>Funciones administrativas, académicas y vinculación</v>
      </c>
      <c r="I49" s="109" t="str">
        <f>'Lagos de Moreno'!I9</f>
        <v>JAVIER VERA MORAN</v>
      </c>
      <c r="J49" s="122">
        <f>'Lagos de Moreno'!J9</f>
        <v>152000</v>
      </c>
      <c r="K49" s="109">
        <f>'Lagos de Moreno'!K9</f>
        <v>1213</v>
      </c>
      <c r="L49" s="109" t="str">
        <f>'Lagos de Moreno'!L9</f>
        <v>BLANCA</v>
      </c>
      <c r="M49" s="124">
        <f>'Lagos de Moreno'!M9</f>
        <v>38121</v>
      </c>
      <c r="N49" s="109" t="e">
        <f>'Lagos de Moreno'!#REF!</f>
        <v>#REF!</v>
      </c>
      <c r="O49" s="109" t="str">
        <f>'Lagos de Moreno'!N9</f>
        <v>VIDA UTIL CUMPLIDA EN CONDICIONES DE USO</v>
      </c>
      <c r="P49" s="161">
        <f>'Lagos de Moreno'!O9</f>
        <v>42706</v>
      </c>
      <c r="Q49" s="161">
        <f>'Lagos de Moreno'!P9</f>
        <v>43071</v>
      </c>
      <c r="R49" s="162" t="str">
        <f>'Lagos de Moreno'!Q9</f>
        <v>ANUAL</v>
      </c>
      <c r="S49" s="163">
        <f>'Lagos de Moreno'!R9</f>
        <v>404.5</v>
      </c>
      <c r="T49" s="162" t="str">
        <f>'Lagos de Moreno'!S9</f>
        <v>HDI SEGUROS</v>
      </c>
      <c r="U49" s="162" t="str">
        <f>'Lagos de Moreno'!T9</f>
        <v>NO</v>
      </c>
    </row>
    <row r="50" spans="1:22" ht="15.75" thickBot="1" x14ac:dyDescent="0.3">
      <c r="A50" s="109">
        <f>'Lagos de Moreno'!A10</f>
        <v>5</v>
      </c>
      <c r="B50" s="109" t="str">
        <f>'Lagos de Moreno'!B10</f>
        <v>JDG4288</v>
      </c>
      <c r="C50" s="109" t="str">
        <f>'Lagos de Moreno'!C10</f>
        <v>GENERAL MOTORS</v>
      </c>
      <c r="D50" s="109" t="str">
        <f>'Lagos de Moreno'!D10</f>
        <v>REGULAR AUTOMATICA</v>
      </c>
      <c r="E50" s="109">
        <f>'Lagos de Moreno'!E10</f>
        <v>2004</v>
      </c>
      <c r="F50" s="109">
        <f>'Lagos de Moreno'!F10</f>
        <v>6</v>
      </c>
      <c r="G50" s="109" t="str">
        <f>'Lagos de Moreno'!G10</f>
        <v>VENTURE 7 PAS</v>
      </c>
      <c r="H50" s="109" t="str">
        <f>'Lagos de Moreno'!H10</f>
        <v>Funciones administrativas, académicas y vinculación</v>
      </c>
      <c r="I50" s="109" t="str">
        <f>'Lagos de Moreno'!I10</f>
        <v>JAVIER VERA MORAN</v>
      </c>
      <c r="J50" s="122">
        <f>'Lagos de Moreno'!J10</f>
        <v>228000</v>
      </c>
      <c r="K50" s="109">
        <f>'Lagos de Moreno'!K10</f>
        <v>23709</v>
      </c>
      <c r="L50" s="109" t="str">
        <f>'Lagos de Moreno'!L10</f>
        <v>PLATA OXIDO</v>
      </c>
      <c r="M50" s="124">
        <f>'Lagos de Moreno'!M10</f>
        <v>38134</v>
      </c>
      <c r="N50" s="109" t="e">
        <f>'Lagos de Moreno'!#REF!</f>
        <v>#REF!</v>
      </c>
      <c r="O50" s="109" t="str">
        <f>'Lagos de Moreno'!N10</f>
        <v>EN CONDICIONES OPTIMAS DE USO</v>
      </c>
      <c r="P50" s="161">
        <f>'Lagos de Moreno'!O10</f>
        <v>42706</v>
      </c>
      <c r="Q50" s="161">
        <f>'Lagos de Moreno'!P10</f>
        <v>43071</v>
      </c>
      <c r="R50" s="162" t="str">
        <f>'Lagos de Moreno'!Q10</f>
        <v>ANUAL</v>
      </c>
      <c r="S50" s="163">
        <f>'Lagos de Moreno'!R10</f>
        <v>190.31</v>
      </c>
      <c r="T50" s="162" t="str">
        <f>'Lagos de Moreno'!S10</f>
        <v>HDI SEGUROS</v>
      </c>
      <c r="U50" s="162" t="str">
        <f>'Lagos de Moreno'!T10</f>
        <v>NO</v>
      </c>
    </row>
    <row r="51" spans="1:22" ht="15.75" thickBot="1" x14ac:dyDescent="0.3">
      <c r="A51" s="109">
        <f>'Lagos de Moreno'!A11</f>
        <v>6</v>
      </c>
      <c r="B51" s="109" t="str">
        <f>'Lagos de Moreno'!B11</f>
        <v>3GPB87</v>
      </c>
      <c r="C51" s="109" t="str">
        <f>'Lagos de Moreno'!C11</f>
        <v>DAILER CHRYSLER</v>
      </c>
      <c r="D51" s="109" t="str">
        <f>'Lagos de Moreno'!D11</f>
        <v>VAN PASAJE</v>
      </c>
      <c r="E51" s="109">
        <f>'Lagos de Moreno'!E11</f>
        <v>2008</v>
      </c>
      <c r="F51" s="109">
        <f>'Lagos de Moreno'!F11</f>
        <v>4</v>
      </c>
      <c r="G51" s="109" t="str">
        <f>'Lagos de Moreno'!G11</f>
        <v>SPRINTER</v>
      </c>
      <c r="H51" s="109" t="str">
        <f>'Lagos de Moreno'!H11</f>
        <v>Funciones administrativas, académicas y vinculación</v>
      </c>
      <c r="I51" s="109" t="str">
        <f>'Lagos de Moreno'!I11</f>
        <v>JAVIER VERA MORAN</v>
      </c>
      <c r="J51" s="122">
        <f>'Lagos de Moreno'!J11</f>
        <v>593000</v>
      </c>
      <c r="K51" s="109" t="str">
        <f>'Lagos de Moreno'!K11</f>
        <v>1005A</v>
      </c>
      <c r="L51" s="109" t="str">
        <f>'Lagos de Moreno'!L11</f>
        <v xml:space="preserve"> BLANCO</v>
      </c>
      <c r="M51" s="124">
        <f>'Lagos de Moreno'!M11</f>
        <v>39580</v>
      </c>
      <c r="N51" s="109" t="e">
        <f>'Lagos de Moreno'!#REF!</f>
        <v>#REF!</v>
      </c>
      <c r="O51" s="109" t="str">
        <f>'Lagos de Moreno'!N11</f>
        <v>EN CONDICIONES OPTIMAS DE USO</v>
      </c>
      <c r="P51" s="161">
        <f>'Lagos de Moreno'!O11</f>
        <v>42706</v>
      </c>
      <c r="Q51" s="161">
        <f>'Lagos de Moreno'!P11</f>
        <v>43071</v>
      </c>
      <c r="R51" s="162" t="str">
        <f>'Lagos de Moreno'!Q11</f>
        <v>ANUAL</v>
      </c>
      <c r="S51" s="163">
        <f>'Lagos de Moreno'!R11</f>
        <v>657.62</v>
      </c>
      <c r="T51" s="162" t="str">
        <f>'Lagos de Moreno'!S11</f>
        <v>HDI SEGUROS</v>
      </c>
      <c r="U51" s="162" t="str">
        <f>'Lagos de Moreno'!T11</f>
        <v>NO</v>
      </c>
    </row>
    <row r="52" spans="1:22" ht="15.75" thickBot="1" x14ac:dyDescent="0.3">
      <c r="A52" s="109">
        <f>'Lagos de Moreno'!A12</f>
        <v>7</v>
      </c>
      <c r="B52" s="109" t="str">
        <f>'Lagos de Moreno'!B12</f>
        <v>JJM8902</v>
      </c>
      <c r="C52" s="109" t="str">
        <f>'Lagos de Moreno'!C12</f>
        <v>TOYOTA</v>
      </c>
      <c r="D52" s="109" t="str">
        <f>'Lagos de Moreno'!D12</f>
        <v xml:space="preserve">COROLLA LE </v>
      </c>
      <c r="E52" s="109">
        <f>'Lagos de Moreno'!E12</f>
        <v>2011</v>
      </c>
      <c r="F52" s="109">
        <f>'Lagos de Moreno'!F12</f>
        <v>4</v>
      </c>
      <c r="G52" s="109" t="str">
        <f>'Lagos de Moreno'!G12</f>
        <v>SEDAN</v>
      </c>
      <c r="H52" s="109" t="str">
        <f>'Lagos de Moreno'!H12</f>
        <v>Funciones administrativas, académicas y vinculación</v>
      </c>
      <c r="I52" s="109" t="str">
        <f>'Lagos de Moreno'!I12</f>
        <v>JAVIER VERA MORAN</v>
      </c>
      <c r="J52" s="122">
        <f>'Lagos de Moreno'!J12</f>
        <v>234300</v>
      </c>
      <c r="K52" s="109" t="str">
        <f>'Lagos de Moreno'!K12</f>
        <v>CFU000001522</v>
      </c>
      <c r="L52" s="109" t="str">
        <f>'Lagos de Moreno'!L12</f>
        <v>GRIS OBSCURO</v>
      </c>
      <c r="M52" s="124">
        <f>'Lagos de Moreno'!M12</f>
        <v>40844</v>
      </c>
      <c r="N52" s="109" t="e">
        <f>'Lagos de Moreno'!#REF!</f>
        <v>#REF!</v>
      </c>
      <c r="O52" s="109" t="str">
        <f>'Lagos de Moreno'!N12</f>
        <v>EN CONDICIONES OPTIMAS DE USO</v>
      </c>
      <c r="P52" s="161">
        <f>'Lagos de Moreno'!O12</f>
        <v>42706</v>
      </c>
      <c r="Q52" s="161">
        <f>'Lagos de Moreno'!P12</f>
        <v>43071</v>
      </c>
      <c r="R52" s="162" t="str">
        <f>'Lagos de Moreno'!Q12</f>
        <v>ANUAL</v>
      </c>
      <c r="S52" s="163">
        <f>'Lagos de Moreno'!R12</f>
        <v>425.74</v>
      </c>
      <c r="T52" s="162" t="str">
        <f>'Lagos de Moreno'!S12</f>
        <v>HDI SEGUROS</v>
      </c>
      <c r="U52" s="162" t="str">
        <f>'Lagos de Moreno'!T12</f>
        <v>NO</v>
      </c>
    </row>
    <row r="53" spans="1:22" ht="15.75" thickBot="1" x14ac:dyDescent="0.3">
      <c r="A53" s="109">
        <f>'Lagos de Moreno'!A13</f>
        <v>8</v>
      </c>
      <c r="B53" s="109" t="str">
        <f>'Lagos de Moreno'!B13</f>
        <v>JKA9305</v>
      </c>
      <c r="C53" s="109" t="str">
        <f>'Lagos de Moreno'!C13</f>
        <v>GNERAL MOTORS</v>
      </c>
      <c r="D53" s="109" t="str">
        <f>'Lagos de Moreno'!D13</f>
        <v>AVEO</v>
      </c>
      <c r="E53" s="109">
        <f>'Lagos de Moreno'!E13</f>
        <v>2013</v>
      </c>
      <c r="F53" s="109">
        <f>'Lagos de Moreno'!F13</f>
        <v>4</v>
      </c>
      <c r="G53" s="109" t="str">
        <f>'Lagos de Moreno'!G13</f>
        <v>SEDAN</v>
      </c>
      <c r="H53" s="109" t="str">
        <f>'Lagos de Moreno'!H13</f>
        <v>Funciones administrativas, académicas y vinculación</v>
      </c>
      <c r="I53" s="109" t="str">
        <f>'Lagos de Moreno'!I13</f>
        <v>JAVIER VERA MORAN</v>
      </c>
      <c r="J53" s="122">
        <f>'Lagos de Moreno'!J13</f>
        <v>138372.92000000001</v>
      </c>
      <c r="K53" s="109" t="str">
        <f>'Lagos de Moreno'!K13</f>
        <v>A-627</v>
      </c>
      <c r="L53" s="109" t="str">
        <f>'Lagos de Moreno'!L13</f>
        <v>PLATA BRILLANTE</v>
      </c>
      <c r="M53" s="124">
        <f>'Lagos de Moreno'!M13</f>
        <v>41166</v>
      </c>
      <c r="N53" s="109" t="e">
        <f>'Lagos de Moreno'!#REF!</f>
        <v>#REF!</v>
      </c>
      <c r="O53" s="109" t="str">
        <f>'Lagos de Moreno'!N13</f>
        <v>EN CONDICIONES OPTIMAS DE USO</v>
      </c>
      <c r="P53" s="161">
        <f>'Lagos de Moreno'!O13</f>
        <v>42706</v>
      </c>
      <c r="Q53" s="161">
        <f>'Lagos de Moreno'!P13</f>
        <v>43071</v>
      </c>
      <c r="R53" s="162" t="str">
        <f>'Lagos de Moreno'!Q13</f>
        <v>ANUAL</v>
      </c>
      <c r="S53" s="163">
        <f>'Lagos de Moreno'!R13</f>
        <v>298.55</v>
      </c>
      <c r="T53" s="162" t="str">
        <f>'Lagos de Moreno'!S13</f>
        <v>HDI SEGUROS</v>
      </c>
      <c r="U53" s="162" t="str">
        <f>'Lagos de Moreno'!T13</f>
        <v>NO</v>
      </c>
    </row>
    <row r="54" spans="1:22" ht="15.75" thickBot="1" x14ac:dyDescent="0.3">
      <c r="A54" s="109">
        <f>'Lagos de Moreno'!A14</f>
        <v>9</v>
      </c>
      <c r="B54" s="109" t="str">
        <f>'Lagos de Moreno'!B14</f>
        <v>4GPA31</v>
      </c>
      <c r="C54" s="109" t="str">
        <f>'Lagos de Moreno'!C14</f>
        <v>MEXICANA DE AUTOBUSES</v>
      </c>
      <c r="D54" s="109" t="str">
        <f>'Lagos de Moreno'!D14</f>
        <v>VOLVO</v>
      </c>
      <c r="E54" s="109">
        <f>'Lagos de Moreno'!E14</f>
        <v>2013</v>
      </c>
      <c r="F54" s="109">
        <f>'Lagos de Moreno'!F14</f>
        <v>6</v>
      </c>
      <c r="G54" s="109" t="str">
        <f>'Lagos de Moreno'!G14</f>
        <v>AUTOBUS</v>
      </c>
      <c r="H54" s="109" t="str">
        <f>'Lagos de Moreno'!H14</f>
        <v>Funciones administrativas, académicas y vinculación</v>
      </c>
      <c r="I54" s="109" t="str">
        <f>'Lagos de Moreno'!I14</f>
        <v>JAVIER VERA MORAN</v>
      </c>
      <c r="J54" s="122">
        <f>'Lagos de Moreno'!J14</f>
        <v>2978300</v>
      </c>
      <c r="K54" s="109" t="str">
        <f>'Lagos de Moreno'!K14</f>
        <v>AA-313</v>
      </c>
      <c r="L54" s="109" t="str">
        <f>'Lagos de Moreno'!L14</f>
        <v>BLANCO-AZUL</v>
      </c>
      <c r="M54" s="124">
        <f>'Lagos de Moreno'!M14</f>
        <v>41253</v>
      </c>
      <c r="N54" s="109" t="e">
        <f>'Lagos de Moreno'!#REF!</f>
        <v>#REF!</v>
      </c>
      <c r="O54" s="109" t="str">
        <f>'Lagos de Moreno'!N14</f>
        <v>EN CONDICIONES OPTIMAS DE USO</v>
      </c>
      <c r="P54" s="161">
        <f>'Lagos de Moreno'!O14</f>
        <v>42706</v>
      </c>
      <c r="Q54" s="161">
        <f>'Lagos de Moreno'!P14</f>
        <v>43071</v>
      </c>
      <c r="R54" s="162" t="str">
        <f>'Lagos de Moreno'!Q14</f>
        <v>ANUAL</v>
      </c>
      <c r="S54" s="163">
        <f>'Lagos de Moreno'!R14</f>
        <v>2054.46</v>
      </c>
      <c r="T54" s="162" t="str">
        <f>'Lagos de Moreno'!S14</f>
        <v>HDI SEGUROS</v>
      </c>
      <c r="U54" s="162" t="str">
        <f>'Lagos de Moreno'!T14</f>
        <v>NO</v>
      </c>
    </row>
    <row r="55" spans="1:22" ht="15.75" thickBot="1" x14ac:dyDescent="0.3">
      <c r="A55" s="251">
        <f>'Lagos de Moreno'!A15</f>
        <v>10</v>
      </c>
      <c r="B55" s="251" t="str">
        <f>'Lagos de Moreno'!B15</f>
        <v>JNF9812</v>
      </c>
      <c r="C55" s="251" t="str">
        <f>'Lagos de Moreno'!C15</f>
        <v>NISSAN MEXICANA S.A. DE C.V.</v>
      </c>
      <c r="D55" s="251" t="str">
        <f>'Lagos de Moreno'!D15</f>
        <v>SENSE</v>
      </c>
      <c r="E55" s="251">
        <f>'Lagos de Moreno'!E15</f>
        <v>2017</v>
      </c>
      <c r="F55" s="251">
        <f>'Lagos de Moreno'!F15</f>
        <v>4</v>
      </c>
      <c r="G55" s="251" t="str">
        <f>'Lagos de Moreno'!G15</f>
        <v>SEDAN</v>
      </c>
      <c r="H55" s="251" t="str">
        <f>'Lagos de Moreno'!H15</f>
        <v>Funciones administrativas, académicas y vinculación</v>
      </c>
      <c r="I55" s="251" t="str">
        <f>'Lagos de Moreno'!I15</f>
        <v>JAVIER VERA MORAN</v>
      </c>
      <c r="J55" s="252">
        <f>'Lagos de Moreno'!J15</f>
        <v>181200</v>
      </c>
      <c r="K55" s="251" t="str">
        <f>'Lagos de Moreno'!K15</f>
        <v>A-9867</v>
      </c>
      <c r="L55" s="251" t="str">
        <f>'Lagos de Moreno'!L15</f>
        <v xml:space="preserve">BLANCO </v>
      </c>
      <c r="M55" s="253">
        <f>'Lagos de Moreno'!M15</f>
        <v>42653</v>
      </c>
      <c r="N55" s="251" t="e">
        <f>'Lagos de Moreno'!#REF!</f>
        <v>#REF!</v>
      </c>
      <c r="O55" s="251" t="str">
        <f>'Lagos de Moreno'!N15</f>
        <v>NUEVO</v>
      </c>
      <c r="P55" s="254">
        <f>'Lagos de Moreno'!O15</f>
        <v>42664</v>
      </c>
      <c r="Q55" s="254">
        <f>'Lagos de Moreno'!P15</f>
        <v>43029</v>
      </c>
      <c r="R55" s="251" t="str">
        <f>'Lagos de Moreno'!Q15</f>
        <v>ANUAL</v>
      </c>
      <c r="S55" s="252">
        <f>'Lagos de Moreno'!R15</f>
        <v>555.67999999999995</v>
      </c>
      <c r="T55" s="251" t="str">
        <f>'Lagos de Moreno'!S15</f>
        <v>QUALITAS COMPAÑÍA DE SEGUROS</v>
      </c>
      <c r="U55" s="162" t="str">
        <f>'Lagos de Moreno'!T15</f>
        <v>NO</v>
      </c>
    </row>
    <row r="56" spans="1:22" ht="15.75" thickBot="1" x14ac:dyDescent="0.3">
      <c r="A56" s="251">
        <f>'Lagos de Moreno'!A16</f>
        <v>11</v>
      </c>
      <c r="B56" s="251" t="str">
        <f>'Lagos de Moreno'!B16</f>
        <v>JNF9811</v>
      </c>
      <c r="C56" s="251" t="str">
        <f>'Lagos de Moreno'!C16</f>
        <v>NISSAN MEXICANA S.A. DE C.V.</v>
      </c>
      <c r="D56" s="251" t="str">
        <f>'Lagos de Moreno'!D16</f>
        <v>SENSE</v>
      </c>
      <c r="E56" s="251">
        <f>'Lagos de Moreno'!E16</f>
        <v>2017</v>
      </c>
      <c r="F56" s="251">
        <f>'Lagos de Moreno'!F16</f>
        <v>4</v>
      </c>
      <c r="G56" s="251" t="str">
        <f>'Lagos de Moreno'!G16</f>
        <v>SEDAN</v>
      </c>
      <c r="H56" s="251" t="str">
        <f>'Lagos de Moreno'!H16</f>
        <v>Funciones administrativas, académicas y vinculación</v>
      </c>
      <c r="I56" s="251" t="str">
        <f>'Lagos de Moreno'!I16</f>
        <v>JAVIER VERA MORAN</v>
      </c>
      <c r="J56" s="252">
        <f>'Lagos de Moreno'!J16</f>
        <v>181200</v>
      </c>
      <c r="K56" s="251" t="str">
        <f>'Lagos de Moreno'!K16</f>
        <v>A-9865</v>
      </c>
      <c r="L56" s="251" t="str">
        <f>'Lagos de Moreno'!L16</f>
        <v>BLANCO</v>
      </c>
      <c r="M56" s="253">
        <f>'Lagos de Moreno'!M16</f>
        <v>42653</v>
      </c>
      <c r="N56" s="251" t="e">
        <f>'Lagos de Moreno'!#REF!</f>
        <v>#REF!</v>
      </c>
      <c r="O56" s="251" t="str">
        <f>'Lagos de Moreno'!N16</f>
        <v>NUEVO</v>
      </c>
      <c r="P56" s="254">
        <f>'Lagos de Moreno'!O16</f>
        <v>42664</v>
      </c>
      <c r="Q56" s="254">
        <f>'Lagos de Moreno'!P16</f>
        <v>43029</v>
      </c>
      <c r="R56" s="251" t="str">
        <f>'Lagos de Moreno'!Q16</f>
        <v>ANUAL</v>
      </c>
      <c r="S56" s="252">
        <f>'Lagos de Moreno'!R16</f>
        <v>555.67999999999995</v>
      </c>
      <c r="T56" s="251" t="str">
        <f>'Lagos de Moreno'!S16</f>
        <v>QUALITAS COMPAÑÍA DE SEGUROS</v>
      </c>
      <c r="U56" s="162" t="str">
        <f>'Lagos de Moreno'!T16</f>
        <v>NO</v>
      </c>
    </row>
    <row r="57" spans="1:22" ht="15.75" thickBot="1" x14ac:dyDescent="0.3">
      <c r="A57" s="251">
        <f>'Lagos de Moreno'!A17</f>
        <v>12</v>
      </c>
      <c r="B57" s="251" t="str">
        <f>'Lagos de Moreno'!B17</f>
        <v>JNF9810</v>
      </c>
      <c r="C57" s="251" t="str">
        <f>'Lagos de Moreno'!C17</f>
        <v>NISSAN MEXICANA S.A. DE C.V.</v>
      </c>
      <c r="D57" s="251" t="str">
        <f>'Lagos de Moreno'!D17</f>
        <v>SENSE</v>
      </c>
      <c r="E57" s="251">
        <f>'Lagos de Moreno'!E17</f>
        <v>2017</v>
      </c>
      <c r="F57" s="251">
        <f>'Lagos de Moreno'!F17</f>
        <v>4</v>
      </c>
      <c r="G57" s="251" t="str">
        <f>'Lagos de Moreno'!G17</f>
        <v>SEDAN</v>
      </c>
      <c r="H57" s="251" t="str">
        <f>'Lagos de Moreno'!H17</f>
        <v>Funciones administrativas, académicas y vinculación</v>
      </c>
      <c r="I57" s="251" t="str">
        <f>'Lagos de Moreno'!I17</f>
        <v>JAVIER VERA MORAN</v>
      </c>
      <c r="J57" s="252">
        <f>'Lagos de Moreno'!J17</f>
        <v>181200</v>
      </c>
      <c r="K57" s="251" t="str">
        <f>'Lagos de Moreno'!K17</f>
        <v>A-9866</v>
      </c>
      <c r="L57" s="251" t="str">
        <f>'Lagos de Moreno'!L17</f>
        <v>BLANCO</v>
      </c>
      <c r="M57" s="253">
        <f>'Lagos de Moreno'!M17</f>
        <v>42653</v>
      </c>
      <c r="N57" s="251" t="e">
        <f>'Lagos de Moreno'!#REF!</f>
        <v>#REF!</v>
      </c>
      <c r="O57" s="251" t="str">
        <f>'Lagos de Moreno'!N17</f>
        <v>NUEVO</v>
      </c>
      <c r="P57" s="254">
        <f>'Lagos de Moreno'!O17</f>
        <v>42664</v>
      </c>
      <c r="Q57" s="254">
        <f>'Lagos de Moreno'!P17</f>
        <v>43029</v>
      </c>
      <c r="R57" s="251" t="str">
        <f>'Lagos de Moreno'!Q17</f>
        <v>ANUAL</v>
      </c>
      <c r="S57" s="252">
        <f>'Lagos de Moreno'!R17</f>
        <v>555.67999999999995</v>
      </c>
      <c r="T57" s="251" t="str">
        <f>'Lagos de Moreno'!S17</f>
        <v>QUALITAS COMPAÑÍA DE SEGUROS</v>
      </c>
      <c r="U57" s="162" t="str">
        <f>'Lagos de Moreno'!T17</f>
        <v>NO</v>
      </c>
    </row>
    <row r="58" spans="1:22" ht="15.75" thickBot="1" x14ac:dyDescent="0.3">
      <c r="A58" s="251">
        <f>'Lagos de Moreno'!A18</f>
        <v>13</v>
      </c>
      <c r="B58" s="251" t="str">
        <f>'Lagos de Moreno'!B18</f>
        <v>JNE1912</v>
      </c>
      <c r="C58" s="251" t="str">
        <f>'Lagos de Moreno'!C18</f>
        <v>NISSAN MEXICANA S.A. DE C.V.</v>
      </c>
      <c r="D58" s="251" t="str">
        <f>'Lagos de Moreno'!D18</f>
        <v>X TRAIL 5 PUERTAS</v>
      </c>
      <c r="E58" s="251">
        <f>'Lagos de Moreno'!E18</f>
        <v>2017</v>
      </c>
      <c r="F58" s="251">
        <f>'Lagos de Moreno'!F18</f>
        <v>4</v>
      </c>
      <c r="G58" s="251" t="str">
        <f>'Lagos de Moreno'!G18</f>
        <v>COMB1</v>
      </c>
      <c r="H58" s="251" t="str">
        <f>'Lagos de Moreno'!H18</f>
        <v>Funciones administrativas, académicas y vinculación</v>
      </c>
      <c r="I58" s="251" t="str">
        <f>'Lagos de Moreno'!I18</f>
        <v>RODOLFO NOE FABIAN REGALADO</v>
      </c>
      <c r="J58" s="252">
        <f>'Lagos de Moreno'!J18</f>
        <v>354100</v>
      </c>
      <c r="K58" s="251" t="str">
        <f>'Lagos de Moreno'!K18</f>
        <v>A-9838</v>
      </c>
      <c r="L58" s="251" t="str">
        <f>'Lagos de Moreno'!L18</f>
        <v>1PLATA</v>
      </c>
      <c r="M58" s="253">
        <f>'Lagos de Moreno'!M18</f>
        <v>42649</v>
      </c>
      <c r="N58" s="251" t="e">
        <f>'Lagos de Moreno'!#REF!</f>
        <v>#REF!</v>
      </c>
      <c r="O58" s="251" t="str">
        <f>'Lagos de Moreno'!N18</f>
        <v>NUEVO</v>
      </c>
      <c r="P58" s="254">
        <f>'Lagos de Moreno'!O18</f>
        <v>42660</v>
      </c>
      <c r="Q58" s="254">
        <f>'Lagos de Moreno'!P18</f>
        <v>43025</v>
      </c>
      <c r="R58" s="251" t="str">
        <f>'Lagos de Moreno'!Q18</f>
        <v>ANUAL</v>
      </c>
      <c r="S58" s="252">
        <f>'Lagos de Moreno'!R18</f>
        <v>773.02</v>
      </c>
      <c r="T58" s="251" t="str">
        <f>'Lagos de Moreno'!S18</f>
        <v>QUALITAS COMPAÑÍA DE SEGUROS</v>
      </c>
      <c r="U58" s="162" t="str">
        <f>'Lagos de Moreno'!T18</f>
        <v>NO</v>
      </c>
    </row>
    <row r="59" spans="1:22" ht="15.75" thickBot="1" x14ac:dyDescent="0.3">
      <c r="A59" s="251">
        <f>'Lagos de Moreno'!A19</f>
        <v>14</v>
      </c>
      <c r="B59" s="251" t="str">
        <f>'Lagos de Moreno'!B19</f>
        <v>JNF9975</v>
      </c>
      <c r="C59" s="251" t="str">
        <f>'Lagos de Moreno'!C19</f>
        <v>NISSAN MEXICANA S.A. DE C.V.</v>
      </c>
      <c r="D59" s="251" t="str">
        <f>'Lagos de Moreno'!D19</f>
        <v>NV350URVAN</v>
      </c>
      <c r="E59" s="251">
        <f>'Lagos de Moreno'!E19</f>
        <v>2017</v>
      </c>
      <c r="F59" s="251">
        <f>'Lagos de Moreno'!F19</f>
        <v>4</v>
      </c>
      <c r="G59" s="251" t="str">
        <f>'Lagos de Moreno'!G19</f>
        <v>COMB3</v>
      </c>
      <c r="H59" s="251" t="str">
        <f>'Lagos de Moreno'!H19</f>
        <v>Funciones administrativas, académicas y vinculación</v>
      </c>
      <c r="I59" s="251" t="str">
        <f>'Lagos de Moreno'!I19</f>
        <v>JAVIER VERA MORAN</v>
      </c>
      <c r="J59" s="252">
        <f>'Lagos de Moreno'!J19</f>
        <v>477400</v>
      </c>
      <c r="K59" s="251" t="str">
        <f>'Lagos de Moreno'!K19</f>
        <v>A-9974</v>
      </c>
      <c r="L59" s="251" t="str">
        <f>'Lagos de Moreno'!L19</f>
        <v>BLANCO</v>
      </c>
      <c r="M59" s="253">
        <f>'Lagos de Moreno'!M19</f>
        <v>42669</v>
      </c>
      <c r="N59" s="251" t="e">
        <f>'Lagos de Moreno'!#REF!</f>
        <v>#REF!</v>
      </c>
      <c r="O59" s="251" t="str">
        <f>'Lagos de Moreno'!N19</f>
        <v>NUEVO</v>
      </c>
      <c r="P59" s="254">
        <f>'Lagos de Moreno'!O19</f>
        <v>42674</v>
      </c>
      <c r="Q59" s="254">
        <f>'Lagos de Moreno'!P19</f>
        <v>43039</v>
      </c>
      <c r="R59" s="251" t="str">
        <f>'Lagos de Moreno'!Q19</f>
        <v>ANUAL</v>
      </c>
      <c r="S59" s="252">
        <f>'Lagos de Moreno'!R19</f>
        <v>1325.98</v>
      </c>
      <c r="T59" s="251" t="str">
        <f>'Lagos de Moreno'!S19</f>
        <v>QUALITAS COMPAÑÍA DE SEGUROS</v>
      </c>
      <c r="U59" s="162" t="str">
        <f>'Lagos de Moreno'!T19</f>
        <v>NO</v>
      </c>
    </row>
    <row r="60" spans="1:22" ht="15.75" thickBot="1" x14ac:dyDescent="0.3">
      <c r="A60" s="251">
        <f>'Lagos de Moreno'!A20</f>
        <v>15</v>
      </c>
      <c r="B60" s="251" t="str">
        <f>'Lagos de Moreno'!B20</f>
        <v>JV10068</v>
      </c>
      <c r="C60" s="251" t="str">
        <f>'Lagos de Moreno'!C20</f>
        <v>NISSAN MEXICANA S.A. DE C.V.</v>
      </c>
      <c r="D60" s="251" t="str">
        <f>'Lagos de Moreno'!D20</f>
        <v>NP300</v>
      </c>
      <c r="E60" s="251">
        <f>'Lagos de Moreno'!E20</f>
        <v>2017</v>
      </c>
      <c r="F60" s="251">
        <f>'Lagos de Moreno'!F20</f>
        <v>4</v>
      </c>
      <c r="G60" s="251" t="str">
        <f>'Lagos de Moreno'!G20</f>
        <v>ESTACAS T/M</v>
      </c>
      <c r="H60" s="251" t="str">
        <f>'Lagos de Moreno'!H20</f>
        <v>Funciones administrativas, académicas y vinculación</v>
      </c>
      <c r="I60" s="251" t="str">
        <f>'Lagos de Moreno'!I20</f>
        <v>JAVIER VERA MORAN</v>
      </c>
      <c r="J60" s="252">
        <f>'Lagos de Moreno'!J20</f>
        <v>234800</v>
      </c>
      <c r="K60" s="251" t="str">
        <f>'Lagos de Moreno'!K20</f>
        <v>A-9964</v>
      </c>
      <c r="L60" s="251" t="str">
        <f>'Lagos de Moreno'!L20</f>
        <v>PLATA</v>
      </c>
      <c r="M60" s="253">
        <f>'Lagos de Moreno'!M20</f>
        <v>42668</v>
      </c>
      <c r="N60" s="251" t="e">
        <f>'Lagos de Moreno'!#REF!</f>
        <v>#REF!</v>
      </c>
      <c r="O60" s="251" t="str">
        <f>'Lagos de Moreno'!N20</f>
        <v>NUEVO</v>
      </c>
      <c r="P60" s="254">
        <f>'Lagos de Moreno'!O20</f>
        <v>42674</v>
      </c>
      <c r="Q60" s="254">
        <f>'Lagos de Moreno'!P20</f>
        <v>43039</v>
      </c>
      <c r="R60" s="251" t="str">
        <f>'Lagos de Moreno'!Q20</f>
        <v>ANUAL</v>
      </c>
      <c r="S60" s="252">
        <f>'Lagos de Moreno'!R20</f>
        <v>909.29</v>
      </c>
      <c r="T60" s="251" t="str">
        <f>'Lagos de Moreno'!S20</f>
        <v>QUALITAS COMPAÑÍA DE SEGUROS</v>
      </c>
      <c r="U60" s="162" t="str">
        <f>'Lagos de Moreno'!T20</f>
        <v>NO</v>
      </c>
    </row>
    <row r="61" spans="1:22" ht="27" thickBot="1" x14ac:dyDescent="0.45">
      <c r="A61" s="272" t="s">
        <v>29</v>
      </c>
      <c r="B61" s="273"/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4"/>
      <c r="P61" s="270" t="s">
        <v>19</v>
      </c>
      <c r="Q61" s="271"/>
      <c r="R61" s="271"/>
      <c r="S61" s="271"/>
      <c r="T61" s="271"/>
      <c r="U61" s="271"/>
      <c r="V61" s="108"/>
    </row>
    <row r="62" spans="1:22" ht="15.75" customHeight="1" thickBot="1" x14ac:dyDescent="0.3">
      <c r="A62" s="109" t="s">
        <v>9</v>
      </c>
      <c r="B62" s="110" t="s">
        <v>14</v>
      </c>
      <c r="C62" s="110" t="s">
        <v>0</v>
      </c>
      <c r="D62" s="110" t="s">
        <v>1</v>
      </c>
      <c r="E62" s="110" t="s">
        <v>2</v>
      </c>
      <c r="F62" s="110" t="s">
        <v>12</v>
      </c>
      <c r="G62" s="110" t="s">
        <v>10</v>
      </c>
      <c r="H62" s="110" t="s">
        <v>11</v>
      </c>
      <c r="I62" s="110" t="s">
        <v>3</v>
      </c>
      <c r="J62" s="121" t="s">
        <v>4</v>
      </c>
      <c r="K62" s="110" t="s">
        <v>5</v>
      </c>
      <c r="L62" s="110" t="s">
        <v>6</v>
      </c>
      <c r="M62" s="123" t="s">
        <v>7</v>
      </c>
      <c r="N62" s="111" t="s">
        <v>13</v>
      </c>
      <c r="O62" s="110" t="s">
        <v>8</v>
      </c>
      <c r="P62" s="117" t="s">
        <v>15</v>
      </c>
      <c r="Q62" s="117" t="s">
        <v>18</v>
      </c>
      <c r="R62" s="112" t="s">
        <v>16</v>
      </c>
      <c r="S62" s="119" t="s">
        <v>17</v>
      </c>
      <c r="T62" s="113" t="s">
        <v>21</v>
      </c>
      <c r="U62" s="114" t="s">
        <v>20</v>
      </c>
    </row>
    <row r="63" spans="1:22" ht="15.75" customHeight="1" thickBot="1" x14ac:dyDescent="0.3">
      <c r="A63" s="109">
        <f>'La Huerta'!A5</f>
        <v>1</v>
      </c>
      <c r="B63" s="109" t="str">
        <f>'La Huerta'!B5</f>
        <v>JJH1773</v>
      </c>
      <c r="C63" s="109" t="str">
        <f>'La Huerta'!C5</f>
        <v xml:space="preserve">CARRO CHEVY SEDAN </v>
      </c>
      <c r="D63" s="109" t="str">
        <f>'La Huerta'!D5</f>
        <v>CHEVY</v>
      </c>
      <c r="E63" s="109">
        <f>'La Huerta'!E5</f>
        <v>2009</v>
      </c>
      <c r="F63" s="109">
        <f>'La Huerta'!F5</f>
        <v>4</v>
      </c>
      <c r="G63" s="109" t="str">
        <f>'La Huerta'!G5</f>
        <v>SEDAN</v>
      </c>
      <c r="H63" s="109" t="str">
        <f>'La Huerta'!H5</f>
        <v>DIFISIÓN Y TRASLADO DE PERSONAL</v>
      </c>
      <c r="I63" s="109" t="str">
        <f>'La Huerta'!I5</f>
        <v>Sergio Sánchez Estrada</v>
      </c>
      <c r="J63" s="109">
        <f>'La Huerta'!J5</f>
        <v>125000</v>
      </c>
      <c r="K63" s="109">
        <f>'La Huerta'!K5</f>
        <v>665</v>
      </c>
      <c r="L63" s="109" t="str">
        <f>'La Huerta'!L5</f>
        <v>Blanco</v>
      </c>
      <c r="M63" s="109">
        <f>'La Huerta'!M5</f>
        <v>39813</v>
      </c>
      <c r="N63" s="109" t="e">
        <f>'La Huerta'!#REF!</f>
        <v>#REF!</v>
      </c>
      <c r="O63" s="109" t="str">
        <f>'La Huerta'!N5</f>
        <v>Bueno</v>
      </c>
      <c r="P63" s="240">
        <f>'La Huerta'!O5</f>
        <v>42704</v>
      </c>
      <c r="Q63" s="240">
        <f>'La Huerta'!P5</f>
        <v>43069</v>
      </c>
      <c r="R63" s="109" t="str">
        <f>'La Huerta'!Q5</f>
        <v>ANUAL</v>
      </c>
      <c r="S63" s="109">
        <f>'La Huerta'!R5</f>
        <v>155.26750000000001</v>
      </c>
      <c r="T63" s="109" t="str">
        <f>'La Huerta'!S5</f>
        <v>ABA</v>
      </c>
      <c r="U63" s="109" t="str">
        <f>'La Huerta'!T5</f>
        <v>SI</v>
      </c>
    </row>
    <row r="64" spans="1:22" ht="15.75" customHeight="1" thickBot="1" x14ac:dyDescent="0.3">
      <c r="A64" s="109">
        <f>'La Huerta'!A6</f>
        <v>2</v>
      </c>
      <c r="B64" s="109" t="str">
        <f>'La Huerta'!B6</f>
        <v>JGK8350</v>
      </c>
      <c r="C64" s="109" t="str">
        <f>'La Huerta'!C6</f>
        <v xml:space="preserve">CAMIONETA TOYOTA HIACE </v>
      </c>
      <c r="D64" s="109" t="str">
        <f>'La Huerta'!D6</f>
        <v>HIACE</v>
      </c>
      <c r="E64" s="109">
        <f>'La Huerta'!E6</f>
        <v>2009</v>
      </c>
      <c r="F64" s="109">
        <f>'La Huerta'!F6</f>
        <v>4</v>
      </c>
      <c r="G64" s="109" t="str">
        <f>'La Huerta'!G6</f>
        <v>TOYOTA</v>
      </c>
      <c r="H64" s="109" t="str">
        <f>'La Huerta'!H6</f>
        <v xml:space="preserve">OPERATIVO MOVER ALUMNOS </v>
      </c>
      <c r="I64" s="109" t="str">
        <f>'La Huerta'!I6</f>
        <v>Sergio Sánchez Estrada</v>
      </c>
      <c r="J64" s="109">
        <f>'La Huerta'!J6</f>
        <v>330000.01</v>
      </c>
      <c r="K64" s="109">
        <f>'La Huerta'!K6</f>
        <v>11901</v>
      </c>
      <c r="L64" s="109" t="str">
        <f>'La Huerta'!L6</f>
        <v>Blanco</v>
      </c>
      <c r="M64" s="109">
        <f>'La Huerta'!M6</f>
        <v>39812</v>
      </c>
      <c r="N64" s="109" t="e">
        <f>'La Huerta'!#REF!</f>
        <v>#REF!</v>
      </c>
      <c r="O64" s="109" t="str">
        <f>'La Huerta'!N6</f>
        <v>Bueno</v>
      </c>
      <c r="P64" s="240">
        <f>'La Huerta'!O6</f>
        <v>42704</v>
      </c>
      <c r="Q64" s="240">
        <f>'La Huerta'!P6</f>
        <v>43069</v>
      </c>
      <c r="R64" s="109" t="str">
        <f>'La Huerta'!Q6</f>
        <v>ANUAL</v>
      </c>
      <c r="S64" s="109">
        <f>'La Huerta'!R6</f>
        <v>253.97583333333333</v>
      </c>
      <c r="T64" s="109" t="str">
        <f>'La Huerta'!S6</f>
        <v>ABA</v>
      </c>
      <c r="U64" s="109" t="str">
        <f>'La Huerta'!T6</f>
        <v>SI</v>
      </c>
    </row>
    <row r="65" spans="1:22" ht="15.75" customHeight="1" thickBot="1" x14ac:dyDescent="0.3">
      <c r="A65" s="261">
        <f>'La Huerta'!A7</f>
        <v>0</v>
      </c>
      <c r="B65" s="261">
        <f>'La Huerta'!B7</f>
        <v>0</v>
      </c>
      <c r="C65" s="261" t="str">
        <f>'La Huerta'!C7</f>
        <v>CAMIONTA TOYOTA HIACE</v>
      </c>
      <c r="D65" s="261" t="str">
        <f>'La Huerta'!D7</f>
        <v>HIACE</v>
      </c>
      <c r="E65" s="261">
        <f>'La Huerta'!E7</f>
        <v>2017</v>
      </c>
      <c r="F65" s="261">
        <f>'La Huerta'!F7</f>
        <v>4</v>
      </c>
      <c r="G65" s="261" t="str">
        <f>'La Huerta'!G7</f>
        <v>TOYOTA</v>
      </c>
      <c r="H65" s="261" t="str">
        <f>'La Huerta'!H7</f>
        <v xml:space="preserve">OPERATIVO MOVER ALUMNOS </v>
      </c>
      <c r="I65" s="261" t="str">
        <f>'La Huerta'!I7</f>
        <v>Sergio Sánchez Estrada</v>
      </c>
      <c r="J65" s="261">
        <f>'La Huerta'!J7</f>
        <v>450100</v>
      </c>
      <c r="K65" s="261">
        <f>'La Huerta'!K7</f>
        <v>18169</v>
      </c>
      <c r="L65" s="261" t="str">
        <f>'La Huerta'!L7</f>
        <v>Blanco</v>
      </c>
      <c r="M65" s="261">
        <f>'La Huerta'!M7</f>
        <v>42734</v>
      </c>
      <c r="N65" s="261" t="e">
        <f>'La Huerta'!#REF!</f>
        <v>#REF!</v>
      </c>
      <c r="O65" s="261" t="str">
        <f>'La Huerta'!N7</f>
        <v>Nuevo</v>
      </c>
      <c r="P65" s="262">
        <f>'La Huerta'!O7</f>
        <v>42704</v>
      </c>
      <c r="Q65" s="262" t="str">
        <f>'La Huerta'!P7</f>
        <v>novv-17</v>
      </c>
      <c r="R65" s="261" t="str">
        <f>'La Huerta'!Q7</f>
        <v>ANUAL</v>
      </c>
      <c r="S65" s="261" t="str">
        <f>'La Huerta'!R7</f>
        <v>PENDIENTE</v>
      </c>
      <c r="T65" s="261">
        <f>'La Huerta'!S7</f>
        <v>0</v>
      </c>
      <c r="U65" s="109" t="str">
        <f>'La Huerta'!T7</f>
        <v>SI</v>
      </c>
    </row>
    <row r="66" spans="1:22" ht="15.75" customHeight="1" thickBot="1" x14ac:dyDescent="0.3">
      <c r="A66" s="109">
        <f>'La Huerta'!A8</f>
        <v>3</v>
      </c>
      <c r="B66" s="109" t="str">
        <f>'La Huerta'!B8</f>
        <v>JP786</v>
      </c>
      <c r="C66" s="109" t="str">
        <f>'La Huerta'!C8</f>
        <v>CAMIONETA TOYOTA HILUX</v>
      </c>
      <c r="D66" s="109" t="str">
        <f>'La Huerta'!D8</f>
        <v>HILUX</v>
      </c>
      <c r="E66" s="109">
        <f>'La Huerta'!E8</f>
        <v>2009</v>
      </c>
      <c r="F66" s="109">
        <f>'La Huerta'!F8</f>
        <v>4</v>
      </c>
      <c r="G66" s="109" t="str">
        <f>'La Huerta'!G8</f>
        <v>PICK UP</v>
      </c>
      <c r="H66" s="109" t="str">
        <f>'La Huerta'!H8</f>
        <v>DIFISIÓN Y TRASLADO DE PERSONAL</v>
      </c>
      <c r="I66" s="109" t="str">
        <f>'La Huerta'!I8</f>
        <v>Sergio Sánchez Estrada</v>
      </c>
      <c r="J66" s="109">
        <f>'La Huerta'!J8</f>
        <v>218500</v>
      </c>
      <c r="K66" s="109">
        <f>'La Huerta'!K8</f>
        <v>11642</v>
      </c>
      <c r="L66" s="109" t="str">
        <f>'La Huerta'!L8</f>
        <v>Blanca</v>
      </c>
      <c r="M66" s="109">
        <f>'La Huerta'!M8</f>
        <v>39813</v>
      </c>
      <c r="N66" s="109" t="e">
        <f>'La Huerta'!#REF!</f>
        <v>#REF!</v>
      </c>
      <c r="O66" s="109" t="str">
        <f>'La Huerta'!N8</f>
        <v>Bueno</v>
      </c>
      <c r="P66" s="240">
        <f>'La Huerta'!O8</f>
        <v>42704</v>
      </c>
      <c r="Q66" s="240">
        <f>'La Huerta'!P8</f>
        <v>43069</v>
      </c>
      <c r="R66" s="109" t="str">
        <f>'La Huerta'!Q8</f>
        <v>ANUAL</v>
      </c>
      <c r="S66" s="109">
        <f>'La Huerta'!R8</f>
        <v>287.39083333333332</v>
      </c>
      <c r="T66" s="109" t="str">
        <f>'La Huerta'!S8</f>
        <v>ABA</v>
      </c>
      <c r="U66" s="109" t="str">
        <f>'La Huerta'!T8</f>
        <v>SI</v>
      </c>
    </row>
    <row r="67" spans="1:22" ht="15.75" customHeight="1" thickBot="1" x14ac:dyDescent="0.3">
      <c r="A67" s="109">
        <f>'La Huerta'!A9</f>
        <v>4</v>
      </c>
      <c r="B67" s="109" t="str">
        <f>'La Huerta'!B9</f>
        <v>JGW9789</v>
      </c>
      <c r="C67" s="109" t="str">
        <f>'La Huerta'!C9</f>
        <v>CARRO FORD FUSION</v>
      </c>
      <c r="D67" s="109" t="str">
        <f>'La Huerta'!D9</f>
        <v>FUSION</v>
      </c>
      <c r="E67" s="109">
        <f>'La Huerta'!E9</f>
        <v>2010</v>
      </c>
      <c r="F67" s="109">
        <f>'La Huerta'!F9</f>
        <v>4</v>
      </c>
      <c r="G67" s="109" t="str">
        <f>'La Huerta'!G9</f>
        <v>FORD</v>
      </c>
      <c r="H67" s="109" t="str">
        <f>'La Huerta'!H9</f>
        <v>DIRECCIÓN Y TRASLADO DE PERSONAL</v>
      </c>
      <c r="I67" s="109" t="str">
        <f>'La Huerta'!I9</f>
        <v>Sergio Sánchez Estrada</v>
      </c>
      <c r="J67" s="109">
        <f>'La Huerta'!J9</f>
        <v>225979.99</v>
      </c>
      <c r="K67" s="109">
        <f>'La Huerta'!K9</f>
        <v>48059</v>
      </c>
      <c r="L67" s="109" t="str">
        <f>'La Huerta'!L9</f>
        <v>Blanca</v>
      </c>
      <c r="M67" s="109">
        <f>'La Huerta'!M9</f>
        <v>40010</v>
      </c>
      <c r="N67" s="109" t="e">
        <f>'La Huerta'!#REF!</f>
        <v>#REF!</v>
      </c>
      <c r="O67" s="109" t="str">
        <f>'La Huerta'!N9</f>
        <v>Bueno</v>
      </c>
      <c r="P67" s="240">
        <f>'La Huerta'!O9</f>
        <v>42704</v>
      </c>
      <c r="Q67" s="240">
        <f>'La Huerta'!P9</f>
        <v>43069</v>
      </c>
      <c r="R67" s="109" t="str">
        <f>'La Huerta'!Q9</f>
        <v>ANUAL</v>
      </c>
      <c r="S67" s="109">
        <f>'La Huerta'!R9</f>
        <v>205.26750000000001</v>
      </c>
      <c r="T67" s="109" t="str">
        <f>'La Huerta'!S9</f>
        <v>ABA</v>
      </c>
      <c r="U67" s="109" t="str">
        <f>'La Huerta'!T9</f>
        <v>SI</v>
      </c>
    </row>
    <row r="68" spans="1:22" ht="15.75" customHeight="1" thickBot="1" x14ac:dyDescent="0.3">
      <c r="A68" s="109">
        <f>'La Huerta'!A10</f>
        <v>5</v>
      </c>
      <c r="B68" s="109" t="str">
        <f>'La Huerta'!B10</f>
        <v>3GPB85</v>
      </c>
      <c r="C68" s="109" t="str">
        <f>'La Huerta'!C10</f>
        <v>AUTOBÚS INTERNATIONAL</v>
      </c>
      <c r="D68" s="109" t="str">
        <f>'La Huerta'!D10</f>
        <v>INTERNATIONAL</v>
      </c>
      <c r="E68" s="109">
        <f>'La Huerta'!E10</f>
        <v>2010</v>
      </c>
      <c r="F68" s="109">
        <f>'La Huerta'!F10</f>
        <v>4</v>
      </c>
      <c r="G68" s="109" t="str">
        <f>'La Huerta'!G10</f>
        <v>NAVISTAR</v>
      </c>
      <c r="H68" s="109" t="str">
        <f>'La Huerta'!H10</f>
        <v>OPERATIVO MOVER ALUMNOS</v>
      </c>
      <c r="I68" s="109" t="str">
        <f>'La Huerta'!I10</f>
        <v>Sergio Sánchez Estrada</v>
      </c>
      <c r="J68" s="109">
        <f>'La Huerta'!J10</f>
        <v>2000200</v>
      </c>
      <c r="K68" s="109">
        <f>'La Huerta'!K10</f>
        <v>4730</v>
      </c>
      <c r="L68" s="109" t="str">
        <f>'La Huerta'!L10</f>
        <v>blanco</v>
      </c>
      <c r="M68" s="109">
        <f>'La Huerta'!M10</f>
        <v>40155</v>
      </c>
      <c r="N68" s="109" t="e">
        <f>'La Huerta'!#REF!</f>
        <v>#REF!</v>
      </c>
      <c r="O68" s="109" t="str">
        <f>'La Huerta'!N10</f>
        <v>Bueno</v>
      </c>
      <c r="P68" s="240">
        <f>'La Huerta'!O10</f>
        <v>42704</v>
      </c>
      <c r="Q68" s="240">
        <f>'La Huerta'!P10</f>
        <v>43069</v>
      </c>
      <c r="R68" s="109" t="str">
        <f>'La Huerta'!Q10</f>
        <v>ANUAL</v>
      </c>
      <c r="S68" s="109">
        <f>'La Huerta'!R10</f>
        <v>2555.8191666666667</v>
      </c>
      <c r="T68" s="109" t="str">
        <f>'La Huerta'!S10</f>
        <v>ABA</v>
      </c>
      <c r="U68" s="109" t="str">
        <f>'La Huerta'!T10</f>
        <v>SI</v>
      </c>
    </row>
    <row r="69" spans="1:22" ht="15.75" customHeight="1" thickBot="1" x14ac:dyDescent="0.3">
      <c r="A69" s="109">
        <f>'La Huerta'!A11</f>
        <v>6</v>
      </c>
      <c r="B69" s="109" t="str">
        <f>'La Huerta'!B11</f>
        <v>76PD03</v>
      </c>
      <c r="C69" s="109" t="str">
        <f>'La Huerta'!C11</f>
        <v>AUTOBÚS FOTON</v>
      </c>
      <c r="D69" s="109" t="str">
        <f>'La Huerta'!D11</f>
        <v>FOTON</v>
      </c>
      <c r="E69" s="109">
        <f>'La Huerta'!E11</f>
        <v>2012</v>
      </c>
      <c r="F69" s="109">
        <f>'La Huerta'!F11</f>
        <v>4</v>
      </c>
      <c r="G69" s="109" t="str">
        <f>'La Huerta'!G11</f>
        <v>FOTON</v>
      </c>
      <c r="H69" s="109" t="str">
        <f>'La Huerta'!H11</f>
        <v>OPERATIVO MOVER ALUMNOS</v>
      </c>
      <c r="I69" s="109" t="str">
        <f>'La Huerta'!I11</f>
        <v>Sergio Sánchez Estrada</v>
      </c>
      <c r="J69" s="109">
        <f>'La Huerta'!J11</f>
        <v>752862.04</v>
      </c>
      <c r="K69" s="109" t="str">
        <f>'La Huerta'!K11</f>
        <v>Sin factura/comodato</v>
      </c>
      <c r="L69" s="109" t="str">
        <f>'La Huerta'!L11</f>
        <v>Blanco</v>
      </c>
      <c r="M69" s="109">
        <f>'La Huerta'!M11</f>
        <v>0</v>
      </c>
      <c r="N69" s="109" t="e">
        <f>'La Huerta'!#REF!</f>
        <v>#REF!</v>
      </c>
      <c r="O69" s="109" t="str">
        <f>'La Huerta'!N11</f>
        <v>Bueno</v>
      </c>
      <c r="P69" s="240">
        <f>'La Huerta'!O11</f>
        <v>42704</v>
      </c>
      <c r="Q69" s="240">
        <f>'La Huerta'!P11</f>
        <v>43069</v>
      </c>
      <c r="R69" s="109" t="str">
        <f>'La Huerta'!Q11</f>
        <v>ANUAL</v>
      </c>
      <c r="S69" s="109">
        <f>'La Huerta'!R11</f>
        <v>511.28833333333336</v>
      </c>
      <c r="T69" s="109" t="str">
        <f>'La Huerta'!S11</f>
        <v>ABA</v>
      </c>
      <c r="U69" s="109" t="str">
        <f>'La Huerta'!T11</f>
        <v>SI</v>
      </c>
    </row>
    <row r="70" spans="1:22" ht="15.75" customHeight="1" thickBot="1" x14ac:dyDescent="0.3">
      <c r="A70" s="109">
        <f>'La Huerta'!A12</f>
        <v>7</v>
      </c>
      <c r="B70" s="109" t="str">
        <f>'La Huerta'!B12</f>
        <v>JKB1482</v>
      </c>
      <c r="C70" s="109" t="str">
        <f>'La Huerta'!C12</f>
        <v>CARRO AVEO SEDAN</v>
      </c>
      <c r="D70" s="109" t="str">
        <f>'La Huerta'!D12</f>
        <v>SEDAN</v>
      </c>
      <c r="E70" s="109">
        <f>'La Huerta'!E12</f>
        <v>2013</v>
      </c>
      <c r="F70" s="109">
        <f>'La Huerta'!F12</f>
        <v>4</v>
      </c>
      <c r="G70" s="109" t="str">
        <f>'La Huerta'!G12</f>
        <v>SEDAN</v>
      </c>
      <c r="H70" s="109" t="str">
        <f>'La Huerta'!H12</f>
        <v>DIFISIÓN Y TRASLADO DE PERSONAL</v>
      </c>
      <c r="I70" s="109" t="str">
        <f>'La Huerta'!I12</f>
        <v>Sergio Sánchez Estrada</v>
      </c>
      <c r="J70" s="109">
        <f>'La Huerta'!J12</f>
        <v>134900</v>
      </c>
      <c r="K70" s="109">
        <f>'La Huerta'!K12</f>
        <v>1946</v>
      </c>
      <c r="L70" s="109" t="str">
        <f>'La Huerta'!L12</f>
        <v>Blanco</v>
      </c>
      <c r="M70" s="109">
        <f>'La Huerta'!M12</f>
        <v>41228</v>
      </c>
      <c r="N70" s="109" t="e">
        <f>'La Huerta'!#REF!</f>
        <v>#REF!</v>
      </c>
      <c r="O70" s="109" t="str">
        <f>'La Huerta'!N12</f>
        <v>Bueno</v>
      </c>
      <c r="P70" s="240">
        <f>'La Huerta'!O12</f>
        <v>42704</v>
      </c>
      <c r="Q70" s="240">
        <f>'La Huerta'!P12</f>
        <v>43069</v>
      </c>
      <c r="R70" s="109" t="str">
        <f>'La Huerta'!Q12</f>
        <v>ANUAL</v>
      </c>
      <c r="S70" s="109">
        <f>'La Huerta'!R12</f>
        <v>220.56416666666667</v>
      </c>
      <c r="T70" s="109" t="str">
        <f>'La Huerta'!S12</f>
        <v>ABA</v>
      </c>
      <c r="U70" s="109" t="str">
        <f>'La Huerta'!T12</f>
        <v>SI</v>
      </c>
    </row>
    <row r="71" spans="1:22" ht="15.75" customHeight="1" thickBot="1" x14ac:dyDescent="0.3">
      <c r="A71" s="109">
        <f>'La Huerta'!A13</f>
        <v>8</v>
      </c>
      <c r="B71" s="109" t="str">
        <f>'La Huerta'!B13</f>
        <v>JU47700</v>
      </c>
      <c r="C71" s="109" t="str">
        <f>'La Huerta'!C13</f>
        <v>CAMIONETA NISSAN NP300</v>
      </c>
      <c r="D71" s="109" t="str">
        <f>'La Huerta'!D13</f>
        <v>NP300</v>
      </c>
      <c r="E71" s="109">
        <f>'La Huerta'!E13</f>
        <v>2016</v>
      </c>
      <c r="F71" s="109">
        <f>'La Huerta'!F13</f>
        <v>4</v>
      </c>
      <c r="G71" s="109" t="str">
        <f>'La Huerta'!G13</f>
        <v>NISSAN</v>
      </c>
      <c r="H71" s="109" t="str">
        <f>'La Huerta'!H13</f>
        <v xml:space="preserve">DEPARTAMENTO DE SERVICIOS GENERALES </v>
      </c>
      <c r="I71" s="109" t="str">
        <f>'La Huerta'!I13</f>
        <v>Sergio Sánchez Estrada</v>
      </c>
      <c r="J71" s="109">
        <f>'La Huerta'!J13</f>
        <v>201900</v>
      </c>
      <c r="K71" s="109">
        <f>'La Huerta'!K13</f>
        <v>3325</v>
      </c>
      <c r="L71" s="109" t="str">
        <f>'La Huerta'!L13</f>
        <v>Plata</v>
      </c>
      <c r="M71" s="109">
        <f>'La Huerta'!M13</f>
        <v>42367</v>
      </c>
      <c r="N71" s="109" t="e">
        <f>'La Huerta'!#REF!</f>
        <v>#REF!</v>
      </c>
      <c r="O71" s="109" t="str">
        <f>'La Huerta'!N13</f>
        <v>Bueno</v>
      </c>
      <c r="P71" s="240">
        <f>'La Huerta'!O13</f>
        <v>42704</v>
      </c>
      <c r="Q71" s="240">
        <f>'La Huerta'!P13</f>
        <v>43069</v>
      </c>
      <c r="R71" s="109" t="str">
        <f>'La Huerta'!Q13</f>
        <v>ANUAL</v>
      </c>
      <c r="S71" s="109" t="str">
        <f>'La Huerta'!R13</f>
        <v>PENDIENTE</v>
      </c>
      <c r="T71" s="109" t="str">
        <f>'La Huerta'!S13</f>
        <v>ABA</v>
      </c>
      <c r="U71" s="109" t="str">
        <f>'La Huerta'!T13</f>
        <v>SI</v>
      </c>
    </row>
    <row r="72" spans="1:22" ht="15.75" customHeight="1" thickBot="1" x14ac:dyDescent="0.3">
      <c r="A72" s="109">
        <f>'La Huerta'!A14</f>
        <v>9</v>
      </c>
      <c r="B72" s="109" t="str">
        <f>'La Huerta'!B14</f>
        <v>JMA3281</v>
      </c>
      <c r="C72" s="109" t="str">
        <f>'La Huerta'!C14</f>
        <v>CARRO NISSAN TIIDA</v>
      </c>
      <c r="D72" s="109" t="str">
        <f>'La Huerta'!D14</f>
        <v>TIIDA</v>
      </c>
      <c r="E72" s="109">
        <f>'La Huerta'!E14</f>
        <v>2016</v>
      </c>
      <c r="F72" s="109">
        <f>'La Huerta'!F14</f>
        <v>4</v>
      </c>
      <c r="G72" s="109" t="str">
        <f>'La Huerta'!G14</f>
        <v>NISSAN</v>
      </c>
      <c r="H72" s="109" t="str">
        <f>'La Huerta'!H14</f>
        <v>DIFISIÓN Y TRASLADO DE PERSONAL</v>
      </c>
      <c r="I72" s="109" t="str">
        <f>'La Huerta'!I14</f>
        <v>Sergio Sánchez Estrada</v>
      </c>
      <c r="J72" s="109">
        <f>'La Huerta'!J14</f>
        <v>164000</v>
      </c>
      <c r="K72" s="109">
        <f>'La Huerta'!K14</f>
        <v>3324</v>
      </c>
      <c r="L72" s="109" t="str">
        <f>'La Huerta'!L14</f>
        <v>Plata</v>
      </c>
      <c r="M72" s="109">
        <f>'La Huerta'!M14</f>
        <v>42367</v>
      </c>
      <c r="N72" s="109" t="e">
        <f>'La Huerta'!#REF!</f>
        <v>#REF!</v>
      </c>
      <c r="O72" s="109" t="str">
        <f>'La Huerta'!N14</f>
        <v>Bueno</v>
      </c>
      <c r="P72" s="240">
        <f>'La Huerta'!O14</f>
        <v>42704</v>
      </c>
      <c r="Q72" s="240">
        <f>'La Huerta'!P14</f>
        <v>43069</v>
      </c>
      <c r="R72" s="109" t="str">
        <f>'La Huerta'!Q14</f>
        <v>ANUAL</v>
      </c>
      <c r="S72" s="109" t="str">
        <f>'La Huerta'!R14</f>
        <v>PENDIENTE</v>
      </c>
      <c r="T72" s="109" t="str">
        <f>'La Huerta'!S14</f>
        <v>ABA</v>
      </c>
      <c r="U72" s="109" t="str">
        <f>'La Huerta'!T14</f>
        <v>SI</v>
      </c>
    </row>
    <row r="73" spans="1:22" ht="27" thickBot="1" x14ac:dyDescent="0.45">
      <c r="A73" s="272" t="s">
        <v>30</v>
      </c>
      <c r="B73" s="273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4"/>
      <c r="P73" s="270" t="s">
        <v>19</v>
      </c>
      <c r="Q73" s="271"/>
      <c r="R73" s="271"/>
      <c r="S73" s="271"/>
      <c r="T73" s="271"/>
      <c r="U73" s="271"/>
      <c r="V73" s="108"/>
    </row>
    <row r="74" spans="1:22" ht="15.75" customHeight="1" thickBot="1" x14ac:dyDescent="0.3">
      <c r="A74" s="109" t="s">
        <v>9</v>
      </c>
      <c r="B74" s="110" t="s">
        <v>14</v>
      </c>
      <c r="C74" s="110" t="s">
        <v>0</v>
      </c>
      <c r="D74" s="110" t="s">
        <v>1</v>
      </c>
      <c r="E74" s="110" t="s">
        <v>2</v>
      </c>
      <c r="F74" s="110" t="s">
        <v>12</v>
      </c>
      <c r="G74" s="110" t="s">
        <v>10</v>
      </c>
      <c r="H74" s="110" t="s">
        <v>11</v>
      </c>
      <c r="I74" s="110" t="s">
        <v>3</v>
      </c>
      <c r="J74" s="121" t="s">
        <v>4</v>
      </c>
      <c r="K74" s="110" t="s">
        <v>5</v>
      </c>
      <c r="L74" s="110" t="s">
        <v>6</v>
      </c>
      <c r="M74" s="123" t="s">
        <v>7</v>
      </c>
      <c r="N74" s="111" t="s">
        <v>13</v>
      </c>
      <c r="O74" s="110" t="s">
        <v>8</v>
      </c>
      <c r="P74" s="117" t="s">
        <v>15</v>
      </c>
      <c r="Q74" s="117" t="s">
        <v>18</v>
      </c>
      <c r="R74" s="112" t="s">
        <v>16</v>
      </c>
      <c r="S74" s="119" t="s">
        <v>17</v>
      </c>
      <c r="T74" s="113" t="s">
        <v>21</v>
      </c>
      <c r="U74" s="114" t="s">
        <v>20</v>
      </c>
    </row>
    <row r="75" spans="1:22" ht="15.75" customHeight="1" thickBot="1" x14ac:dyDescent="0.3">
      <c r="A75" s="109">
        <f>Mascota!A5</f>
        <v>1</v>
      </c>
      <c r="B75" s="109" t="str">
        <f>Mascota!B5</f>
        <v>JJH1773</v>
      </c>
      <c r="C75" s="109" t="str">
        <f>Mascota!C5</f>
        <v xml:space="preserve">CARRO CHEVY SEDAN </v>
      </c>
      <c r="D75" s="109" t="str">
        <f>Mascota!D5</f>
        <v>CHEVY</v>
      </c>
      <c r="E75" s="109">
        <f>Mascota!E5</f>
        <v>2009</v>
      </c>
      <c r="F75" s="109">
        <f>Mascota!F5</f>
        <v>4</v>
      </c>
      <c r="G75" s="109" t="str">
        <f>Mascota!G5</f>
        <v>SEDAN</v>
      </c>
      <c r="H75" s="109" t="str">
        <f>Mascota!H5</f>
        <v>DIFISIÓN Y TRASLADO DE PERSONAL</v>
      </c>
      <c r="I75" s="109" t="str">
        <f>Mascota!I5</f>
        <v>Sergio Sánchez Estrada</v>
      </c>
      <c r="J75" s="109">
        <f>Mascota!J5</f>
        <v>125000</v>
      </c>
      <c r="K75" s="109">
        <f>Mascota!K5</f>
        <v>665</v>
      </c>
      <c r="L75" s="109" t="str">
        <f>Mascota!L5</f>
        <v>Blanco</v>
      </c>
      <c r="M75" s="109">
        <f>Mascota!M5</f>
        <v>39813</v>
      </c>
      <c r="N75" s="109" t="e">
        <f>Mascota!#REF!</f>
        <v>#REF!</v>
      </c>
      <c r="O75" s="109" t="str">
        <f>Mascota!N5</f>
        <v>Bueno</v>
      </c>
      <c r="P75" s="240">
        <f>Mascota!O5</f>
        <v>42704</v>
      </c>
      <c r="Q75" s="240">
        <f>Mascota!P5</f>
        <v>43069</v>
      </c>
      <c r="R75" s="109" t="str">
        <f>Mascota!Q5</f>
        <v>ANUAL</v>
      </c>
      <c r="S75" s="109">
        <f>Mascota!R5</f>
        <v>155.26750000000001</v>
      </c>
      <c r="T75" s="109" t="str">
        <f>Mascota!S5</f>
        <v>ABA</v>
      </c>
      <c r="U75" s="109" t="str">
        <f>Mascota!T5</f>
        <v>SI</v>
      </c>
    </row>
    <row r="76" spans="1:22" ht="15.75" customHeight="1" thickBot="1" x14ac:dyDescent="0.3">
      <c r="A76" s="109">
        <f>Mascota!A6</f>
        <v>2</v>
      </c>
      <c r="B76" s="109" t="str">
        <f>Mascota!B6</f>
        <v>JGK8350</v>
      </c>
      <c r="C76" s="109" t="str">
        <f>Mascota!C6</f>
        <v xml:space="preserve">CAMIONETA TOYOTA HIACE </v>
      </c>
      <c r="D76" s="109" t="str">
        <f>Mascota!D6</f>
        <v>HIACE</v>
      </c>
      <c r="E76" s="109">
        <f>Mascota!E6</f>
        <v>2009</v>
      </c>
      <c r="F76" s="109">
        <f>Mascota!F6</f>
        <v>4</v>
      </c>
      <c r="G76" s="109" t="str">
        <f>Mascota!G6</f>
        <v>TOYOTA</v>
      </c>
      <c r="H76" s="109" t="str">
        <f>Mascota!H6</f>
        <v xml:space="preserve">OPERATIVO MOVER ALUMNOS </v>
      </c>
      <c r="I76" s="109" t="str">
        <f>Mascota!I6</f>
        <v>Sergio Sánchez Estrada</v>
      </c>
      <c r="J76" s="109">
        <f>Mascota!J6</f>
        <v>330000.01</v>
      </c>
      <c r="K76" s="109">
        <f>Mascota!K6</f>
        <v>11901</v>
      </c>
      <c r="L76" s="109" t="str">
        <f>Mascota!L6</f>
        <v>Blanco</v>
      </c>
      <c r="M76" s="109">
        <f>Mascota!M6</f>
        <v>39812</v>
      </c>
      <c r="N76" s="109" t="e">
        <f>Mascota!#REF!</f>
        <v>#REF!</v>
      </c>
      <c r="O76" s="109" t="str">
        <f>Mascota!N6</f>
        <v>Bueno</v>
      </c>
      <c r="P76" s="240">
        <f>Mascota!O6</f>
        <v>42704</v>
      </c>
      <c r="Q76" s="240">
        <f>Mascota!P6</f>
        <v>43069</v>
      </c>
      <c r="R76" s="109" t="str">
        <f>Mascota!Q6</f>
        <v>ANUAL</v>
      </c>
      <c r="S76" s="109">
        <f>Mascota!R6</f>
        <v>253.97583333333333</v>
      </c>
      <c r="T76" s="109" t="str">
        <f>Mascota!S6</f>
        <v>ABA</v>
      </c>
      <c r="U76" s="109" t="str">
        <f>Mascota!T6</f>
        <v>SI</v>
      </c>
    </row>
    <row r="77" spans="1:22" ht="15.75" customHeight="1" thickBot="1" x14ac:dyDescent="0.3">
      <c r="A77" s="261">
        <f>Mascota!A7</f>
        <v>0</v>
      </c>
      <c r="B77" s="261">
        <f>Mascota!B7</f>
        <v>0</v>
      </c>
      <c r="C77" s="261" t="str">
        <f>Mascota!C7</f>
        <v>CAMIONTA TOYOTA HIACE</v>
      </c>
      <c r="D77" s="261" t="str">
        <f>Mascota!D7</f>
        <v>HIACE</v>
      </c>
      <c r="E77" s="261">
        <f>Mascota!E7</f>
        <v>2017</v>
      </c>
      <c r="F77" s="261">
        <f>Mascota!F7</f>
        <v>4</v>
      </c>
      <c r="G77" s="261" t="str">
        <f>Mascota!G7</f>
        <v>TOYOTA</v>
      </c>
      <c r="H77" s="261" t="str">
        <f>Mascota!H7</f>
        <v xml:space="preserve">OPERATIVO MOVER ALUMNOS </v>
      </c>
      <c r="I77" s="261" t="str">
        <f>Mascota!I7</f>
        <v>Sergio Sánchez Estrada</v>
      </c>
      <c r="J77" s="261">
        <f>Mascota!J7</f>
        <v>450100</v>
      </c>
      <c r="K77" s="261">
        <f>Mascota!K7</f>
        <v>18169</v>
      </c>
      <c r="L77" s="261" t="str">
        <f>Mascota!L7</f>
        <v>Blanco</v>
      </c>
      <c r="M77" s="261">
        <f>Mascota!M7</f>
        <v>42734</v>
      </c>
      <c r="N77" s="261" t="e">
        <f>Mascota!#REF!</f>
        <v>#REF!</v>
      </c>
      <c r="O77" s="261" t="str">
        <f>Mascota!N7</f>
        <v>Nuevo</v>
      </c>
      <c r="P77" s="262">
        <f>Mascota!O7</f>
        <v>42704</v>
      </c>
      <c r="Q77" s="262" t="str">
        <f>Mascota!P7</f>
        <v>novv-17</v>
      </c>
      <c r="R77" s="261" t="str">
        <f>Mascota!Q7</f>
        <v>ANUAL</v>
      </c>
      <c r="S77" s="261" t="str">
        <f>Mascota!R7</f>
        <v>PENDIENTE</v>
      </c>
      <c r="T77" s="261">
        <f>Mascota!S7</f>
        <v>0</v>
      </c>
      <c r="U77" s="109" t="str">
        <f>Mascota!T7</f>
        <v>SI</v>
      </c>
    </row>
    <row r="78" spans="1:22" ht="15.75" customHeight="1" thickBot="1" x14ac:dyDescent="0.3">
      <c r="A78" s="109">
        <f>Mascota!A8</f>
        <v>3</v>
      </c>
      <c r="B78" s="109" t="str">
        <f>Mascota!B8</f>
        <v>JP786</v>
      </c>
      <c r="C78" s="109" t="str">
        <f>Mascota!C8</f>
        <v>CAMIONETA TOYOTA HILUX</v>
      </c>
      <c r="D78" s="109" t="str">
        <f>Mascota!D8</f>
        <v>HILUX</v>
      </c>
      <c r="E78" s="109">
        <f>Mascota!E8</f>
        <v>2009</v>
      </c>
      <c r="F78" s="109">
        <f>Mascota!F8</f>
        <v>4</v>
      </c>
      <c r="G78" s="109" t="str">
        <f>Mascota!G8</f>
        <v>PICK UP</v>
      </c>
      <c r="H78" s="109" t="str">
        <f>Mascota!H8</f>
        <v>DIFISIÓN Y TRASLADO DE PERSONAL</v>
      </c>
      <c r="I78" s="109" t="str">
        <f>Mascota!I8</f>
        <v>Sergio Sánchez Estrada</v>
      </c>
      <c r="J78" s="109">
        <f>Mascota!J8</f>
        <v>218500</v>
      </c>
      <c r="K78" s="109">
        <f>Mascota!K8</f>
        <v>11642</v>
      </c>
      <c r="L78" s="109" t="str">
        <f>Mascota!L8</f>
        <v>Blanca</v>
      </c>
      <c r="M78" s="109">
        <f>Mascota!M8</f>
        <v>39813</v>
      </c>
      <c r="N78" s="109" t="e">
        <f>Mascota!#REF!</f>
        <v>#REF!</v>
      </c>
      <c r="O78" s="109" t="str">
        <f>Mascota!N8</f>
        <v>Bueno</v>
      </c>
      <c r="P78" s="240">
        <f>Mascota!O8</f>
        <v>42704</v>
      </c>
      <c r="Q78" s="240">
        <f>Mascota!P8</f>
        <v>43069</v>
      </c>
      <c r="R78" s="109" t="str">
        <f>Mascota!Q8</f>
        <v>ANUAL</v>
      </c>
      <c r="S78" s="109">
        <f>Mascota!R8</f>
        <v>287.39083333333332</v>
      </c>
      <c r="T78" s="109" t="str">
        <f>Mascota!S8</f>
        <v>ABA</v>
      </c>
      <c r="U78" s="109" t="str">
        <f>Mascota!T8</f>
        <v>SI</v>
      </c>
    </row>
    <row r="79" spans="1:22" ht="15.75" customHeight="1" thickBot="1" x14ac:dyDescent="0.3">
      <c r="A79" s="109">
        <f>Mascota!A9</f>
        <v>4</v>
      </c>
      <c r="B79" s="109" t="str">
        <f>Mascota!B9</f>
        <v>JGW9789</v>
      </c>
      <c r="C79" s="109" t="str">
        <f>Mascota!C9</f>
        <v>CARRO FORD FUSION</v>
      </c>
      <c r="D79" s="109" t="str">
        <f>Mascota!D9</f>
        <v>FUSION</v>
      </c>
      <c r="E79" s="109">
        <f>Mascota!E9</f>
        <v>2010</v>
      </c>
      <c r="F79" s="109">
        <f>Mascota!F9</f>
        <v>4</v>
      </c>
      <c r="G79" s="109" t="str">
        <f>Mascota!G9</f>
        <v>FORD</v>
      </c>
      <c r="H79" s="109" t="str">
        <f>Mascota!H9</f>
        <v>DIRECCIÓN Y TRASLADO DE PERSONAL</v>
      </c>
      <c r="I79" s="109" t="str">
        <f>Mascota!I9</f>
        <v>Sergio Sánchez Estrada</v>
      </c>
      <c r="J79" s="109">
        <f>Mascota!J9</f>
        <v>225979.99</v>
      </c>
      <c r="K79" s="109">
        <f>Mascota!K9</f>
        <v>48059</v>
      </c>
      <c r="L79" s="109" t="str">
        <f>Mascota!L9</f>
        <v>Blanca</v>
      </c>
      <c r="M79" s="109">
        <f>Mascota!M9</f>
        <v>40010</v>
      </c>
      <c r="N79" s="109" t="e">
        <f>Mascota!#REF!</f>
        <v>#REF!</v>
      </c>
      <c r="O79" s="109" t="str">
        <f>Mascota!N9</f>
        <v>Bueno</v>
      </c>
      <c r="P79" s="240">
        <f>Mascota!O9</f>
        <v>42704</v>
      </c>
      <c r="Q79" s="240">
        <f>Mascota!P9</f>
        <v>43069</v>
      </c>
      <c r="R79" s="109" t="str">
        <f>Mascota!Q9</f>
        <v>ANUAL</v>
      </c>
      <c r="S79" s="109">
        <f>Mascota!R9</f>
        <v>205.26750000000001</v>
      </c>
      <c r="T79" s="109" t="str">
        <f>Mascota!S9</f>
        <v>ABA</v>
      </c>
      <c r="U79" s="109" t="str">
        <f>Mascota!T9</f>
        <v>SI</v>
      </c>
    </row>
    <row r="80" spans="1:22" ht="15.75" customHeight="1" thickBot="1" x14ac:dyDescent="0.3">
      <c r="A80" s="109">
        <f>Mascota!A10</f>
        <v>5</v>
      </c>
      <c r="B80" s="109" t="str">
        <f>Mascota!B10</f>
        <v>3GPB85</v>
      </c>
      <c r="C80" s="109" t="str">
        <f>Mascota!C10</f>
        <v>AUTOBÚS INTERNATIONAL</v>
      </c>
      <c r="D80" s="109" t="str">
        <f>Mascota!D10</f>
        <v>INTERNATIONAL</v>
      </c>
      <c r="E80" s="109">
        <f>Mascota!E10</f>
        <v>2010</v>
      </c>
      <c r="F80" s="109">
        <f>Mascota!F10</f>
        <v>4</v>
      </c>
      <c r="G80" s="109" t="str">
        <f>Mascota!G10</f>
        <v>NAVISTAR</v>
      </c>
      <c r="H80" s="109" t="str">
        <f>Mascota!H10</f>
        <v>OPERATIVO MOVER ALUMNOS</v>
      </c>
      <c r="I80" s="109" t="str">
        <f>Mascota!I10</f>
        <v>Sergio Sánchez Estrada</v>
      </c>
      <c r="J80" s="109">
        <f>Mascota!J10</f>
        <v>2000200</v>
      </c>
      <c r="K80" s="109">
        <f>Mascota!K10</f>
        <v>4730</v>
      </c>
      <c r="L80" s="109" t="str">
        <f>Mascota!L10</f>
        <v>blanco</v>
      </c>
      <c r="M80" s="109">
        <f>Mascota!M10</f>
        <v>40155</v>
      </c>
      <c r="N80" s="109" t="e">
        <f>Mascota!#REF!</f>
        <v>#REF!</v>
      </c>
      <c r="O80" s="109" t="str">
        <f>Mascota!N10</f>
        <v>Bueno</v>
      </c>
      <c r="P80" s="240">
        <f>Mascota!O10</f>
        <v>42704</v>
      </c>
      <c r="Q80" s="240">
        <f>Mascota!P10</f>
        <v>43069</v>
      </c>
      <c r="R80" s="109" t="str">
        <f>Mascota!Q10</f>
        <v>ANUAL</v>
      </c>
      <c r="S80" s="109">
        <f>Mascota!R10</f>
        <v>2555.8191666666667</v>
      </c>
      <c r="T80" s="109" t="str">
        <f>Mascota!S10</f>
        <v>ABA</v>
      </c>
      <c r="U80" s="109" t="str">
        <f>Mascota!T10</f>
        <v>SI</v>
      </c>
    </row>
    <row r="81" spans="1:22" ht="15.75" customHeight="1" thickBot="1" x14ac:dyDescent="0.3">
      <c r="A81" s="109">
        <f>Mascota!A11</f>
        <v>6</v>
      </c>
      <c r="B81" s="109" t="str">
        <f>Mascota!B11</f>
        <v>76PD03</v>
      </c>
      <c r="C81" s="109" t="str">
        <f>Mascota!C11</f>
        <v>AUTOBÚS FOTON</v>
      </c>
      <c r="D81" s="109" t="str">
        <f>Mascota!D11</f>
        <v>FOTON</v>
      </c>
      <c r="E81" s="109">
        <f>Mascota!E11</f>
        <v>2012</v>
      </c>
      <c r="F81" s="109">
        <f>Mascota!F11</f>
        <v>4</v>
      </c>
      <c r="G81" s="109" t="str">
        <f>Mascota!G11</f>
        <v>FOTON</v>
      </c>
      <c r="H81" s="109" t="str">
        <f>Mascota!H11</f>
        <v>OPERATIVO MOVER ALUMNOS</v>
      </c>
      <c r="I81" s="109" t="str">
        <f>Mascota!I11</f>
        <v>Sergio Sánchez Estrada</v>
      </c>
      <c r="J81" s="109">
        <f>Mascota!J11</f>
        <v>752862.04</v>
      </c>
      <c r="K81" s="109" t="str">
        <f>Mascota!K11</f>
        <v>Sin factura/comodato</v>
      </c>
      <c r="L81" s="109" t="str">
        <f>Mascota!L11</f>
        <v>Blanco</v>
      </c>
      <c r="M81" s="109">
        <f>Mascota!M11</f>
        <v>0</v>
      </c>
      <c r="N81" s="109" t="e">
        <f>Mascota!#REF!</f>
        <v>#REF!</v>
      </c>
      <c r="O81" s="109" t="str">
        <f>Mascota!N11</f>
        <v>Bueno</v>
      </c>
      <c r="P81" s="240">
        <f>Mascota!O11</f>
        <v>42704</v>
      </c>
      <c r="Q81" s="240">
        <f>Mascota!P11</f>
        <v>43069</v>
      </c>
      <c r="R81" s="109" t="str">
        <f>Mascota!Q11</f>
        <v>ANUAL</v>
      </c>
      <c r="S81" s="109">
        <f>Mascota!R11</f>
        <v>511.28833333333336</v>
      </c>
      <c r="T81" s="109" t="str">
        <f>Mascota!S11</f>
        <v>ABA</v>
      </c>
      <c r="U81" s="109" t="str">
        <f>Mascota!T11</f>
        <v>SI</v>
      </c>
    </row>
    <row r="82" spans="1:22" ht="15.75" customHeight="1" thickBot="1" x14ac:dyDescent="0.3">
      <c r="A82" s="109">
        <f>Mascota!A12</f>
        <v>7</v>
      </c>
      <c r="B82" s="109" t="str">
        <f>Mascota!B12</f>
        <v>JKB1482</v>
      </c>
      <c r="C82" s="109" t="str">
        <f>Mascota!C12</f>
        <v>CARRO AVEO SEDAN</v>
      </c>
      <c r="D82" s="109" t="str">
        <f>Mascota!D12</f>
        <v>SEDAN</v>
      </c>
      <c r="E82" s="109">
        <f>Mascota!E12</f>
        <v>2013</v>
      </c>
      <c r="F82" s="109">
        <f>Mascota!F12</f>
        <v>4</v>
      </c>
      <c r="G82" s="109" t="str">
        <f>Mascota!G12</f>
        <v>SEDAN</v>
      </c>
      <c r="H82" s="109" t="str">
        <f>Mascota!H12</f>
        <v>DIFISIÓN Y TRASLADO DE PERSONAL</v>
      </c>
      <c r="I82" s="109" t="str">
        <f>Mascota!I12</f>
        <v>Sergio Sánchez Estrada</v>
      </c>
      <c r="J82" s="109">
        <f>Mascota!J12</f>
        <v>134900</v>
      </c>
      <c r="K82" s="109">
        <f>Mascota!K12</f>
        <v>1946</v>
      </c>
      <c r="L82" s="109" t="str">
        <f>Mascota!L12</f>
        <v>Blanco</v>
      </c>
      <c r="M82" s="109">
        <f>Mascota!M12</f>
        <v>41228</v>
      </c>
      <c r="N82" s="109" t="e">
        <f>Mascota!#REF!</f>
        <v>#REF!</v>
      </c>
      <c r="O82" s="109" t="str">
        <f>Mascota!N12</f>
        <v>Bueno</v>
      </c>
      <c r="P82" s="240">
        <f>Mascota!O12</f>
        <v>42704</v>
      </c>
      <c r="Q82" s="240">
        <f>Mascota!P12</f>
        <v>43069</v>
      </c>
      <c r="R82" s="109" t="str">
        <f>Mascota!Q12</f>
        <v>ANUAL</v>
      </c>
      <c r="S82" s="109">
        <f>Mascota!R12</f>
        <v>220.56416666666667</v>
      </c>
      <c r="T82" s="109" t="str">
        <f>Mascota!S12</f>
        <v>ABA</v>
      </c>
      <c r="U82" s="109" t="str">
        <f>Mascota!T12</f>
        <v>SI</v>
      </c>
    </row>
    <row r="83" spans="1:22" ht="15.75" customHeight="1" thickBot="1" x14ac:dyDescent="0.3">
      <c r="A83" s="109">
        <f>Mascota!A13</f>
        <v>8</v>
      </c>
      <c r="B83" s="109" t="str">
        <f>Mascota!B13</f>
        <v>JU47700</v>
      </c>
      <c r="C83" s="109" t="str">
        <f>Mascota!C13</f>
        <v>CAMIONETA NISSAN NP300</v>
      </c>
      <c r="D83" s="109" t="str">
        <f>Mascota!D13</f>
        <v>NP300</v>
      </c>
      <c r="E83" s="109">
        <f>Mascota!E13</f>
        <v>2016</v>
      </c>
      <c r="F83" s="109">
        <f>Mascota!F13</f>
        <v>4</v>
      </c>
      <c r="G83" s="109" t="str">
        <f>Mascota!G13</f>
        <v>NISSAN</v>
      </c>
      <c r="H83" s="109" t="str">
        <f>Mascota!H13</f>
        <v xml:space="preserve">DEPARTAMENTO DE SERVICIOS GENERALES </v>
      </c>
      <c r="I83" s="109" t="str">
        <f>Mascota!I13</f>
        <v>Sergio Sánchez Estrada</v>
      </c>
      <c r="J83" s="109">
        <f>Mascota!J13</f>
        <v>201900</v>
      </c>
      <c r="K83" s="109">
        <f>Mascota!K13</f>
        <v>3325</v>
      </c>
      <c r="L83" s="109" t="str">
        <f>Mascota!L13</f>
        <v>Plata</v>
      </c>
      <c r="M83" s="109">
        <f>Mascota!M13</f>
        <v>42367</v>
      </c>
      <c r="N83" s="109" t="e">
        <f>Mascota!#REF!</f>
        <v>#REF!</v>
      </c>
      <c r="O83" s="109" t="str">
        <f>Mascota!N13</f>
        <v>Bueno</v>
      </c>
      <c r="P83" s="240">
        <f>Mascota!O13</f>
        <v>42704</v>
      </c>
      <c r="Q83" s="240">
        <f>Mascota!P13</f>
        <v>43069</v>
      </c>
      <c r="R83" s="109" t="str">
        <f>Mascota!Q13</f>
        <v>ANUAL</v>
      </c>
      <c r="S83" s="109" t="str">
        <f>Mascota!R13</f>
        <v>PENDIENTE</v>
      </c>
      <c r="T83" s="109" t="str">
        <f>Mascota!S13</f>
        <v>ABA</v>
      </c>
      <c r="U83" s="109" t="str">
        <f>Mascota!T13</f>
        <v>SI</v>
      </c>
    </row>
    <row r="84" spans="1:22" ht="15.75" customHeight="1" thickBot="1" x14ac:dyDescent="0.3">
      <c r="A84" s="109">
        <f>Mascota!A14</f>
        <v>9</v>
      </c>
      <c r="B84" s="109" t="str">
        <f>Mascota!B14</f>
        <v>JMA3281</v>
      </c>
      <c r="C84" s="109" t="str">
        <f>Mascota!C14</f>
        <v>CARRO NISSAN TIIDA</v>
      </c>
      <c r="D84" s="109" t="str">
        <f>Mascota!D14</f>
        <v>TIIDA</v>
      </c>
      <c r="E84" s="109">
        <f>Mascota!E14</f>
        <v>2016</v>
      </c>
      <c r="F84" s="109">
        <f>Mascota!F14</f>
        <v>4</v>
      </c>
      <c r="G84" s="109" t="str">
        <f>Mascota!G14</f>
        <v>NISSAN</v>
      </c>
      <c r="H84" s="109" t="str">
        <f>Mascota!H14</f>
        <v>DIFISIÓN Y TRASLADO DE PERSONAL</v>
      </c>
      <c r="I84" s="109" t="str">
        <f>Mascota!I14</f>
        <v>Sergio Sánchez Estrada</v>
      </c>
      <c r="J84" s="109">
        <f>Mascota!J14</f>
        <v>164000</v>
      </c>
      <c r="K84" s="109">
        <f>Mascota!K14</f>
        <v>3324</v>
      </c>
      <c r="L84" s="109" t="str">
        <f>Mascota!L14</f>
        <v>Plata</v>
      </c>
      <c r="M84" s="109">
        <f>Mascota!M14</f>
        <v>42367</v>
      </c>
      <c r="N84" s="109" t="e">
        <f>Mascota!#REF!</f>
        <v>#REF!</v>
      </c>
      <c r="O84" s="109" t="str">
        <f>Mascota!N14</f>
        <v>Bueno</v>
      </c>
      <c r="P84" s="240">
        <f>Mascota!O14</f>
        <v>42704</v>
      </c>
      <c r="Q84" s="240">
        <f>Mascota!P14</f>
        <v>43069</v>
      </c>
      <c r="R84" s="109" t="str">
        <f>Mascota!Q14</f>
        <v>ANUAL</v>
      </c>
      <c r="S84" s="109" t="str">
        <f>Mascota!R14</f>
        <v>PENDIENTE</v>
      </c>
      <c r="T84" s="109" t="str">
        <f>Mascota!S14</f>
        <v>ABA</v>
      </c>
      <c r="U84" s="109" t="str">
        <f>Mascota!T14</f>
        <v>SI</v>
      </c>
    </row>
    <row r="85" spans="1:22" ht="27" thickBot="1" x14ac:dyDescent="0.45">
      <c r="A85" s="272" t="s">
        <v>31</v>
      </c>
      <c r="B85" s="273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4"/>
      <c r="P85" s="270" t="s">
        <v>19</v>
      </c>
      <c r="Q85" s="271"/>
      <c r="R85" s="271"/>
      <c r="S85" s="271"/>
      <c r="T85" s="271"/>
      <c r="U85" s="271"/>
      <c r="V85" s="108"/>
    </row>
    <row r="86" spans="1:22" ht="15.75" customHeight="1" thickBot="1" x14ac:dyDescent="0.3">
      <c r="A86" s="109" t="s">
        <v>9</v>
      </c>
      <c r="B86" s="110" t="s">
        <v>14</v>
      </c>
      <c r="C86" s="110" t="s">
        <v>0</v>
      </c>
      <c r="D86" s="110" t="s">
        <v>1</v>
      </c>
      <c r="E86" s="110" t="s">
        <v>2</v>
      </c>
      <c r="F86" s="110" t="s">
        <v>12</v>
      </c>
      <c r="G86" s="110" t="s">
        <v>10</v>
      </c>
      <c r="H86" s="110" t="s">
        <v>11</v>
      </c>
      <c r="I86" s="110" t="s">
        <v>3</v>
      </c>
      <c r="J86" s="121" t="s">
        <v>4</v>
      </c>
      <c r="K86" s="110" t="s">
        <v>5</v>
      </c>
      <c r="L86" s="110" t="s">
        <v>6</v>
      </c>
      <c r="M86" s="123" t="s">
        <v>7</v>
      </c>
      <c r="N86" s="111" t="s">
        <v>13</v>
      </c>
      <c r="O86" s="110" t="s">
        <v>8</v>
      </c>
      <c r="P86" s="117" t="s">
        <v>15</v>
      </c>
      <c r="Q86" s="117" t="s">
        <v>18</v>
      </c>
      <c r="R86" s="112" t="s">
        <v>16</v>
      </c>
      <c r="S86" s="119" t="s">
        <v>17</v>
      </c>
      <c r="T86" s="113" t="s">
        <v>21</v>
      </c>
      <c r="U86" s="114" t="s">
        <v>20</v>
      </c>
    </row>
    <row r="87" spans="1:22" ht="15.75" thickBot="1" x14ac:dyDescent="0.3">
      <c r="A87" s="109">
        <f>'Puerto Vallarta'!A5</f>
        <v>1</v>
      </c>
      <c r="B87" s="109" t="str">
        <f>'Puerto Vallarta'!B5</f>
        <v>JY-01062</v>
      </c>
      <c r="C87" s="109" t="str">
        <f>'Puerto Vallarta'!C5</f>
        <v>TOYOTA</v>
      </c>
      <c r="D87" s="109" t="str">
        <f>'Puerto Vallarta'!D5</f>
        <v>HILUX</v>
      </c>
      <c r="E87" s="109">
        <f>'Puerto Vallarta'!E5</f>
        <v>2012</v>
      </c>
      <c r="F87" s="109">
        <f>'Puerto Vallarta'!F5</f>
        <v>4</v>
      </c>
      <c r="G87" s="109" t="str">
        <f>'Puerto Vallarta'!G5</f>
        <v>austero</v>
      </c>
      <c r="H87" s="109" t="str">
        <f>'Puerto Vallarta'!H5</f>
        <v>VIAJES OFICIALES Y TRAMITES ADMINISTRATIVOS</v>
      </c>
      <c r="I87" s="109" t="str">
        <f>'Puerto Vallarta'!I5</f>
        <v>DIRECCIÓN GENERAL</v>
      </c>
      <c r="J87" s="109">
        <f>'Puerto Vallarta'!J5</f>
        <v>288700</v>
      </c>
      <c r="K87" s="109">
        <f>'Puerto Vallarta'!K5</f>
        <v>3627</v>
      </c>
      <c r="L87" s="109" t="str">
        <f>'Puerto Vallarta'!L5</f>
        <v>BLANCO</v>
      </c>
      <c r="M87" s="109">
        <f>'Puerto Vallarta'!M5</f>
        <v>41085</v>
      </c>
      <c r="N87" s="109" t="e">
        <f>'Puerto Vallarta'!#REF!</f>
        <v>#REF!</v>
      </c>
      <c r="O87" s="109" t="str">
        <f>'Puerto Vallarta'!N5</f>
        <v>En condiciones optimas de uso</v>
      </c>
      <c r="P87" s="240">
        <f>'Puerto Vallarta'!O5</f>
        <v>42338</v>
      </c>
      <c r="Q87" s="240">
        <f>'Puerto Vallarta'!P5</f>
        <v>42704</v>
      </c>
      <c r="R87" s="109" t="str">
        <f>'Puerto Vallarta'!Q5</f>
        <v>Anual</v>
      </c>
      <c r="S87" s="109">
        <f>'Puerto Vallarta'!R5</f>
        <v>712.83833333333325</v>
      </c>
      <c r="T87" s="109" t="str">
        <f>'Puerto Vallarta'!S5</f>
        <v>Seguros Banorte. S.A. de C.V.</v>
      </c>
      <c r="U87" s="109" t="str">
        <f>'Puerto Vallarta'!T5</f>
        <v>SI</v>
      </c>
    </row>
    <row r="88" spans="1:22" ht="15.75" thickBot="1" x14ac:dyDescent="0.3">
      <c r="A88" s="109">
        <f>'Puerto Vallarta'!A6</f>
        <v>2</v>
      </c>
      <c r="B88" s="109" t="str">
        <f>'Puerto Vallarta'!B6</f>
        <v>JJZ-9908</v>
      </c>
      <c r="C88" s="109" t="str">
        <f>'Puerto Vallarta'!C6</f>
        <v>NISSAN</v>
      </c>
      <c r="D88" s="109" t="str">
        <f>'Puerto Vallarta'!D6</f>
        <v>TIIDA</v>
      </c>
      <c r="E88" s="109">
        <f>'Puerto Vallarta'!E6</f>
        <v>2012</v>
      </c>
      <c r="F88" s="109">
        <f>'Puerto Vallarta'!F6</f>
        <v>4</v>
      </c>
      <c r="G88" s="109" t="str">
        <f>'Puerto Vallarta'!G6</f>
        <v>austero</v>
      </c>
      <c r="H88" s="109" t="str">
        <f>'Puerto Vallarta'!H6</f>
        <v xml:space="preserve">VIAJES OFICIALES </v>
      </c>
      <c r="I88" s="109" t="str">
        <f>'Puerto Vallarta'!I6</f>
        <v>DIRECCIÓN GENERAL</v>
      </c>
      <c r="J88" s="109">
        <f>'Puerto Vallarta'!J6</f>
        <v>152390</v>
      </c>
      <c r="K88" s="109" t="str">
        <f>'Puerto Vallarta'!K6</f>
        <v>FA015346</v>
      </c>
      <c r="L88" s="109" t="str">
        <f>'Puerto Vallarta'!L6</f>
        <v>BLANCO</v>
      </c>
      <c r="M88" s="109">
        <f>'Puerto Vallarta'!M6</f>
        <v>41100</v>
      </c>
      <c r="N88" s="109" t="e">
        <f>'Puerto Vallarta'!#REF!</f>
        <v>#REF!</v>
      </c>
      <c r="O88" s="109" t="str">
        <f>'Puerto Vallarta'!N6</f>
        <v>En condiciones optimas de uso</v>
      </c>
      <c r="P88" s="240">
        <f>'Puerto Vallarta'!O6</f>
        <v>42338</v>
      </c>
      <c r="Q88" s="240">
        <f>'Puerto Vallarta'!P6</f>
        <v>42704</v>
      </c>
      <c r="R88" s="109" t="str">
        <f>'Puerto Vallarta'!Q6</f>
        <v>Anual</v>
      </c>
      <c r="S88" s="109">
        <f>'Puerto Vallarta'!R6</f>
        <v>467.57166666666666</v>
      </c>
      <c r="T88" s="109" t="str">
        <f>'Puerto Vallarta'!S6</f>
        <v>Seguros Banorte. S.A. de C.V.</v>
      </c>
      <c r="U88" s="109" t="str">
        <f>'Puerto Vallarta'!T6</f>
        <v>SI</v>
      </c>
    </row>
    <row r="89" spans="1:22" ht="15.75" thickBot="1" x14ac:dyDescent="0.3">
      <c r="A89" s="109">
        <f>'Puerto Vallarta'!A7</f>
        <v>3</v>
      </c>
      <c r="B89" s="109" t="str">
        <f>'Puerto Vallarta'!B7</f>
        <v>JJL-7583</v>
      </c>
      <c r="C89" s="109" t="str">
        <f>'Puerto Vallarta'!C7</f>
        <v>CHEVROLET</v>
      </c>
      <c r="D89" s="109" t="str">
        <f>'Puerto Vallarta'!D7</f>
        <v>CHEVY</v>
      </c>
      <c r="E89" s="109">
        <f>'Puerto Vallarta'!E7</f>
        <v>2009</v>
      </c>
      <c r="F89" s="109">
        <f>'Puerto Vallarta'!F7</f>
        <v>4</v>
      </c>
      <c r="G89" s="109" t="str">
        <f>'Puerto Vallarta'!G7</f>
        <v>austero</v>
      </c>
      <c r="H89" s="109" t="str">
        <f>'Puerto Vallarta'!H7</f>
        <v>VINCULACIÓN, PROMOCIÓN Y DIFUSIÓN</v>
      </c>
      <c r="I89" s="109" t="str">
        <f>'Puerto Vallarta'!I7</f>
        <v>VINCULACIÓN</v>
      </c>
      <c r="J89" s="109">
        <f>'Puerto Vallarta'!J7</f>
        <v>113137</v>
      </c>
      <c r="K89" s="109" t="str">
        <f>'Puerto Vallarta'!K7</f>
        <v>A 23611</v>
      </c>
      <c r="L89" s="109" t="str">
        <f>'Puerto Vallarta'!L7</f>
        <v>BLANCO</v>
      </c>
      <c r="M89" s="109">
        <f>'Puerto Vallarta'!M7</f>
        <v>39899</v>
      </c>
      <c r="N89" s="109" t="e">
        <f>'Puerto Vallarta'!#REF!</f>
        <v>#REF!</v>
      </c>
      <c r="O89" s="109" t="str">
        <f>'Puerto Vallarta'!N7</f>
        <v>En condiciones optimas de uso</v>
      </c>
      <c r="P89" s="240">
        <f>'Puerto Vallarta'!O7</f>
        <v>42338</v>
      </c>
      <c r="Q89" s="240">
        <f>'Puerto Vallarta'!P7</f>
        <v>42704</v>
      </c>
      <c r="R89" s="109" t="str">
        <f>'Puerto Vallarta'!Q7</f>
        <v>Anual</v>
      </c>
      <c r="S89" s="109">
        <f>'Puerto Vallarta'!R7</f>
        <v>381.51666666666665</v>
      </c>
      <c r="T89" s="109" t="str">
        <f>'Puerto Vallarta'!S7</f>
        <v>Seguros Banorte. S.A. de C.V.</v>
      </c>
      <c r="U89" s="109" t="str">
        <f>'Puerto Vallarta'!T7</f>
        <v>SI</v>
      </c>
    </row>
    <row r="90" spans="1:22" ht="15.75" thickBot="1" x14ac:dyDescent="0.3">
      <c r="A90" s="109">
        <f>'Puerto Vallarta'!A8</f>
        <v>4</v>
      </c>
      <c r="B90" s="109" t="str">
        <f>'Puerto Vallarta'!B8</f>
        <v>JM-84187</v>
      </c>
      <c r="C90" s="109" t="str">
        <f>'Puerto Vallarta'!C8</f>
        <v>FORD</v>
      </c>
      <c r="D90" s="109" t="str">
        <f>'Puerto Vallarta'!D8</f>
        <v>RANGER NEGRA</v>
      </c>
      <c r="E90" s="109">
        <f>'Puerto Vallarta'!E8</f>
        <v>2006</v>
      </c>
      <c r="F90" s="109">
        <f>'Puerto Vallarta'!F8</f>
        <v>4</v>
      </c>
      <c r="G90" s="109" t="str">
        <f>'Puerto Vallarta'!G8</f>
        <v>austero</v>
      </c>
      <c r="H90" s="109" t="str">
        <f>'Puerto Vallarta'!H8</f>
        <v>COMPRAS Y TRÁMITES ADMINISTRATIVOS</v>
      </c>
      <c r="I90" s="109" t="str">
        <f>'Puerto Vallarta'!I8</f>
        <v>RECURSOS MATERIALES</v>
      </c>
      <c r="J90" s="109">
        <f>'Puerto Vallarta'!J8</f>
        <v>161000</v>
      </c>
      <c r="K90" s="109">
        <f>'Puerto Vallarta'!K8</f>
        <v>36947</v>
      </c>
      <c r="L90" s="109" t="str">
        <f>'Puerto Vallarta'!L8</f>
        <v>NEGRO BC</v>
      </c>
      <c r="M90" s="109">
        <f>'Puerto Vallarta'!M8</f>
        <v>38916</v>
      </c>
      <c r="N90" s="109" t="e">
        <f>'Puerto Vallarta'!#REF!</f>
        <v>#REF!</v>
      </c>
      <c r="O90" s="109" t="str">
        <f>'Puerto Vallarta'!N8</f>
        <v xml:space="preserve">Vida útil cumplida /Falla en transmisión </v>
      </c>
      <c r="P90" s="240">
        <f>'Puerto Vallarta'!O8</f>
        <v>42338</v>
      </c>
      <c r="Q90" s="240">
        <f>'Puerto Vallarta'!P8</f>
        <v>42704</v>
      </c>
      <c r="R90" s="109" t="str">
        <f>'Puerto Vallarta'!Q8</f>
        <v>Anual</v>
      </c>
      <c r="S90" s="109">
        <f>'Puerto Vallarta'!R8</f>
        <v>550.90750000000003</v>
      </c>
      <c r="T90" s="109" t="str">
        <f>'Puerto Vallarta'!S8</f>
        <v>Seguros Banorte. S.A. de C.V.</v>
      </c>
      <c r="U90" s="109" t="str">
        <f>'Puerto Vallarta'!T8</f>
        <v>SI</v>
      </c>
    </row>
    <row r="91" spans="1:22" ht="15.75" thickBot="1" x14ac:dyDescent="0.3">
      <c r="A91" s="109">
        <f>'Puerto Vallarta'!A9</f>
        <v>5</v>
      </c>
      <c r="B91" s="109" t="str">
        <f>'Puerto Vallarta'!B9</f>
        <v>JM-84188</v>
      </c>
      <c r="C91" s="109" t="str">
        <f>'Puerto Vallarta'!C9</f>
        <v>FORD</v>
      </c>
      <c r="D91" s="109" t="str">
        <f>'Puerto Vallarta'!D9</f>
        <v>RANGER AZUL</v>
      </c>
      <c r="E91" s="109">
        <f>'Puerto Vallarta'!E9</f>
        <v>2006</v>
      </c>
      <c r="F91" s="109">
        <f>'Puerto Vallarta'!F9</f>
        <v>4</v>
      </c>
      <c r="G91" s="109" t="str">
        <f>'Puerto Vallarta'!G9</f>
        <v>austero</v>
      </c>
      <c r="H91" s="109" t="str">
        <f>'Puerto Vallarta'!H9</f>
        <v>COMPRAS,  MANTENIMIENTO Y TRASLADOS OPERATIVOS</v>
      </c>
      <c r="I91" s="109" t="str">
        <f>'Puerto Vallarta'!I9</f>
        <v>RECURSOS MATERIALES</v>
      </c>
      <c r="J91" s="109">
        <f>'Puerto Vallarta'!J9</f>
        <v>161000</v>
      </c>
      <c r="K91" s="109">
        <f>'Puerto Vallarta'!K9</f>
        <v>36948</v>
      </c>
      <c r="L91" s="109" t="str">
        <f>'Puerto Vallarta'!L9</f>
        <v>AZUL PROFUNDO</v>
      </c>
      <c r="M91" s="109">
        <f>'Puerto Vallarta'!M9</f>
        <v>38916</v>
      </c>
      <c r="N91" s="109" t="e">
        <f>'Puerto Vallarta'!#REF!</f>
        <v>#REF!</v>
      </c>
      <c r="O91" s="109" t="str">
        <f>'Puerto Vallarta'!N9</f>
        <v>Vida útil cumplida</v>
      </c>
      <c r="P91" s="240">
        <f>'Puerto Vallarta'!O9</f>
        <v>42338</v>
      </c>
      <c r="Q91" s="240">
        <f>'Puerto Vallarta'!P9</f>
        <v>42704</v>
      </c>
      <c r="R91" s="109" t="str">
        <f>'Puerto Vallarta'!Q9</f>
        <v>Anual</v>
      </c>
      <c r="S91" s="109">
        <f>'Puerto Vallarta'!R9</f>
        <v>550.90750000000003</v>
      </c>
      <c r="T91" s="109" t="str">
        <f>'Puerto Vallarta'!S9</f>
        <v>Seguros Banorte. S.A. de C.V.</v>
      </c>
      <c r="U91" s="109" t="str">
        <f>'Puerto Vallarta'!T9</f>
        <v>SI</v>
      </c>
    </row>
    <row r="92" spans="1:22" ht="15.75" thickBot="1" x14ac:dyDescent="0.3">
      <c r="A92" s="109">
        <f>'Puerto Vallarta'!A10</f>
        <v>6</v>
      </c>
      <c r="B92" s="109" t="str">
        <f>'Puerto Vallarta'!B10</f>
        <v>JL-53017</v>
      </c>
      <c r="C92" s="109" t="str">
        <f>'Puerto Vallarta'!C10</f>
        <v>NISSAN</v>
      </c>
      <c r="D92" s="109" t="str">
        <f>'Puerto Vallarta'!D10</f>
        <v>NISSAN PIK UP</v>
      </c>
      <c r="E92" s="109">
        <f>'Puerto Vallarta'!E10</f>
        <v>2004</v>
      </c>
      <c r="F92" s="109">
        <f>'Puerto Vallarta'!F10</f>
        <v>4</v>
      </c>
      <c r="G92" s="109" t="str">
        <f>'Puerto Vallarta'!G10</f>
        <v>austero</v>
      </c>
      <c r="H92" s="109" t="str">
        <f>'Puerto Vallarta'!H10</f>
        <v>MANTENIMIENTO DE INFRAESTRUCTURA, JARDINES Y COMPRAS.</v>
      </c>
      <c r="I92" s="109" t="str">
        <f>'Puerto Vallarta'!I10</f>
        <v>MANTENIMIENTO Y SERVICIOS GENERALES</v>
      </c>
      <c r="J92" s="109">
        <f>'Puerto Vallarta'!J10</f>
        <v>154900</v>
      </c>
      <c r="K92" s="109">
        <f>'Puerto Vallarta'!K10</f>
        <v>6628</v>
      </c>
      <c r="L92" s="109" t="str">
        <f>'Puerto Vallarta'!L10</f>
        <v>BLANCO</v>
      </c>
      <c r="M92" s="109">
        <f>'Puerto Vallarta'!M10</f>
        <v>38099</v>
      </c>
      <c r="N92" s="109" t="e">
        <f>'Puerto Vallarta'!#REF!</f>
        <v>#REF!</v>
      </c>
      <c r="O92" s="109" t="str">
        <f>'Puerto Vallarta'!N10</f>
        <v>Vida útil cumplida</v>
      </c>
      <c r="P92" s="240">
        <f>'Puerto Vallarta'!O10</f>
        <v>42338</v>
      </c>
      <c r="Q92" s="240">
        <f>'Puerto Vallarta'!P10</f>
        <v>42704</v>
      </c>
      <c r="R92" s="109" t="str">
        <f>'Puerto Vallarta'!Q10</f>
        <v>Anual</v>
      </c>
      <c r="S92" s="109">
        <f>'Puerto Vallarta'!R10</f>
        <v>566.63916666666671</v>
      </c>
      <c r="T92" s="109" t="str">
        <f>'Puerto Vallarta'!S10</f>
        <v>Seguros Banorte. S.A. de C.V.</v>
      </c>
      <c r="U92" s="109" t="str">
        <f>'Puerto Vallarta'!T10</f>
        <v>SI</v>
      </c>
    </row>
    <row r="93" spans="1:22" ht="15.75" thickBot="1" x14ac:dyDescent="0.3">
      <c r="A93" s="109">
        <f>'Puerto Vallarta'!A11</f>
        <v>7</v>
      </c>
      <c r="B93" s="109" t="str">
        <f>'Puerto Vallarta'!B11</f>
        <v>JHA-4107</v>
      </c>
      <c r="C93" s="109" t="str">
        <f>'Puerto Vallarta'!C11</f>
        <v>NISSAN</v>
      </c>
      <c r="D93" s="109" t="str">
        <f>'Puerto Vallarta'!D11</f>
        <v xml:space="preserve">URVAN </v>
      </c>
      <c r="E93" s="109">
        <f>'Puerto Vallarta'!E11</f>
        <v>2009</v>
      </c>
      <c r="F93" s="109">
        <f>'Puerto Vallarta'!F11</f>
        <v>4</v>
      </c>
      <c r="G93" s="109" t="str">
        <f>'Puerto Vallarta'!G11</f>
        <v>austero</v>
      </c>
      <c r="H93" s="109" t="str">
        <f>'Puerto Vallarta'!H11</f>
        <v>PRACTICAS DE ALUMNOS Y VIAJES OFICIALES</v>
      </c>
      <c r="I93" s="109" t="str">
        <f>'Puerto Vallarta'!I11</f>
        <v>RECURSOS MATERIALES</v>
      </c>
      <c r="J93" s="109">
        <f>'Puerto Vallarta'!J11</f>
        <v>324200</v>
      </c>
      <c r="K93" s="109">
        <f>'Puerto Vallarta'!K11</f>
        <v>12401</v>
      </c>
      <c r="L93" s="109" t="str">
        <f>'Puerto Vallarta'!L11</f>
        <v>BLANCO</v>
      </c>
      <c r="M93" s="109">
        <f>'Puerto Vallarta'!M11</f>
        <v>39903</v>
      </c>
      <c r="N93" s="109" t="e">
        <f>'Puerto Vallarta'!#REF!</f>
        <v>#REF!</v>
      </c>
      <c r="O93" s="109" t="str">
        <f>'Puerto Vallarta'!N11</f>
        <v>En condiciones optimas de uso</v>
      </c>
      <c r="P93" s="240">
        <f>'Puerto Vallarta'!O11</f>
        <v>42338</v>
      </c>
      <c r="Q93" s="240">
        <f>'Puerto Vallarta'!P11</f>
        <v>42704</v>
      </c>
      <c r="R93" s="109" t="str">
        <f>'Puerto Vallarta'!Q11</f>
        <v>Anual</v>
      </c>
      <c r="S93" s="109">
        <f>'Puerto Vallarta'!R11</f>
        <v>602.82083333333333</v>
      </c>
      <c r="T93" s="109" t="str">
        <f>'Puerto Vallarta'!S11</f>
        <v>Seguros Banorte. S.A. de C.V.</v>
      </c>
      <c r="U93" s="109" t="str">
        <f>'Puerto Vallarta'!T11</f>
        <v>SI</v>
      </c>
    </row>
    <row r="94" spans="1:22" ht="15.75" thickBot="1" x14ac:dyDescent="0.3">
      <c r="A94" s="109">
        <f>'Puerto Vallarta'!A12</f>
        <v>8</v>
      </c>
      <c r="B94" s="109" t="str">
        <f>'Puerto Vallarta'!B12</f>
        <v>JHA-4108</v>
      </c>
      <c r="C94" s="109" t="str">
        <f>'Puerto Vallarta'!C12</f>
        <v>NISSAN</v>
      </c>
      <c r="D94" s="109" t="str">
        <f>'Puerto Vallarta'!D12</f>
        <v xml:space="preserve">URVAN </v>
      </c>
      <c r="E94" s="109">
        <f>'Puerto Vallarta'!E12</f>
        <v>2009</v>
      </c>
      <c r="F94" s="109">
        <f>'Puerto Vallarta'!F12</f>
        <v>4</v>
      </c>
      <c r="G94" s="109" t="str">
        <f>'Puerto Vallarta'!G12</f>
        <v>austero</v>
      </c>
      <c r="H94" s="109" t="str">
        <f>'Puerto Vallarta'!H12</f>
        <v>PRACTICAS DE ALUMNOS Y VIAJES OFICIALES</v>
      </c>
      <c r="I94" s="109" t="str">
        <f>'Puerto Vallarta'!I12</f>
        <v>RECURSOS MATERIALES</v>
      </c>
      <c r="J94" s="109">
        <f>'Puerto Vallarta'!J12</f>
        <v>324200</v>
      </c>
      <c r="K94" s="109">
        <f>'Puerto Vallarta'!K12</f>
        <v>12399</v>
      </c>
      <c r="L94" s="109" t="str">
        <f>'Puerto Vallarta'!L12</f>
        <v>BLANCO</v>
      </c>
      <c r="M94" s="109">
        <f>'Puerto Vallarta'!M12</f>
        <v>39903</v>
      </c>
      <c r="N94" s="109" t="e">
        <f>'Puerto Vallarta'!#REF!</f>
        <v>#REF!</v>
      </c>
      <c r="O94" s="109" t="str">
        <f>'Puerto Vallarta'!N12</f>
        <v>En condiciones optimas de uso</v>
      </c>
      <c r="P94" s="240">
        <f>'Puerto Vallarta'!O12</f>
        <v>42338</v>
      </c>
      <c r="Q94" s="240">
        <f>'Puerto Vallarta'!P12</f>
        <v>42704</v>
      </c>
      <c r="R94" s="109" t="str">
        <f>'Puerto Vallarta'!Q12</f>
        <v>Anual</v>
      </c>
      <c r="S94" s="109">
        <f>'Puerto Vallarta'!R12</f>
        <v>602.82083333333333</v>
      </c>
      <c r="T94" s="109" t="str">
        <f>'Puerto Vallarta'!S12</f>
        <v>Seguros Banorte. S.A. de C.V.</v>
      </c>
      <c r="U94" s="109" t="str">
        <f>'Puerto Vallarta'!T12</f>
        <v>SI</v>
      </c>
    </row>
    <row r="95" spans="1:22" ht="15.75" thickBot="1" x14ac:dyDescent="0.3">
      <c r="A95" s="109">
        <f>'Puerto Vallarta'!A13</f>
        <v>9</v>
      </c>
      <c r="B95" s="109" t="str">
        <f>'Puerto Vallarta'!B13</f>
        <v>JCS-6641</v>
      </c>
      <c r="C95" s="109" t="str">
        <f>'Puerto Vallarta'!C13</f>
        <v>VOLKS WAGEN</v>
      </c>
      <c r="D95" s="109" t="str">
        <f>'Puerto Vallarta'!D13</f>
        <v>SHARAN</v>
      </c>
      <c r="E95" s="109">
        <f>'Puerto Vallarta'!E13</f>
        <v>2003</v>
      </c>
      <c r="F95" s="109">
        <f>'Puerto Vallarta'!F13</f>
        <v>4</v>
      </c>
      <c r="G95" s="109" t="str">
        <f>'Puerto Vallarta'!G13</f>
        <v>austero</v>
      </c>
      <c r="H95" s="109" t="str">
        <f>'Puerto Vallarta'!H13</f>
        <v>TRAMITES ADMINISTRATIVOS Y COMISIONES LOCALES</v>
      </c>
      <c r="I95" s="109" t="str">
        <f>'Puerto Vallarta'!I13</f>
        <v>SUBDIRECCIÓN ADMINISTRATIVA</v>
      </c>
      <c r="J95" s="109">
        <f>'Puerto Vallarta'!J13</f>
        <v>240000</v>
      </c>
      <c r="K95" s="109" t="str">
        <f>'Puerto Vallarta'!K13</f>
        <v>A 0164</v>
      </c>
      <c r="L95" s="109" t="str">
        <f>'Puerto Vallarta'!L13</f>
        <v>AZUL</v>
      </c>
      <c r="M95" s="109">
        <f>'Puerto Vallarta'!M13</f>
        <v>37629</v>
      </c>
      <c r="N95" s="109" t="e">
        <f>'Puerto Vallarta'!#REF!</f>
        <v>#REF!</v>
      </c>
      <c r="O95" s="109" t="str">
        <f>'Puerto Vallarta'!N13</f>
        <v>Vida útil cumplida /Falla en transmisión automática</v>
      </c>
      <c r="P95" s="240">
        <f>'Puerto Vallarta'!O13</f>
        <v>42338</v>
      </c>
      <c r="Q95" s="240">
        <f>'Puerto Vallarta'!P13</f>
        <v>42704</v>
      </c>
      <c r="R95" s="109" t="str">
        <f>'Puerto Vallarta'!Q13</f>
        <v>Anual</v>
      </c>
      <c r="S95" s="109">
        <f>'Puerto Vallarta'!R13</f>
        <v>482.69666666666666</v>
      </c>
      <c r="T95" s="109" t="str">
        <f>'Puerto Vallarta'!S13</f>
        <v>Seguros Banorte. S.A. de C.V.</v>
      </c>
      <c r="U95" s="109" t="str">
        <f>'Puerto Vallarta'!T13</f>
        <v>SI</v>
      </c>
    </row>
    <row r="96" spans="1:22" ht="15.75" thickBot="1" x14ac:dyDescent="0.3">
      <c r="A96" s="109">
        <f>'Puerto Vallarta'!A14</f>
        <v>0</v>
      </c>
      <c r="B96" s="109">
        <f>'Puerto Vallarta'!B14</f>
        <v>350772</v>
      </c>
      <c r="C96" s="109" t="str">
        <f>'Puerto Vallarta'!C14</f>
        <v>SCANIA</v>
      </c>
      <c r="D96" s="109" t="str">
        <f>'Puerto Vallarta'!D14</f>
        <v>AUTOBUS SCANIA</v>
      </c>
      <c r="E96" s="109">
        <f>'Puerto Vallarta'!E14</f>
        <v>2004</v>
      </c>
      <c r="F96" s="109">
        <f>'Puerto Vallarta'!F14</f>
        <v>8</v>
      </c>
      <c r="G96" s="109" t="str">
        <f>'Puerto Vallarta'!G14</f>
        <v>austero</v>
      </c>
      <c r="H96" s="109" t="str">
        <f>'Puerto Vallarta'!H14</f>
        <v>VIAJES DE ESTUDIO Y TRASLADO DE ALUMNOS</v>
      </c>
      <c r="I96" s="109" t="str">
        <f>'Puerto Vallarta'!I14</f>
        <v>RECURSOS MATERIALES</v>
      </c>
      <c r="J96" s="109">
        <f>'Puerto Vallarta'!J14</f>
        <v>1998631</v>
      </c>
      <c r="K96" s="109">
        <f>'Puerto Vallarta'!K14</f>
        <v>541</v>
      </c>
      <c r="L96" s="109" t="str">
        <f>'Puerto Vallarta'!L14</f>
        <v>BLANCO</v>
      </c>
      <c r="M96" s="109">
        <f>'Puerto Vallarta'!M14</f>
        <v>38280</v>
      </c>
      <c r="N96" s="109" t="e">
        <f>'Puerto Vallarta'!#REF!</f>
        <v>#REF!</v>
      </c>
      <c r="O96" s="109" t="str">
        <f>'Puerto Vallarta'!N14</f>
        <v>En condiciones optimas de uso</v>
      </c>
      <c r="P96" s="240">
        <f>'Puerto Vallarta'!O14</f>
        <v>42338</v>
      </c>
      <c r="Q96" s="240">
        <f>'Puerto Vallarta'!P14</f>
        <v>42704</v>
      </c>
      <c r="R96" s="109" t="str">
        <f>'Puerto Vallarta'!Q14</f>
        <v>Anual</v>
      </c>
      <c r="S96" s="109">
        <f>'Puerto Vallarta'!R14</f>
        <v>1887.6841666666667</v>
      </c>
      <c r="T96" s="109" t="str">
        <f>'Puerto Vallarta'!S14</f>
        <v>Seguros Banorte. S.A. de C.V.</v>
      </c>
      <c r="U96" s="109" t="str">
        <f>'Puerto Vallarta'!T14</f>
        <v>SI</v>
      </c>
      <c r="V96" s="115"/>
    </row>
    <row r="97" spans="1:22" ht="27" thickBot="1" x14ac:dyDescent="0.45">
      <c r="A97" s="272" t="s">
        <v>32</v>
      </c>
      <c r="B97" s="273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4"/>
      <c r="P97" s="270" t="s">
        <v>19</v>
      </c>
      <c r="Q97" s="271"/>
      <c r="R97" s="271"/>
      <c r="S97" s="271"/>
      <c r="T97" s="271"/>
      <c r="U97" s="271"/>
      <c r="V97" s="108"/>
    </row>
    <row r="98" spans="1:22" ht="15.75" customHeight="1" thickBot="1" x14ac:dyDescent="0.3">
      <c r="A98" s="109" t="s">
        <v>9</v>
      </c>
      <c r="B98" s="110" t="s">
        <v>14</v>
      </c>
      <c r="C98" s="110" t="s">
        <v>0</v>
      </c>
      <c r="D98" s="110" t="s">
        <v>1</v>
      </c>
      <c r="E98" s="110" t="s">
        <v>2</v>
      </c>
      <c r="F98" s="110" t="s">
        <v>12</v>
      </c>
      <c r="G98" s="110" t="s">
        <v>10</v>
      </c>
      <c r="H98" s="110" t="s">
        <v>11</v>
      </c>
      <c r="I98" s="110" t="s">
        <v>3</v>
      </c>
      <c r="J98" s="121" t="s">
        <v>4</v>
      </c>
      <c r="K98" s="110" t="s">
        <v>5</v>
      </c>
      <c r="L98" s="110" t="s">
        <v>6</v>
      </c>
      <c r="M98" s="123" t="s">
        <v>7</v>
      </c>
      <c r="N98" s="111" t="s">
        <v>13</v>
      </c>
      <c r="O98" s="110" t="s">
        <v>8</v>
      </c>
      <c r="P98" s="117" t="s">
        <v>15</v>
      </c>
      <c r="Q98" s="117" t="s">
        <v>18</v>
      </c>
      <c r="R98" s="112" t="s">
        <v>16</v>
      </c>
      <c r="S98" s="119" t="s">
        <v>17</v>
      </c>
      <c r="T98" s="113" t="s">
        <v>21</v>
      </c>
      <c r="U98" s="114" t="s">
        <v>20</v>
      </c>
    </row>
    <row r="99" spans="1:22" ht="15.75" customHeight="1" thickBot="1" x14ac:dyDescent="0.3">
      <c r="A99" s="109">
        <f>Tamazula!A5</f>
        <v>1</v>
      </c>
      <c r="B99" s="109" t="str">
        <f>Tamazula!B5</f>
        <v>JGW8213</v>
      </c>
      <c r="C99" s="109" t="str">
        <f>Tamazula!C5</f>
        <v>CHEVROLET</v>
      </c>
      <c r="D99" s="109" t="str">
        <f>Tamazula!D5</f>
        <v>AVEO</v>
      </c>
      <c r="E99" s="109" t="str">
        <f>Tamazula!E5</f>
        <v>2009</v>
      </c>
      <c r="F99" s="109">
        <f>Tamazula!F5</f>
        <v>4</v>
      </c>
      <c r="G99" s="109" t="str">
        <f>Tamazula!G5</f>
        <v>UTILITARIO</v>
      </c>
      <c r="H99" s="109">
        <f>Tamazula!H5</f>
        <v>0</v>
      </c>
      <c r="I99" s="109" t="str">
        <f>Tamazula!I5</f>
        <v>Francisco Javier Guerrero Ochoa</v>
      </c>
      <c r="J99" s="109">
        <f>Tamazula!J5</f>
        <v>151494</v>
      </c>
      <c r="K99" s="109" t="str">
        <f>Tamazula!K5</f>
        <v>19373</v>
      </c>
      <c r="L99" s="109" t="str">
        <f>Tamazula!L5</f>
        <v>BLANCO</v>
      </c>
      <c r="M99" s="109" t="str">
        <f>Tamazula!M5</f>
        <v>22/12/2008</v>
      </c>
      <c r="N99" s="109" t="e">
        <f>Tamazula!#REF!</f>
        <v>#REF!</v>
      </c>
      <c r="O99" s="109" t="str">
        <f>Tamazula!N5</f>
        <v>Vida util 9 años, se encuentra en estado regular-malo</v>
      </c>
      <c r="P99" s="240" t="str">
        <f>Tamazula!O5</f>
        <v>30/11/2015</v>
      </c>
      <c r="Q99" s="240" t="str">
        <f>Tamazula!P5</f>
        <v>30/11/2016</v>
      </c>
      <c r="R99" s="109" t="str">
        <f>Tamazula!Q5</f>
        <v>Anual</v>
      </c>
      <c r="S99" s="109">
        <f>Tamazula!R5</f>
        <v>347.48</v>
      </c>
      <c r="T99" s="109" t="str">
        <f>Tamazula!S5</f>
        <v>Seguros Banorte, S.A de C.V</v>
      </c>
      <c r="U99" s="109" t="str">
        <f>Tamazula!T5</f>
        <v>SI</v>
      </c>
    </row>
    <row r="100" spans="1:22" ht="15.75" customHeight="1" thickBot="1" x14ac:dyDescent="0.3">
      <c r="A100" s="109">
        <f>Tamazula!A6</f>
        <v>2</v>
      </c>
      <c r="B100" s="109" t="str">
        <f>Tamazula!B6</f>
        <v>JGW8214</v>
      </c>
      <c r="C100" s="109" t="str">
        <f>Tamazula!C6</f>
        <v>CHEVROLET</v>
      </c>
      <c r="D100" s="109" t="str">
        <f>Tamazula!D6</f>
        <v>AVEO</v>
      </c>
      <c r="E100" s="109" t="str">
        <f>Tamazula!E6</f>
        <v>2009</v>
      </c>
      <c r="F100" s="109" t="str">
        <f>Tamazula!F6</f>
        <v>4</v>
      </c>
      <c r="G100" s="109" t="str">
        <f>Tamazula!G6</f>
        <v>UTILITARIO</v>
      </c>
      <c r="H100" s="109">
        <f>Tamazula!H6</f>
        <v>0</v>
      </c>
      <c r="I100" s="109" t="str">
        <f>Tamazula!I6</f>
        <v>Francisco Javier Guerrero Ochoa</v>
      </c>
      <c r="J100" s="109">
        <f>Tamazula!J6</f>
        <v>151494</v>
      </c>
      <c r="K100" s="109" t="str">
        <f>Tamazula!K6</f>
        <v>19373</v>
      </c>
      <c r="L100" s="109" t="str">
        <f>Tamazula!L6</f>
        <v>BLANCO</v>
      </c>
      <c r="M100" s="109" t="str">
        <f>Tamazula!M6</f>
        <v>22/12/2008</v>
      </c>
      <c r="N100" s="109" t="e">
        <f>Tamazula!#REF!</f>
        <v>#REF!</v>
      </c>
      <c r="O100" s="109" t="str">
        <f>Tamazula!N6</f>
        <v>Vida util 9 años, se encuentra en estado regular-malo</v>
      </c>
      <c r="P100" s="240" t="str">
        <f>Tamazula!O6</f>
        <v>30/11/2015</v>
      </c>
      <c r="Q100" s="240" t="str">
        <f>Tamazula!P6</f>
        <v>30/11/2016</v>
      </c>
      <c r="R100" s="109" t="str">
        <f>Tamazula!Q6</f>
        <v>Anual</v>
      </c>
      <c r="S100" s="109">
        <f>Tamazula!R6</f>
        <v>347.48</v>
      </c>
      <c r="T100" s="109" t="str">
        <f>Tamazula!S6</f>
        <v>Seguros Banorte, S.A de C.V</v>
      </c>
      <c r="U100" s="109" t="str">
        <f>Tamazula!T6</f>
        <v>SI</v>
      </c>
    </row>
    <row r="101" spans="1:22" ht="15.75" customHeight="1" thickBot="1" x14ac:dyDescent="0.3">
      <c r="A101" s="109">
        <f>Tamazula!A7</f>
        <v>3</v>
      </c>
      <c r="B101" s="109" t="str">
        <f>Tamazula!B7</f>
        <v>JGW8215</v>
      </c>
      <c r="C101" s="109" t="str">
        <f>Tamazula!C7</f>
        <v>NISSAN</v>
      </c>
      <c r="D101" s="109" t="str">
        <f>Tamazula!D7</f>
        <v>URVAN</v>
      </c>
      <c r="E101" s="109" t="str">
        <f>Tamazula!E7</f>
        <v>2009</v>
      </c>
      <c r="F101" s="109" t="str">
        <f>Tamazula!F7</f>
        <v>4</v>
      </c>
      <c r="G101" s="109" t="str">
        <f>Tamazula!G7</f>
        <v>UTILITARIO</v>
      </c>
      <c r="H101" s="109">
        <f>Tamazula!H7</f>
        <v>0</v>
      </c>
      <c r="I101" s="109" t="str">
        <f>Tamazula!I7</f>
        <v>Francisco Javier Guerrero Ochoa</v>
      </c>
      <c r="J101" s="109">
        <f>Tamazula!J7</f>
        <v>282800</v>
      </c>
      <c r="K101" s="109" t="str">
        <f>Tamazula!K7</f>
        <v>15613</v>
      </c>
      <c r="L101" s="109" t="str">
        <f>Tamazula!L7</f>
        <v>BLANCO</v>
      </c>
      <c r="M101" s="109" t="str">
        <f>Tamazula!M7</f>
        <v>26/12/2008</v>
      </c>
      <c r="N101" s="109" t="e">
        <f>Tamazula!#REF!</f>
        <v>#REF!</v>
      </c>
      <c r="O101" s="109" t="str">
        <f>Tamazula!N7</f>
        <v>Vida util 9 años, se encuentra en estado regular-malo</v>
      </c>
      <c r="P101" s="240" t="str">
        <f>Tamazula!O7</f>
        <v>30/11/2015</v>
      </c>
      <c r="Q101" s="240" t="str">
        <f>Tamazula!P7</f>
        <v>30/11/2016</v>
      </c>
      <c r="R101" s="109" t="str">
        <f>Tamazula!Q7</f>
        <v>Anual</v>
      </c>
      <c r="S101" s="109">
        <f>Tamazula!R7</f>
        <v>586.95000000000005</v>
      </c>
      <c r="T101" s="109" t="str">
        <f>Tamazula!S7</f>
        <v>Seguros Banorte, S.A de C.V</v>
      </c>
      <c r="U101" s="109" t="str">
        <f>Tamazula!T7</f>
        <v>SI</v>
      </c>
    </row>
    <row r="102" spans="1:22" ht="15.75" customHeight="1" thickBot="1" x14ac:dyDescent="0.3">
      <c r="A102" s="109">
        <f>Tamazula!A8</f>
        <v>4</v>
      </c>
      <c r="B102" s="109" t="str">
        <f>Tamazula!B8</f>
        <v>JGW8216</v>
      </c>
      <c r="C102" s="109" t="str">
        <f>Tamazula!C8</f>
        <v>NISSAN</v>
      </c>
      <c r="D102" s="109" t="str">
        <f>Tamazula!D8</f>
        <v>URVAN</v>
      </c>
      <c r="E102" s="109" t="str">
        <f>Tamazula!E8</f>
        <v>2009</v>
      </c>
      <c r="F102" s="109" t="str">
        <f>Tamazula!F8</f>
        <v>4</v>
      </c>
      <c r="G102" s="109" t="str">
        <f>Tamazula!G8</f>
        <v>UTILITARIO</v>
      </c>
      <c r="H102" s="109">
        <f>Tamazula!H8</f>
        <v>0</v>
      </c>
      <c r="I102" s="109" t="str">
        <f>Tamazula!I8</f>
        <v>Francisco Javier Guerrero Ochoa</v>
      </c>
      <c r="J102" s="109">
        <f>Tamazula!J8</f>
        <v>282800</v>
      </c>
      <c r="K102" s="109" t="str">
        <f>Tamazula!K8</f>
        <v>15613</v>
      </c>
      <c r="L102" s="109" t="str">
        <f>Tamazula!L8</f>
        <v>BLANCO</v>
      </c>
      <c r="M102" s="109" t="str">
        <f>Tamazula!M8</f>
        <v>26/1272008</v>
      </c>
      <c r="N102" s="109" t="e">
        <f>Tamazula!#REF!</f>
        <v>#REF!</v>
      </c>
      <c r="O102" s="109" t="str">
        <f>Tamazula!N8</f>
        <v>Vida util 9 años, se encuentra en estado regular-malo</v>
      </c>
      <c r="P102" s="240" t="str">
        <f>Tamazula!O8</f>
        <v>30/11/2015</v>
      </c>
      <c r="Q102" s="240" t="str">
        <f>Tamazula!P8</f>
        <v>30/11/2016</v>
      </c>
      <c r="R102" s="109" t="str">
        <f>Tamazula!Q8</f>
        <v>Anual</v>
      </c>
      <c r="S102" s="109">
        <f>Tamazula!R8</f>
        <v>586.95000000000005</v>
      </c>
      <c r="T102" s="109" t="str">
        <f>Tamazula!S8</f>
        <v>Seguros Banorte, S.A de C.V</v>
      </c>
      <c r="U102" s="109" t="str">
        <f>Tamazula!T8</f>
        <v>SI</v>
      </c>
    </row>
    <row r="103" spans="1:22" ht="15.75" customHeight="1" thickBot="1" x14ac:dyDescent="0.3">
      <c r="A103" s="109">
        <f>Tamazula!A9</f>
        <v>5</v>
      </c>
      <c r="B103" s="109" t="str">
        <f>Tamazula!B9</f>
        <v>JP96189</v>
      </c>
      <c r="C103" s="109" t="str">
        <f>Tamazula!C9</f>
        <v>NISSAN</v>
      </c>
      <c r="D103" s="109" t="str">
        <f>Tamazula!D9</f>
        <v>PICK UP</v>
      </c>
      <c r="E103" s="109" t="str">
        <f>Tamazula!E9</f>
        <v>2009</v>
      </c>
      <c r="F103" s="109">
        <f>Tamazula!F9</f>
        <v>4</v>
      </c>
      <c r="G103" s="109" t="str">
        <f>Tamazula!G9</f>
        <v>UTILITARIO</v>
      </c>
      <c r="H103" s="109">
        <f>Tamazula!H9</f>
        <v>0</v>
      </c>
      <c r="I103" s="109" t="str">
        <f>Tamazula!I9</f>
        <v>Francisco Javier Guerrero Ochoa</v>
      </c>
      <c r="J103" s="109">
        <f>Tamazula!J9</f>
        <v>182770</v>
      </c>
      <c r="K103" s="109" t="str">
        <f>Tamazula!K9</f>
        <v>21809</v>
      </c>
      <c r="L103" s="109" t="str">
        <f>Tamazula!L9</f>
        <v>BLANCO</v>
      </c>
      <c r="M103" s="109" t="str">
        <f>Tamazula!M9</f>
        <v>30/12/2008</v>
      </c>
      <c r="N103" s="109" t="e">
        <f>Tamazula!#REF!</f>
        <v>#REF!</v>
      </c>
      <c r="O103" s="109" t="str">
        <f>Tamazula!N9</f>
        <v>Vida util 9 años, se encuentra en estado regular-malo</v>
      </c>
      <c r="P103" s="240" t="str">
        <f>Tamazula!O9</f>
        <v>30/11/2015</v>
      </c>
      <c r="Q103" s="240" t="str">
        <f>Tamazula!P9</f>
        <v>30/11/2016</v>
      </c>
      <c r="R103" s="109" t="str">
        <f>Tamazula!Q9</f>
        <v>Anual</v>
      </c>
      <c r="S103" s="109">
        <f>Tamazula!R9</f>
        <v>433.99</v>
      </c>
      <c r="T103" s="109" t="str">
        <f>Tamazula!S9</f>
        <v>Seguros Banorte, S.A de C.V</v>
      </c>
      <c r="U103" s="109" t="str">
        <f>Tamazula!T9</f>
        <v>SI</v>
      </c>
    </row>
    <row r="104" spans="1:22" ht="15.75" customHeight="1" thickBot="1" x14ac:dyDescent="0.3">
      <c r="A104" s="109">
        <f>Tamazula!A10</f>
        <v>6</v>
      </c>
      <c r="B104" s="109" t="str">
        <f>Tamazula!B10</f>
        <v>JP96190</v>
      </c>
      <c r="C104" s="109" t="str">
        <f>Tamazula!C10</f>
        <v>NISSAN</v>
      </c>
      <c r="D104" s="109" t="str">
        <f>Tamazula!D10</f>
        <v>PICK UP</v>
      </c>
      <c r="E104" s="109" t="str">
        <f>Tamazula!E10</f>
        <v>2009</v>
      </c>
      <c r="F104" s="109">
        <f>Tamazula!F10</f>
        <v>4</v>
      </c>
      <c r="G104" s="109" t="str">
        <f>Tamazula!G10</f>
        <v>UTILITARIO</v>
      </c>
      <c r="H104" s="109">
        <f>Tamazula!H10</f>
        <v>0</v>
      </c>
      <c r="I104" s="109" t="str">
        <f>Tamazula!I10</f>
        <v>Francisco Javier Guerrero Ochoa</v>
      </c>
      <c r="J104" s="109">
        <f>Tamazula!J10</f>
        <v>182770</v>
      </c>
      <c r="K104" s="109" t="str">
        <f>Tamazula!K10</f>
        <v>21809</v>
      </c>
      <c r="L104" s="109" t="str">
        <f>Tamazula!L10</f>
        <v>BLANCO</v>
      </c>
      <c r="M104" s="109" t="str">
        <f>Tamazula!M10</f>
        <v>30/12/2008</v>
      </c>
      <c r="N104" s="109" t="e">
        <f>Tamazula!#REF!</f>
        <v>#REF!</v>
      </c>
      <c r="O104" s="109" t="str">
        <f>Tamazula!N10</f>
        <v>Vida util 9 años, se encuentra en estado regular-malo</v>
      </c>
      <c r="P104" s="240" t="str">
        <f>Tamazula!O10</f>
        <v>30/11/2015</v>
      </c>
      <c r="Q104" s="240" t="str">
        <f>Tamazula!P10</f>
        <v>30/11/2016</v>
      </c>
      <c r="R104" s="109" t="str">
        <f>Tamazula!Q10</f>
        <v>Anual</v>
      </c>
      <c r="S104" s="109">
        <f>Tamazula!R10</f>
        <v>433.99</v>
      </c>
      <c r="T104" s="109" t="str">
        <f>Tamazula!S10</f>
        <v>Seguros Banorte, S.A de C.V</v>
      </c>
      <c r="U104" s="109" t="str">
        <f>Tamazula!T10</f>
        <v>SI</v>
      </c>
    </row>
    <row r="105" spans="1:22" ht="15.75" customHeight="1" thickBot="1" x14ac:dyDescent="0.3">
      <c r="A105" s="109">
        <f>Tamazula!A11</f>
        <v>7</v>
      </c>
      <c r="B105" s="109" t="str">
        <f>Tamazula!B11</f>
        <v>JJX5505</v>
      </c>
      <c r="C105" s="109" t="str">
        <f>Tamazula!C11</f>
        <v>CHEVROLET</v>
      </c>
      <c r="D105" s="109" t="str">
        <f>Tamazula!D11</f>
        <v>MALIBÚ</v>
      </c>
      <c r="E105" s="109" t="str">
        <f>Tamazula!E11</f>
        <v>2009</v>
      </c>
      <c r="F105" s="109" t="str">
        <f>Tamazula!F11</f>
        <v>6</v>
      </c>
      <c r="G105" s="109" t="str">
        <f>Tamazula!G11</f>
        <v>UTILITARIO</v>
      </c>
      <c r="H105" s="109">
        <f>Tamazula!H11</f>
        <v>0</v>
      </c>
      <c r="I105" s="109" t="str">
        <f>Tamazula!I11</f>
        <v>Saúl Munguía Ortiz</v>
      </c>
      <c r="J105" s="109">
        <f>Tamazula!J11</f>
        <v>298284.01</v>
      </c>
      <c r="K105" s="109" t="str">
        <f>Tamazula!K11</f>
        <v>19371</v>
      </c>
      <c r="L105" s="109" t="str">
        <f>Tamazula!L11</f>
        <v>BLANCO</v>
      </c>
      <c r="M105" s="109" t="str">
        <f>Tamazula!M11</f>
        <v>22/12/2008</v>
      </c>
      <c r="N105" s="109" t="e">
        <f>Tamazula!#REF!</f>
        <v>#REF!</v>
      </c>
      <c r="O105" s="109" t="str">
        <f>Tamazula!N11</f>
        <v>Vida util 9 años, se encuentra en estado regular-malo</v>
      </c>
      <c r="P105" s="240" t="str">
        <f>Tamazula!O11</f>
        <v>30/11/2015</v>
      </c>
      <c r="Q105" s="240" t="str">
        <f>Tamazula!P11</f>
        <v>30/11/2016</v>
      </c>
      <c r="R105" s="109" t="str">
        <f>Tamazula!Q11</f>
        <v>Anual</v>
      </c>
      <c r="S105" s="109">
        <f>Tamazula!R11</f>
        <v>613.38</v>
      </c>
      <c r="T105" s="109" t="str">
        <f>Tamazula!S11</f>
        <v>Seguros Banorte, S.A de C.V</v>
      </c>
      <c r="U105" s="109" t="str">
        <f>Tamazula!T11</f>
        <v>SI</v>
      </c>
    </row>
    <row r="106" spans="1:22" ht="15.75" customHeight="1" thickBot="1" x14ac:dyDescent="0.3">
      <c r="A106" s="251">
        <f>Tamazula!A12</f>
        <v>8</v>
      </c>
      <c r="B106" s="251" t="str">
        <f>Tamazula!B12</f>
        <v>JMW7441</v>
      </c>
      <c r="C106" s="251" t="str">
        <f>Tamazula!C12</f>
        <v>CHEVROLET</v>
      </c>
      <c r="D106" s="251" t="str">
        <f>Tamazula!D12</f>
        <v>VAN EXPRESS</v>
      </c>
      <c r="E106" s="251" t="str">
        <f>Tamazula!E12</f>
        <v>2016</v>
      </c>
      <c r="F106" s="251" t="str">
        <f>Tamazula!F12</f>
        <v>8</v>
      </c>
      <c r="G106" s="251" t="str">
        <f>Tamazula!G12</f>
        <v>UTILITARIO</v>
      </c>
      <c r="H106" s="251">
        <f>Tamazula!H12</f>
        <v>0</v>
      </c>
      <c r="I106" s="251" t="str">
        <f>Tamazula!I12</f>
        <v>Francisco Javier Guerrero Ochoa</v>
      </c>
      <c r="J106" s="251">
        <f>Tamazula!J12</f>
        <v>598192</v>
      </c>
      <c r="K106" s="251" t="str">
        <f>Tamazula!K12</f>
        <v>UM11908</v>
      </c>
      <c r="L106" s="251" t="str">
        <f>Tamazula!L12</f>
        <v>BLANCO</v>
      </c>
      <c r="M106" s="251" t="str">
        <f>Tamazula!M12</f>
        <v>05/07/2016</v>
      </c>
      <c r="N106" s="251" t="e">
        <f>Tamazula!#REF!</f>
        <v>#REF!</v>
      </c>
      <c r="O106" s="251" t="str">
        <f>Tamazula!N12</f>
        <v>En buen estado</v>
      </c>
      <c r="P106" s="278" t="str">
        <f>Tamazula!O12</f>
        <v>REFERENTE A LA POLIZA DE ÉSTE VEHICULO, SE MANDÓ UN OFICIO A SEPAF PARA QUE LO INCLUYERAN EN LA MISMA POLIZA DE LA FLOTILLA</v>
      </c>
      <c r="Q106" s="279"/>
      <c r="R106" s="279"/>
      <c r="S106" s="279"/>
      <c r="T106" s="280"/>
      <c r="U106" s="109">
        <f>Tamazula!T12</f>
        <v>0</v>
      </c>
    </row>
    <row r="107" spans="1:22" ht="15.75" customHeight="1" thickBot="1" x14ac:dyDescent="0.3">
      <c r="A107" s="251">
        <f>Tamazula!A13</f>
        <v>9</v>
      </c>
      <c r="B107" s="251" t="str">
        <f>Tamazula!B13</f>
        <v>JMV1364</v>
      </c>
      <c r="C107" s="251" t="str">
        <f>Tamazula!C13</f>
        <v>CHEVROLET</v>
      </c>
      <c r="D107" s="251" t="str">
        <f>Tamazula!D13</f>
        <v>AVEO</v>
      </c>
      <c r="E107" s="251" t="str">
        <f>Tamazula!E13</f>
        <v>2016</v>
      </c>
      <c r="F107" s="251">
        <f>Tamazula!F13</f>
        <v>4</v>
      </c>
      <c r="G107" s="251" t="str">
        <f>Tamazula!G13</f>
        <v>UTILITARIO</v>
      </c>
      <c r="H107" s="251">
        <f>Tamazula!H13</f>
        <v>0</v>
      </c>
      <c r="I107" s="251" t="str">
        <f>Tamazula!I13</f>
        <v>Francisco Javier Guerrero Ochoa</v>
      </c>
      <c r="J107" s="251">
        <f>Tamazula!J13</f>
        <v>179200</v>
      </c>
      <c r="K107" s="251" t="str">
        <f>Tamazula!K13</f>
        <v>UW1999</v>
      </c>
      <c r="L107" s="251" t="str">
        <f>Tamazula!L13</f>
        <v>BLANCO</v>
      </c>
      <c r="M107" s="251" t="str">
        <f>Tamazula!M13</f>
        <v>29/04/2016</v>
      </c>
      <c r="N107" s="251" t="e">
        <f>Tamazula!#REF!</f>
        <v>#REF!</v>
      </c>
      <c r="O107" s="251" t="str">
        <f>Tamazula!N13</f>
        <v>En buen estado</v>
      </c>
      <c r="P107" s="278" t="str">
        <f>Tamazula!O13</f>
        <v>NO EXISTE POLIZA DE SEGURO YA QUE EN LA COMPRA DEL VEHÍCULO TIENE UN AÑO DE SEGURO GRATIS, POR LO TANTO NO ES NECESARIO UNA POLIZA POR EL MOMENTO</v>
      </c>
      <c r="Q107" s="279"/>
      <c r="R107" s="279"/>
      <c r="S107" s="279"/>
      <c r="T107" s="280"/>
      <c r="U107" s="109">
        <f>Tamazula!T13</f>
        <v>0</v>
      </c>
    </row>
    <row r="108" spans="1:22" ht="27" thickBot="1" x14ac:dyDescent="0.45">
      <c r="A108" s="275" t="s">
        <v>33</v>
      </c>
      <c r="B108" s="276"/>
      <c r="C108" s="276"/>
      <c r="D108" s="276"/>
      <c r="E108" s="276"/>
      <c r="F108" s="276"/>
      <c r="G108" s="276"/>
      <c r="H108" s="276"/>
      <c r="I108" s="276"/>
      <c r="J108" s="276"/>
      <c r="K108" s="276"/>
      <c r="L108" s="276"/>
      <c r="M108" s="276"/>
      <c r="N108" s="276"/>
      <c r="O108" s="277"/>
      <c r="P108" s="270" t="s">
        <v>19</v>
      </c>
      <c r="Q108" s="271"/>
      <c r="R108" s="271"/>
      <c r="S108" s="271"/>
      <c r="T108" s="271"/>
      <c r="U108" s="271"/>
      <c r="V108" s="108"/>
    </row>
    <row r="109" spans="1:22" ht="15.75" customHeight="1" thickBot="1" x14ac:dyDescent="0.3">
      <c r="A109" s="109" t="s">
        <v>9</v>
      </c>
      <c r="B109" s="110" t="s">
        <v>14</v>
      </c>
      <c r="C109" s="110" t="s">
        <v>0</v>
      </c>
      <c r="D109" s="110" t="s">
        <v>1</v>
      </c>
      <c r="E109" s="110" t="s">
        <v>2</v>
      </c>
      <c r="F109" s="110" t="s">
        <v>12</v>
      </c>
      <c r="G109" s="110" t="s">
        <v>10</v>
      </c>
      <c r="H109" s="110" t="s">
        <v>11</v>
      </c>
      <c r="I109" s="110" t="s">
        <v>3</v>
      </c>
      <c r="J109" s="121" t="s">
        <v>4</v>
      </c>
      <c r="K109" s="110" t="s">
        <v>5</v>
      </c>
      <c r="L109" s="110" t="s">
        <v>6</v>
      </c>
      <c r="M109" s="123" t="s">
        <v>7</v>
      </c>
      <c r="N109" s="111" t="s">
        <v>13</v>
      </c>
      <c r="O109" s="110" t="s">
        <v>8</v>
      </c>
      <c r="P109" s="117" t="s">
        <v>15</v>
      </c>
      <c r="Q109" s="117" t="s">
        <v>18</v>
      </c>
      <c r="R109" s="112" t="s">
        <v>16</v>
      </c>
      <c r="S109" s="119" t="s">
        <v>17</v>
      </c>
      <c r="T109" s="113" t="s">
        <v>21</v>
      </c>
      <c r="U109" s="114" t="s">
        <v>20</v>
      </c>
    </row>
    <row r="110" spans="1:22" ht="15.75" customHeight="1" thickBot="1" x14ac:dyDescent="0.3">
      <c r="A110" s="109">
        <f>Tala!A5</f>
        <v>1</v>
      </c>
      <c r="B110" s="109" t="str">
        <f>Tala!B5</f>
        <v>JHK8584</v>
      </c>
      <c r="C110" s="109" t="str">
        <f>Tala!C5</f>
        <v>TOYOTA</v>
      </c>
      <c r="D110" s="109" t="str">
        <f>Tala!D5</f>
        <v>COROLLA LEMAN</v>
      </c>
      <c r="E110" s="109">
        <f>Tala!E5</f>
        <v>2010</v>
      </c>
      <c r="F110" s="109">
        <f>Tala!F5</f>
        <v>4</v>
      </c>
      <c r="G110" s="109" t="str">
        <f>Tala!G5</f>
        <v>ADMINSTRATIVO</v>
      </c>
      <c r="H110" s="109" t="str">
        <f>Tala!H5</f>
        <v>ANA CRISTINA CASTILLO PEREZ</v>
      </c>
      <c r="I110" s="109">
        <f>Tala!I5</f>
        <v>201300</v>
      </c>
      <c r="J110" s="109" t="str">
        <f>Tala!J5</f>
        <v>C 3936</v>
      </c>
      <c r="K110" s="109" t="str">
        <f>Tala!K5</f>
        <v>ROJO</v>
      </c>
      <c r="L110" s="109">
        <f>Tala!L5</f>
        <v>40164</v>
      </c>
      <c r="M110" s="109">
        <f>Tala!M5</f>
        <v>240</v>
      </c>
      <c r="N110" s="109" t="str">
        <f>Tala!N5</f>
        <v>UNA PIEZA PLASTICA DEL INTERIOR ROTA</v>
      </c>
      <c r="O110" s="109" t="str">
        <f>Tala!O5</f>
        <v>05/DIC/2016</v>
      </c>
      <c r="P110" s="109" t="str">
        <f>Tala!P5</f>
        <v>05/DIC/2017</v>
      </c>
      <c r="Q110" s="109" t="str">
        <f>Tala!Q5</f>
        <v>1 AÑO</v>
      </c>
      <c r="R110" s="109">
        <f>Tala!R5</f>
        <v>393.59</v>
      </c>
      <c r="S110" s="109" t="str">
        <f>Tala!S5</f>
        <v>QUALITAS</v>
      </c>
      <c r="T110" s="109" t="str">
        <f>Tala!T5</f>
        <v>NO</v>
      </c>
      <c r="U110" s="109">
        <f>Tala!U5</f>
        <v>0</v>
      </c>
    </row>
    <row r="111" spans="1:22" ht="15.75" customHeight="1" thickBot="1" x14ac:dyDescent="0.3">
      <c r="A111" s="109">
        <f>Tala!A6</f>
        <v>2</v>
      </c>
      <c r="B111" s="109" t="str">
        <f>Tala!B6</f>
        <v>JR57280</v>
      </c>
      <c r="C111" s="109" t="str">
        <f>Tala!C6</f>
        <v>FORD</v>
      </c>
      <c r="D111" s="109" t="str">
        <f>Tala!D6</f>
        <v>RANGER XL</v>
      </c>
      <c r="E111" s="109">
        <f>Tala!E6</f>
        <v>2010</v>
      </c>
      <c r="F111" s="109">
        <f>Tala!F6</f>
        <v>4</v>
      </c>
      <c r="G111" s="109" t="str">
        <f>Tala!G6</f>
        <v>ADMINSTRATIVO</v>
      </c>
      <c r="H111" s="109" t="str">
        <f>Tala!H6</f>
        <v>CARLOS FCO. RODRIGUEZ HERMOSILLO</v>
      </c>
      <c r="I111" s="109">
        <f>Tala!I6</f>
        <v>200700</v>
      </c>
      <c r="J111" s="109" t="str">
        <f>Tala!J6</f>
        <v>55823</v>
      </c>
      <c r="K111" s="109" t="str">
        <f>Tala!K6</f>
        <v>BLANCO</v>
      </c>
      <c r="L111" s="109">
        <f>Tala!L6</f>
        <v>40236</v>
      </c>
      <c r="M111" s="109">
        <f>Tala!M6</f>
        <v>320</v>
      </c>
      <c r="N111" s="109" t="str">
        <f>Tala!N6</f>
        <v>LLANTAS MUY DESGASTADAS, DETALLES EN LAMINADO Y PINTURA, FALTA MANTENIMIENTO PREVENTIVO</v>
      </c>
      <c r="O111" s="109" t="str">
        <f>Tala!O6</f>
        <v>05/DIC/2017</v>
      </c>
      <c r="P111" s="109" t="str">
        <f>Tala!P6</f>
        <v>05/DIC/2017</v>
      </c>
      <c r="Q111" s="109" t="str">
        <f>Tala!Q6</f>
        <v>1 AÑO</v>
      </c>
      <c r="R111" s="109">
        <f>Tala!R6</f>
        <v>401.06</v>
      </c>
      <c r="S111" s="109" t="str">
        <f>Tala!S6</f>
        <v>QUALITAS</v>
      </c>
      <c r="T111" s="109" t="str">
        <f>Tala!T6</f>
        <v>NO</v>
      </c>
      <c r="U111" s="109">
        <f>Tala!U6</f>
        <v>0</v>
      </c>
    </row>
    <row r="112" spans="1:22" ht="15.75" customHeight="1" thickBot="1" x14ac:dyDescent="0.3">
      <c r="A112" s="109">
        <f>Tala!A7</f>
        <v>3</v>
      </c>
      <c r="B112" s="109" t="str">
        <f>Tala!B7</f>
        <v>JR94583</v>
      </c>
      <c r="C112" s="109" t="str">
        <f>Tala!C7</f>
        <v>NISSAN</v>
      </c>
      <c r="D112" s="109" t="str">
        <f>Tala!D7</f>
        <v>PICKUP NP</v>
      </c>
      <c r="E112" s="109">
        <f>Tala!E7</f>
        <v>2011</v>
      </c>
      <c r="F112" s="109">
        <f>Tala!F7</f>
        <v>4</v>
      </c>
      <c r="G112" s="109" t="str">
        <f>Tala!G7</f>
        <v>ADMINSTRATIVO</v>
      </c>
      <c r="H112" s="109" t="str">
        <f>Tala!H7</f>
        <v>CARLOS FCO. RODRIGUEZ HERMOSILLO</v>
      </c>
      <c r="I112" s="109">
        <f>Tala!I7</f>
        <v>188895</v>
      </c>
      <c r="J112" s="109">
        <f>Tala!J7</f>
        <v>62140</v>
      </c>
      <c r="K112" s="109" t="str">
        <f>Tala!K7</f>
        <v>BLANCO</v>
      </c>
      <c r="L112" s="109">
        <f>Tala!L7</f>
        <v>40499</v>
      </c>
      <c r="M112" s="109">
        <f>Tala!M7</f>
        <v>280</v>
      </c>
      <c r="N112" s="109" t="str">
        <f>Tala!N7</f>
        <v>RETOQUE DE PINTURA Y FALTA MANTENIMIENTO A SUSPENSIÓN</v>
      </c>
      <c r="O112" s="109" t="str">
        <f>Tala!O7</f>
        <v>05/DIC/2018</v>
      </c>
      <c r="P112" s="109" t="str">
        <f>Tala!P7</f>
        <v>05/DIC/2017</v>
      </c>
      <c r="Q112" s="109" t="str">
        <f>Tala!Q7</f>
        <v>1 AÑO</v>
      </c>
      <c r="R112" s="109">
        <f>Tala!R7</f>
        <v>632.83000000000004</v>
      </c>
      <c r="S112" s="109" t="str">
        <f>Tala!S7</f>
        <v>QUALITAS</v>
      </c>
      <c r="T112" s="109" t="str">
        <f>Tala!T7</f>
        <v>NO</v>
      </c>
      <c r="U112" s="109">
        <f>Tala!U7</f>
        <v>0</v>
      </c>
    </row>
    <row r="113" spans="1:22" ht="15.75" customHeight="1" thickBot="1" x14ac:dyDescent="0.3">
      <c r="A113" s="109">
        <f>Tala!A8</f>
        <v>4</v>
      </c>
      <c r="B113" s="109" t="str">
        <f>Tala!B8</f>
        <v>JS92959</v>
      </c>
      <c r="C113" s="109" t="str">
        <f>Tala!C8</f>
        <v>TOYOTA</v>
      </c>
      <c r="D113" s="109" t="str">
        <f>Tala!D8</f>
        <v>TACOMA</v>
      </c>
      <c r="E113" s="109">
        <f>Tala!E8</f>
        <v>2013</v>
      </c>
      <c r="F113" s="109">
        <f>Tala!F8</f>
        <v>6</v>
      </c>
      <c r="G113" s="109" t="str">
        <f>Tala!G8</f>
        <v>ADMINSTRATIVO</v>
      </c>
      <c r="H113" s="109" t="str">
        <f>Tala!H8</f>
        <v>ARMANDO PEREZ SANCHEZ</v>
      </c>
      <c r="I113" s="109">
        <f>Tala!I8</f>
        <v>426100</v>
      </c>
      <c r="J113" s="109">
        <f>Tala!J8</f>
        <v>4220</v>
      </c>
      <c r="K113" s="109" t="str">
        <f>Tala!K8</f>
        <v>BLANCO</v>
      </c>
      <c r="L113" s="109">
        <f>Tala!L8</f>
        <v>41282</v>
      </c>
      <c r="M113" s="109">
        <f>Tala!M8</f>
        <v>520</v>
      </c>
      <c r="N113" s="109" t="str">
        <f>Tala!N8</f>
        <v>FALTA AJUSTE DE BALATAS Y SERVICIO DE MANTENIMIENTO PREVENTIVO</v>
      </c>
      <c r="O113" s="109" t="str">
        <f>Tala!O8</f>
        <v>05/DIC/2019</v>
      </c>
      <c r="P113" s="109" t="str">
        <f>Tala!P8</f>
        <v>05/DIC/2017</v>
      </c>
      <c r="Q113" s="109" t="str">
        <f>Tala!Q8</f>
        <v>1 AÑO</v>
      </c>
      <c r="R113" s="109">
        <f>Tala!R8</f>
        <v>925.56</v>
      </c>
      <c r="S113" s="109" t="str">
        <f>Tala!S8</f>
        <v>QUALITAS</v>
      </c>
      <c r="T113" s="109" t="str">
        <f>Tala!T8</f>
        <v>NO</v>
      </c>
      <c r="U113" s="109">
        <f>Tala!U8</f>
        <v>0</v>
      </c>
    </row>
    <row r="114" spans="1:22" ht="15.75" customHeight="1" thickBot="1" x14ac:dyDescent="0.3">
      <c r="A114" s="109">
        <f>Tala!A9</f>
        <v>5</v>
      </c>
      <c r="B114" s="109" t="str">
        <f>Tala!B9</f>
        <v>JMV2457</v>
      </c>
      <c r="C114" s="109" t="str">
        <f>Tala!C9</f>
        <v>NISSAN</v>
      </c>
      <c r="D114" s="109" t="str">
        <f>Tala!D9</f>
        <v>TIDA</v>
      </c>
      <c r="E114" s="109">
        <f>Tala!E9</f>
        <v>2017</v>
      </c>
      <c r="F114" s="109">
        <f>Tala!F9</f>
        <v>4</v>
      </c>
      <c r="G114" s="109" t="str">
        <f>Tala!G9</f>
        <v>ADMINSTRATIVO</v>
      </c>
      <c r="H114" s="109" t="str">
        <f>Tala!H9</f>
        <v>ANA CRISTINA CASTILLO PEREZ</v>
      </c>
      <c r="I114" s="109">
        <f>Tala!I9</f>
        <v>167384</v>
      </c>
      <c r="J114" s="109" t="str">
        <f>Tala!J9</f>
        <v>157197</v>
      </c>
      <c r="K114" s="109" t="str">
        <f>Tala!K9</f>
        <v>BLANCO</v>
      </c>
      <c r="L114" s="109">
        <f>Tala!L9</f>
        <v>42535</v>
      </c>
      <c r="M114" s="109">
        <f>Tala!M9</f>
        <v>210</v>
      </c>
      <c r="N114" s="109" t="str">
        <f>Tala!N9</f>
        <v>FACIA SUELTA POR GOLPE</v>
      </c>
      <c r="O114" s="109" t="str">
        <f>Tala!O9</f>
        <v>05/DIC/2020</v>
      </c>
      <c r="P114" s="109" t="str">
        <f>Tala!P9</f>
        <v>05/DIC/2017</v>
      </c>
      <c r="Q114" s="109" t="str">
        <f>Tala!Q9</f>
        <v>1 AÑO</v>
      </c>
      <c r="R114" s="109">
        <f>Tala!R9</f>
        <v>537.76</v>
      </c>
      <c r="S114" s="109" t="str">
        <f>Tala!S9</f>
        <v>QUALITAS</v>
      </c>
      <c r="T114" s="109" t="str">
        <f>Tala!T9</f>
        <v>NO</v>
      </c>
      <c r="U114" s="109">
        <f>Tala!U9</f>
        <v>0</v>
      </c>
    </row>
    <row r="115" spans="1:22" ht="15.75" customHeight="1" thickBot="1" x14ac:dyDescent="0.3">
      <c r="A115" s="109">
        <f>Tala!A10</f>
        <v>6</v>
      </c>
      <c r="B115" s="109" t="str">
        <f>Tala!B10</f>
        <v>JJJ8451</v>
      </c>
      <c r="C115" s="109" t="str">
        <f>Tala!C10</f>
        <v>NISSAN</v>
      </c>
      <c r="D115" s="109" t="str">
        <f>Tala!D10</f>
        <v>GX LARGA (URVAN)</v>
      </c>
      <c r="E115" s="109">
        <f>Tala!E10</f>
        <v>2012</v>
      </c>
      <c r="F115" s="109">
        <f>Tala!F10</f>
        <v>4</v>
      </c>
      <c r="G115" s="109" t="str">
        <f>Tala!G10</f>
        <v xml:space="preserve">OPERATIVO MOVER ALUMNOS </v>
      </c>
      <c r="H115" s="109" t="str">
        <f>Tala!H10</f>
        <v>LUCIA RAMIREZ SOLIS</v>
      </c>
      <c r="I115" s="109">
        <f>Tala!I10</f>
        <v>188867.5</v>
      </c>
      <c r="J115" s="109" t="str">
        <f>Tala!J10</f>
        <v>01-ASIG-ITSTALA-VH/2011</v>
      </c>
      <c r="K115" s="109" t="str">
        <f>Tala!K10</f>
        <v>BLANCO</v>
      </c>
      <c r="L115" s="109">
        <f>Tala!L10</f>
        <v>40833</v>
      </c>
      <c r="M115" s="109">
        <f>Tala!M10</f>
        <v>320</v>
      </c>
      <c r="N115" s="109" t="str">
        <f>Tala!N10</f>
        <v>VIDRIO DELANTERO ESTRELLADO, DETALLES EN PINTURA Y LLANTAS MUY DESGASTADAS</v>
      </c>
      <c r="O115" s="109" t="str">
        <f>Tala!O10</f>
        <v>05/DIC/2021</v>
      </c>
      <c r="P115" s="109" t="str">
        <f>Tala!P10</f>
        <v>05/DIC/2017</v>
      </c>
      <c r="Q115" s="109" t="str">
        <f>Tala!Q10</f>
        <v>1 AÑO</v>
      </c>
      <c r="R115" s="109">
        <f>Tala!R10</f>
        <v>696.59</v>
      </c>
      <c r="S115" s="109" t="str">
        <f>Tala!S10</f>
        <v>QUALITAS</v>
      </c>
      <c r="T115" s="109" t="str">
        <f>Tala!T10</f>
        <v>NO</v>
      </c>
      <c r="U115" s="109">
        <f>Tala!U10</f>
        <v>0</v>
      </c>
    </row>
    <row r="116" spans="1:22" ht="15.75" customHeight="1" thickBot="1" x14ac:dyDescent="0.3">
      <c r="A116" s="109">
        <f>Tala!A11</f>
        <v>7</v>
      </c>
      <c r="B116" s="109" t="str">
        <f>Tala!B11</f>
        <v>JJM1443</v>
      </c>
      <c r="C116" s="109" t="str">
        <f>Tala!C11</f>
        <v>NISSAN</v>
      </c>
      <c r="D116" s="109" t="str">
        <f>Tala!D11</f>
        <v>GX LARGA (URVAN)</v>
      </c>
      <c r="E116" s="109">
        <f>Tala!E11</f>
        <v>2012</v>
      </c>
      <c r="F116" s="109">
        <f>Tala!F11</f>
        <v>4</v>
      </c>
      <c r="G116" s="109" t="str">
        <f>Tala!G11</f>
        <v xml:space="preserve">OPERATIVO MOVER ALUMNOS </v>
      </c>
      <c r="H116" s="109" t="str">
        <f>Tala!H11</f>
        <v>ANA CRISTINA CASTILLO PEREZ</v>
      </c>
      <c r="I116" s="109">
        <f>Tala!I11</f>
        <v>188867.5</v>
      </c>
      <c r="J116" s="109" t="str">
        <f>Tala!J11</f>
        <v>03-ASIG-ITSTALA-VH/2011</v>
      </c>
      <c r="K116" s="109" t="str">
        <f>Tala!K11</f>
        <v>BLANCO</v>
      </c>
      <c r="L116" s="109">
        <f>Tala!L11</f>
        <v>40876</v>
      </c>
      <c r="M116" s="109">
        <f>Tala!M11</f>
        <v>320</v>
      </c>
      <c r="N116" s="109" t="str">
        <f>Tala!N11</f>
        <v>DETALLES EN PINTURA, LLANTAS MUY DESGASTADAS</v>
      </c>
      <c r="O116" s="109" t="str">
        <f>Tala!O11</f>
        <v>05/DIC/2022</v>
      </c>
      <c r="P116" s="109" t="str">
        <f>Tala!P11</f>
        <v>05/DIC/2017</v>
      </c>
      <c r="Q116" s="109" t="str">
        <f>Tala!Q11</f>
        <v>1 AÑO</v>
      </c>
      <c r="R116" s="109">
        <f>Tala!R11</f>
        <v>696.59</v>
      </c>
      <c r="S116" s="109" t="str">
        <f>Tala!S11</f>
        <v>QUALITAS</v>
      </c>
      <c r="T116" s="109" t="str">
        <f>Tala!T11</f>
        <v>NO</v>
      </c>
      <c r="U116" s="109">
        <f>Tala!U11</f>
        <v>0</v>
      </c>
    </row>
    <row r="117" spans="1:22" ht="15.75" customHeight="1" thickBot="1" x14ac:dyDescent="0.3">
      <c r="A117" s="255">
        <f>Tala!A12</f>
        <v>8</v>
      </c>
      <c r="B117" s="255" t="str">
        <f>Tala!B12</f>
        <v>JHY1395</v>
      </c>
      <c r="C117" s="255" t="str">
        <f>Tala!C12</f>
        <v>CHRYSLER</v>
      </c>
      <c r="D117" s="255" t="str">
        <f>Tala!D12</f>
        <v xml:space="preserve">WAGON  3500 </v>
      </c>
      <c r="E117" s="255">
        <f>Tala!E12</f>
        <v>2000</v>
      </c>
      <c r="F117" s="255">
        <f>Tala!F12</f>
        <v>8</v>
      </c>
      <c r="G117" s="255" t="str">
        <f>Tala!G12</f>
        <v xml:space="preserve">OPERATIVO MOVER ALUMNOS </v>
      </c>
      <c r="H117" s="255" t="str">
        <f>Tala!H12</f>
        <v>ANA CRISTINA CASTILLO PEREZ</v>
      </c>
      <c r="I117" s="255" t="str">
        <f>Tala!I12</f>
        <v xml:space="preserve">Comodato (*) </v>
      </c>
      <c r="J117" s="255" t="str">
        <f>Tala!J12</f>
        <v>IJAS</v>
      </c>
      <c r="K117" s="255" t="str">
        <f>Tala!K12</f>
        <v>BLANCO</v>
      </c>
      <c r="L117" s="255">
        <f>Tala!L12</f>
        <v>41283</v>
      </c>
      <c r="M117" s="255">
        <f>Tala!M12</f>
        <v>0</v>
      </c>
      <c r="N117" s="255" t="str">
        <f>Tala!N12</f>
        <v>LLANTAS MUY DESGASTADAS, FALTA LAMINADO Y PINTURA POR GOLPES, MOTOR DESGASTADO Y SISTEMA ELECTRICO NO  FUNCIONA Y NO SE MUEVE PARA NADA</v>
      </c>
      <c r="O117" s="255">
        <f>Tala!O12</f>
        <v>0</v>
      </c>
      <c r="P117" s="255">
        <f>Tala!P12</f>
        <v>0</v>
      </c>
      <c r="Q117" s="255">
        <f>Tala!Q12</f>
        <v>0</v>
      </c>
      <c r="R117" s="255">
        <f>Tala!R12</f>
        <v>0</v>
      </c>
      <c r="S117" s="255" t="str">
        <f>Tala!S12</f>
        <v>NINGUNO FUERA DE USO</v>
      </c>
      <c r="T117" s="255" t="str">
        <f>Tala!T12</f>
        <v>NO</v>
      </c>
      <c r="U117" s="109">
        <f>Tala!U12</f>
        <v>0</v>
      </c>
    </row>
    <row r="118" spans="1:22" ht="15.75" customHeight="1" thickBot="1" x14ac:dyDescent="0.3">
      <c r="A118" s="109">
        <f>Tala!A13</f>
        <v>9</v>
      </c>
      <c r="B118" s="109" t="str">
        <f>Tala!B13</f>
        <v>8JUA542</v>
      </c>
      <c r="C118" s="109" t="str">
        <f>Tala!C13</f>
        <v>DINA</v>
      </c>
      <c r="D118" s="109" t="str">
        <f>Tala!D13</f>
        <v>AUTOBUS</v>
      </c>
      <c r="E118" s="109">
        <f>Tala!E13</f>
        <v>1993</v>
      </c>
      <c r="F118" s="109">
        <f>Tala!F13</f>
        <v>8</v>
      </c>
      <c r="G118" s="109" t="str">
        <f>Tala!G13</f>
        <v xml:space="preserve">OPERATIVO MOVER ALUMNOS </v>
      </c>
      <c r="H118" s="109" t="str">
        <f>Tala!H13</f>
        <v>J. JESUS ANGEL RAMIREZ</v>
      </c>
      <c r="I118" s="109" t="str">
        <f>Tala!I13</f>
        <v>IJAS</v>
      </c>
      <c r="J118" s="109" t="str">
        <f>Tala!J13</f>
        <v>10024R</v>
      </c>
      <c r="K118" s="109" t="str">
        <f>Tala!K13</f>
        <v>BLANCO</v>
      </c>
      <c r="L118" s="109">
        <f>Tala!L13</f>
        <v>40325</v>
      </c>
      <c r="M118" s="109">
        <f>Tala!M13</f>
        <v>390</v>
      </c>
      <c r="N118" s="109" t="str">
        <f>Tala!N13</f>
        <v>MEDIA REPARACION DE MOTOR, LLANTAS MUY DESGASTADAS, TAPICERIA Y ASIENTOS EN MAL ESTADO, AIRE ACONDICIONADO NO FUNCIONA, VIDRIOS LATERALES QUEBRADOS. ESTUBO EN USO DIEZ MESES (ENE-NOV)</v>
      </c>
      <c r="O118" s="109" t="str">
        <f>Tala!O13</f>
        <v>05/DIC/2024</v>
      </c>
      <c r="P118" s="109" t="str">
        <f>Tala!P13</f>
        <v>05/DIC/2017</v>
      </c>
      <c r="Q118" s="109" t="str">
        <f>Tala!Q13</f>
        <v>1 AÑO</v>
      </c>
      <c r="R118" s="109">
        <f>Tala!R13</f>
        <v>368.77</v>
      </c>
      <c r="S118" s="109" t="str">
        <f>Tala!S13</f>
        <v>QUALITAS</v>
      </c>
      <c r="T118" s="109" t="str">
        <f>Tala!T13</f>
        <v>NO</v>
      </c>
      <c r="U118" s="109">
        <f>Tala!U13</f>
        <v>0</v>
      </c>
    </row>
    <row r="119" spans="1:22" ht="15.75" customHeight="1" thickBot="1" x14ac:dyDescent="0.3">
      <c r="A119" s="109">
        <f>Tala!A14</f>
        <v>10</v>
      </c>
      <c r="B119" s="109" t="str">
        <f>Tala!B14</f>
        <v>6GPC65</v>
      </c>
      <c r="C119" s="109" t="str">
        <f>Tala!C14</f>
        <v>MERCEDES BENZ</v>
      </c>
      <c r="D119" s="109" t="str">
        <f>Tala!D14</f>
        <v>AUTOBUS</v>
      </c>
      <c r="E119" s="109">
        <f>Tala!E14</f>
        <v>2005</v>
      </c>
      <c r="F119" s="109">
        <f>Tala!F14</f>
        <v>8</v>
      </c>
      <c r="G119" s="109" t="str">
        <f>Tala!G14</f>
        <v xml:space="preserve">OPERATIVO MOVER ALUMNOS </v>
      </c>
      <c r="H119" s="109" t="str">
        <f>Tala!H14</f>
        <v>J. JESUS ANGEL RAMIREZ</v>
      </c>
      <c r="I119" s="109" t="str">
        <f>Tala!I14</f>
        <v>IJAS</v>
      </c>
      <c r="J119" s="109" t="str">
        <f>Tala!J14</f>
        <v>10015D</v>
      </c>
      <c r="K119" s="109" t="str">
        <f>Tala!K14</f>
        <v>AZUL</v>
      </c>
      <c r="L119" s="109">
        <f>Tala!L14</f>
        <v>40325</v>
      </c>
      <c r="M119" s="109">
        <f>Tala!M14</f>
        <v>340</v>
      </c>
      <c r="N119" s="109" t="str">
        <f>Tala!N14</f>
        <v>DETALLES EN PINTURA</v>
      </c>
      <c r="O119" s="109" t="str">
        <f>Tala!O14</f>
        <v>05/DIC/2025</v>
      </c>
      <c r="P119" s="109" t="str">
        <f>Tala!P14</f>
        <v>05/DIC/2017</v>
      </c>
      <c r="Q119" s="109" t="str">
        <f>Tala!Q14</f>
        <v>1 AÑO</v>
      </c>
      <c r="R119" s="109">
        <f>Tala!R14</f>
        <v>368.77</v>
      </c>
      <c r="S119" s="109" t="str">
        <f>Tala!S14</f>
        <v>QUALITAS</v>
      </c>
      <c r="T119" s="109" t="str">
        <f>Tala!T14</f>
        <v>NO</v>
      </c>
      <c r="U119" s="109">
        <f>Tala!U14</f>
        <v>0</v>
      </c>
    </row>
    <row r="120" spans="1:22" ht="15.75" customHeight="1" thickBot="1" x14ac:dyDescent="0.3">
      <c r="A120" s="255">
        <f>Tala!A15</f>
        <v>11</v>
      </c>
      <c r="B120" s="255" t="str">
        <f>Tala!B15</f>
        <v>8GPC58</v>
      </c>
      <c r="C120" s="255" t="str">
        <f>Tala!C15</f>
        <v>MERCEDES BENZ</v>
      </c>
      <c r="D120" s="255" t="str">
        <f>Tala!D15</f>
        <v>AUTOBUS</v>
      </c>
      <c r="E120" s="255">
        <f>Tala!E15</f>
        <v>2005</v>
      </c>
      <c r="F120" s="255">
        <f>Tala!F15</f>
        <v>8</v>
      </c>
      <c r="G120" s="255" t="str">
        <f>Tala!G15</f>
        <v xml:space="preserve">OPERATIVO MOVER ALUMNOS </v>
      </c>
      <c r="H120" s="255" t="str">
        <f>Tala!H15</f>
        <v>ANA CRISTINA CASTILLO PEREZ</v>
      </c>
      <c r="I120" s="255" t="str">
        <f>Tala!I15</f>
        <v>IJAS</v>
      </c>
      <c r="J120" s="255" t="str">
        <f>Tala!J15</f>
        <v>10014D</v>
      </c>
      <c r="K120" s="255" t="str">
        <f>Tala!K15</f>
        <v>AZUL</v>
      </c>
      <c r="L120" s="255">
        <f>Tala!L15</f>
        <v>40325</v>
      </c>
      <c r="M120" s="255">
        <f>Tala!M15</f>
        <v>0</v>
      </c>
      <c r="N120" s="255" t="str">
        <f>Tala!N15</f>
        <v>NO CUENTA CON MOTOR, VIDRIOS E INTERIORES EN MAL ESTADO, FALTAN PARTES DE LA DIRECCION Y PINTURA DAÑADA (PARA DAR DE BAJA)</v>
      </c>
      <c r="O120" s="255">
        <f>Tala!O15</f>
        <v>0</v>
      </c>
      <c r="P120" s="255">
        <f>Tala!P15</f>
        <v>0</v>
      </c>
      <c r="Q120" s="255">
        <f>Tala!Q15</f>
        <v>0</v>
      </c>
      <c r="R120" s="255">
        <f>Tala!R15</f>
        <v>0</v>
      </c>
      <c r="S120" s="255" t="str">
        <f>Tala!S15</f>
        <v>NINGUNO FUERA DE USO</v>
      </c>
      <c r="T120" s="255" t="str">
        <f>Tala!T15</f>
        <v>NO</v>
      </c>
      <c r="U120" s="109">
        <f>Tala!U15</f>
        <v>0</v>
      </c>
    </row>
    <row r="121" spans="1:22" ht="15.75" customHeight="1" thickBot="1" x14ac:dyDescent="0.3">
      <c r="A121" s="109">
        <f>Tala!A16</f>
        <v>12</v>
      </c>
      <c r="B121" s="109" t="str">
        <f>Tala!B16</f>
        <v>9GPC99</v>
      </c>
      <c r="C121" s="109" t="str">
        <f>Tala!C16</f>
        <v>FOTON AUMARK</v>
      </c>
      <c r="D121" s="109" t="str">
        <f>Tala!D16</f>
        <v>MICROBUS</v>
      </c>
      <c r="E121" s="109">
        <f>Tala!E16</f>
        <v>2012</v>
      </c>
      <c r="F121" s="109">
        <f>Tala!F16</f>
        <v>8</v>
      </c>
      <c r="G121" s="109" t="str">
        <f>Tala!G16</f>
        <v xml:space="preserve">OPERATIVO MOVER ALUMNOS </v>
      </c>
      <c r="H121" s="109" t="str">
        <f>Tala!H16</f>
        <v>J. JESUS ANGEL RAMIREZ</v>
      </c>
      <c r="I121" s="109">
        <f>Tala!I16</f>
        <v>376431.02</v>
      </c>
      <c r="J121" s="109" t="str">
        <f>Tala!J16</f>
        <v>02-ASIG-ITSTALA-VH/2011</v>
      </c>
      <c r="K121" s="109" t="str">
        <f>Tala!K16</f>
        <v>BLANCO</v>
      </c>
      <c r="L121" s="109">
        <f>Tala!L16</f>
        <v>40833</v>
      </c>
      <c r="M121" s="109">
        <f>Tala!M16</f>
        <v>380</v>
      </c>
      <c r="N121" s="109" t="str">
        <f>Tala!N16</f>
        <v>LLANTAS MUY DESGASTADAS, FALTA LAMINADO Y PINTURA POR GOLPES</v>
      </c>
      <c r="O121" s="109" t="str">
        <f>Tala!O16</f>
        <v>05/DIC/2027</v>
      </c>
      <c r="P121" s="109" t="str">
        <f>Tala!P16</f>
        <v>05/DIC/2017</v>
      </c>
      <c r="Q121" s="109" t="str">
        <f>Tala!Q16</f>
        <v>1 AÑO</v>
      </c>
      <c r="R121" s="109">
        <f>Tala!R16</f>
        <v>316.14999999999998</v>
      </c>
      <c r="S121" s="109" t="str">
        <f>Tala!S16</f>
        <v>QUALITAS</v>
      </c>
      <c r="T121" s="109" t="str">
        <f>Tala!T16</f>
        <v>NO</v>
      </c>
      <c r="U121" s="109">
        <f>Tala!U16</f>
        <v>0</v>
      </c>
    </row>
    <row r="122" spans="1:22" ht="15.75" customHeight="1" thickBot="1" x14ac:dyDescent="0.3">
      <c r="A122" s="109">
        <f>Tala!A17</f>
        <v>13</v>
      </c>
      <c r="B122" s="109" t="str">
        <f>Tala!B17</f>
        <v>1GPD10</v>
      </c>
      <c r="C122" s="109" t="str">
        <f>Tala!C17</f>
        <v>FOTON AUMARK</v>
      </c>
      <c r="D122" s="109" t="str">
        <f>Tala!D17</f>
        <v>MICROBUS</v>
      </c>
      <c r="E122" s="109">
        <f>Tala!E17</f>
        <v>2012</v>
      </c>
      <c r="F122" s="109">
        <f>Tala!F17</f>
        <v>8</v>
      </c>
      <c r="G122" s="109" t="str">
        <f>Tala!G17</f>
        <v xml:space="preserve">OPERATIVO MOVER ALUMNOS </v>
      </c>
      <c r="H122" s="109" t="str">
        <f>Tala!H17</f>
        <v>ANDRES HARO FREGOSO</v>
      </c>
      <c r="I122" s="109">
        <f>Tala!I17</f>
        <v>376431</v>
      </c>
      <c r="J122" s="109" t="str">
        <f>Tala!J17</f>
        <v>03-ASIG-ITSTALA-VH/2011</v>
      </c>
      <c r="K122" s="109" t="str">
        <f>Tala!K17</f>
        <v>BLANCO</v>
      </c>
      <c r="L122" s="109">
        <f>Tala!L17</f>
        <v>40876</v>
      </c>
      <c r="M122" s="109">
        <f>Tala!M17</f>
        <v>380</v>
      </c>
      <c r="N122" s="109" t="str">
        <f>Tala!N17</f>
        <v>VIDRIOS DELANTEROS QUEBRADOS, LLANTAS DESGASTADAS, FALTA LAMINADO Y PINTURA POR GOLPES</v>
      </c>
      <c r="O122" s="109" t="str">
        <f>Tala!O17</f>
        <v>05/DIC/2028</v>
      </c>
      <c r="P122" s="109" t="str">
        <f>Tala!P17</f>
        <v>05/DIC/2017</v>
      </c>
      <c r="Q122" s="109" t="str">
        <f>Tala!Q17</f>
        <v>1 AÑO</v>
      </c>
      <c r="R122" s="109">
        <f>Tala!R17</f>
        <v>316.14999999999998</v>
      </c>
      <c r="S122" s="109" t="str">
        <f>Tala!S17</f>
        <v>QUALITAS</v>
      </c>
      <c r="T122" s="109" t="str">
        <f>Tala!T17</f>
        <v>NO</v>
      </c>
      <c r="U122" s="109">
        <f>Tala!U17</f>
        <v>0</v>
      </c>
    </row>
    <row r="123" spans="1:22" ht="15.75" customHeight="1" thickBot="1" x14ac:dyDescent="0.3">
      <c r="A123" s="109">
        <f>Tala!A18</f>
        <v>14</v>
      </c>
      <c r="B123" s="109" t="str">
        <f>Tala!B18</f>
        <v>8GP658</v>
      </c>
      <c r="C123" s="109" t="str">
        <f>Tala!C18</f>
        <v>MERCEDES BENZ</v>
      </c>
      <c r="D123" s="109" t="str">
        <f>Tala!D18</f>
        <v>REDILAS</v>
      </c>
      <c r="E123" s="109">
        <f>Tala!E18</f>
        <v>1994</v>
      </c>
      <c r="F123" s="109">
        <f>Tala!F18</f>
        <v>8</v>
      </c>
      <c r="G123" s="109" t="str">
        <f>Tala!G18</f>
        <v>ADMINSTRATIVO</v>
      </c>
      <c r="H123" s="109" t="str">
        <f>Tala!H18</f>
        <v>J. JESUS ANGEL RAMIREZ</v>
      </c>
      <c r="I123" s="109" t="str">
        <f>Tala!I18</f>
        <v xml:space="preserve">Comodato (*) </v>
      </c>
      <c r="J123" s="109" t="str">
        <f>Tala!J18</f>
        <v>IJAS</v>
      </c>
      <c r="K123" s="109" t="str">
        <f>Tala!K18</f>
        <v>BLANCO</v>
      </c>
      <c r="L123" s="109">
        <f>Tala!L18</f>
        <v>41283</v>
      </c>
      <c r="M123" s="109">
        <f>Tala!M18</f>
        <v>280</v>
      </c>
      <c r="N123" s="109" t="str">
        <f>Tala!N18</f>
        <v>VIDRIO DELANTERO ESTRELLADO,  LLANTAS MUY DESGASTADS, TAPICERIA Y PINTURA EN MALAS CONDICIONES</v>
      </c>
      <c r="O123" s="109" t="str">
        <f>Tala!O18</f>
        <v>05/DIC/2029</v>
      </c>
      <c r="P123" s="109" t="str">
        <f>Tala!P18</f>
        <v>05/DIC/2017</v>
      </c>
      <c r="Q123" s="109" t="str">
        <f>Tala!Q18</f>
        <v>1 AÑO</v>
      </c>
      <c r="R123" s="109">
        <f>Tala!R18</f>
        <v>876.81799999999998</v>
      </c>
      <c r="S123" s="109" t="str">
        <f>Tala!S18</f>
        <v>QUALITAS</v>
      </c>
      <c r="T123" s="109" t="str">
        <f>Tala!T18</f>
        <v>NO</v>
      </c>
      <c r="U123" s="109">
        <f>Tala!U18</f>
        <v>0</v>
      </c>
    </row>
    <row r="124" spans="1:22" ht="27" thickBot="1" x14ac:dyDescent="0.45">
      <c r="A124" s="272" t="s">
        <v>34</v>
      </c>
      <c r="B124" s="273"/>
      <c r="C124" s="273"/>
      <c r="D124" s="273"/>
      <c r="E124" s="273"/>
      <c r="F124" s="273"/>
      <c r="G124" s="273"/>
      <c r="H124" s="273"/>
      <c r="I124" s="273"/>
      <c r="J124" s="273"/>
      <c r="K124" s="273"/>
      <c r="L124" s="273"/>
      <c r="M124" s="273"/>
      <c r="N124" s="273"/>
      <c r="O124" s="274"/>
      <c r="P124" s="270" t="s">
        <v>19</v>
      </c>
      <c r="Q124" s="271"/>
      <c r="R124" s="271"/>
      <c r="S124" s="271"/>
      <c r="T124" s="271"/>
      <c r="U124" s="271"/>
      <c r="V124" s="108"/>
    </row>
    <row r="125" spans="1:22" ht="15.75" customHeight="1" thickBot="1" x14ac:dyDescent="0.3">
      <c r="A125" s="109" t="s">
        <v>9</v>
      </c>
      <c r="B125" s="110" t="s">
        <v>14</v>
      </c>
      <c r="C125" s="110" t="s">
        <v>0</v>
      </c>
      <c r="D125" s="110" t="s">
        <v>1</v>
      </c>
      <c r="E125" s="110" t="s">
        <v>2</v>
      </c>
      <c r="F125" s="110" t="s">
        <v>12</v>
      </c>
      <c r="G125" s="110" t="s">
        <v>10</v>
      </c>
      <c r="H125" s="110" t="s">
        <v>11</v>
      </c>
      <c r="I125" s="110" t="s">
        <v>3</v>
      </c>
      <c r="J125" s="121" t="s">
        <v>4</v>
      </c>
      <c r="K125" s="110" t="s">
        <v>5</v>
      </c>
      <c r="L125" s="110" t="s">
        <v>6</v>
      </c>
      <c r="M125" s="123" t="s">
        <v>7</v>
      </c>
      <c r="N125" s="111" t="s">
        <v>13</v>
      </c>
      <c r="O125" s="110" t="s">
        <v>8</v>
      </c>
      <c r="P125" s="117" t="s">
        <v>15</v>
      </c>
      <c r="Q125" s="117" t="s">
        <v>18</v>
      </c>
      <c r="R125" s="112" t="s">
        <v>16</v>
      </c>
      <c r="S125" s="119" t="s">
        <v>17</v>
      </c>
      <c r="T125" s="113" t="s">
        <v>21</v>
      </c>
      <c r="U125" s="114" t="s">
        <v>20</v>
      </c>
    </row>
    <row r="126" spans="1:22" ht="15.75" thickBot="1" x14ac:dyDescent="0.3">
      <c r="A126" s="109">
        <f>Tequila!A5</f>
        <v>1</v>
      </c>
      <c r="B126" s="109" t="str">
        <f>Tequila!B5</f>
        <v>JGU9767</v>
      </c>
      <c r="C126" s="109" t="str">
        <f>Tequila!C5</f>
        <v>TOYOTA</v>
      </c>
      <c r="D126" s="109" t="str">
        <f>Tequila!D5</f>
        <v>RAV 4</v>
      </c>
      <c r="E126" s="109">
        <f>Tequila!E5</f>
        <v>2009</v>
      </c>
      <c r="F126" s="109">
        <f>Tequila!F5</f>
        <v>6</v>
      </c>
      <c r="G126" s="109" t="str">
        <f>Tequila!G5</f>
        <v>PÚBLICO</v>
      </c>
      <c r="H126" s="109" t="str">
        <f>Tequila!H5</f>
        <v>ADMINISTRATIVO</v>
      </c>
      <c r="I126" s="109" t="str">
        <f>Tequila!I5</f>
        <v>ERNESTO ROSALES CASTAÑEDA</v>
      </c>
      <c r="J126" s="122">
        <f>Tequila!J5</f>
        <v>271400</v>
      </c>
      <c r="K126" s="109" t="str">
        <f>Tequila!K5</f>
        <v>AL 13124</v>
      </c>
      <c r="L126" s="109" t="str">
        <f>Tequila!L5</f>
        <v>ROJO</v>
      </c>
      <c r="M126" s="124">
        <f>Tequila!M5</f>
        <v>39917</v>
      </c>
      <c r="N126" s="109">
        <f>Tequila!N5</f>
        <v>48.53</v>
      </c>
      <c r="O126" s="109" t="str">
        <f>Tequila!O5</f>
        <v>DIRECTOR  DEL CAMPUS</v>
      </c>
      <c r="P126" s="161">
        <f>Tequila!P5</f>
        <v>41973</v>
      </c>
      <c r="Q126" s="161">
        <f>Tequila!Q5</f>
        <v>42704</v>
      </c>
      <c r="R126" s="162" t="str">
        <f>Tequila!R5</f>
        <v>2 AÑOS</v>
      </c>
      <c r="S126" s="163">
        <f>Tequila!S5</f>
        <v>371.55</v>
      </c>
      <c r="T126" s="162" t="str">
        <f>Tequila!T5</f>
        <v>GRUPO BANORTE</v>
      </c>
      <c r="U126" s="162" t="str">
        <f>Tequila!U5</f>
        <v>SI</v>
      </c>
    </row>
    <row r="127" spans="1:22" ht="15.75" thickBot="1" x14ac:dyDescent="0.3">
      <c r="A127" s="109">
        <f>Tequila!A6</f>
        <v>2</v>
      </c>
      <c r="B127" s="109" t="str">
        <f>Tequila!B6</f>
        <v>JJH2341</v>
      </c>
      <c r="C127" s="109" t="str">
        <f>Tequila!C6</f>
        <v>MITSUBISHI</v>
      </c>
      <c r="D127" s="109" t="str">
        <f>Tequila!D6</f>
        <v>LANCER</v>
      </c>
      <c r="E127" s="109">
        <f>Tequila!E6</f>
        <v>2011</v>
      </c>
      <c r="F127" s="109">
        <f>Tequila!F6</f>
        <v>4</v>
      </c>
      <c r="G127" s="109" t="str">
        <f>Tequila!G6</f>
        <v>PÚBLICO</v>
      </c>
      <c r="H127" s="109" t="str">
        <f>Tequila!H6</f>
        <v>ADMINISTRATIVO</v>
      </c>
      <c r="I127" s="109" t="str">
        <f>Tequila!I6</f>
        <v>ERNESTO ROSALES CASTAÑEDA</v>
      </c>
      <c r="J127" s="122">
        <f>Tequila!J6</f>
        <v>179990</v>
      </c>
      <c r="K127" s="109"/>
      <c r="L127" s="109" t="str">
        <f>Tequila!L6</f>
        <v>BLANCO OXFORD</v>
      </c>
      <c r="M127" s="124">
        <f>Tequila!M6</f>
        <v>40724</v>
      </c>
      <c r="N127" s="109">
        <f>Tequila!N6</f>
        <v>49.85</v>
      </c>
      <c r="O127" s="109" t="str">
        <f>Tequila!O6</f>
        <v>MENSAJERIA, VIAJES A LAS SEDES , COMISIONES</v>
      </c>
      <c r="P127" s="161">
        <f>Tequila!P6</f>
        <v>41973</v>
      </c>
      <c r="Q127" s="161">
        <f>Tequila!Q6</f>
        <v>42704</v>
      </c>
      <c r="R127" s="162" t="str">
        <f>Tequila!R6</f>
        <v>2 AÑOS</v>
      </c>
      <c r="S127" s="163">
        <f>Tequila!S6</f>
        <v>254.15</v>
      </c>
      <c r="T127" s="162" t="str">
        <f>Tequila!T6</f>
        <v>GRUPO BANORTE</v>
      </c>
      <c r="U127" s="162" t="str">
        <f>Tequila!U6</f>
        <v>SI</v>
      </c>
    </row>
    <row r="128" spans="1:22" ht="15.75" thickBot="1" x14ac:dyDescent="0.3">
      <c r="A128" s="109">
        <f>Tequila!A7</f>
        <v>3</v>
      </c>
      <c r="B128" s="109" t="str">
        <f>Tequila!B7</f>
        <v>JDU4917</v>
      </c>
      <c r="C128" s="109" t="str">
        <f>Tequila!C7</f>
        <v>FORD</v>
      </c>
      <c r="D128" s="109" t="str">
        <f>Tequila!D7</f>
        <v>FOCUS</v>
      </c>
      <c r="E128" s="109">
        <f>Tequila!E7</f>
        <v>2006</v>
      </c>
      <c r="F128" s="109">
        <f>Tequila!F7</f>
        <v>4</v>
      </c>
      <c r="G128" s="109" t="str">
        <f>Tequila!G7</f>
        <v>PÚBLICO</v>
      </c>
      <c r="H128" s="109" t="str">
        <f>Tequila!H7</f>
        <v>ADMINISTRATIVO</v>
      </c>
      <c r="I128" s="109" t="str">
        <f>Tequila!I7</f>
        <v>ERNESTO ROSALES CASTAÑEDA</v>
      </c>
      <c r="J128" s="122">
        <f>Tequila!J7</f>
        <v>133761.21</v>
      </c>
      <c r="K128" s="109" t="str">
        <f>Tequila!K7</f>
        <v>A 14644</v>
      </c>
      <c r="L128" s="109" t="str">
        <f>Tequila!L7</f>
        <v>BLANCO OXFORD</v>
      </c>
      <c r="M128" s="124">
        <f>Tequila!M7</f>
        <v>38929</v>
      </c>
      <c r="N128" s="109">
        <f>Tequila!N7</f>
        <v>52.58</v>
      </c>
      <c r="O128" s="109" t="str">
        <f>Tequila!O7</f>
        <v>MENSAJERIA, VIAJES A LAS SEDES , COMISIONES, PROMOCION DIFUSION DEL CAMPUS</v>
      </c>
      <c r="P128" s="161">
        <f>Tequila!P7</f>
        <v>41973</v>
      </c>
      <c r="Q128" s="161">
        <f>Tequila!Q7</f>
        <v>42704</v>
      </c>
      <c r="R128" s="162" t="str">
        <f>Tequila!R7</f>
        <v>2 AÑOS</v>
      </c>
      <c r="S128" s="163">
        <f>Tequila!S7</f>
        <v>274.42</v>
      </c>
      <c r="T128" s="162" t="str">
        <f>Tequila!T7</f>
        <v>GRUPO BANORTE</v>
      </c>
      <c r="U128" s="162" t="str">
        <f>Tequila!U7</f>
        <v>SI</v>
      </c>
    </row>
    <row r="129" spans="1:22" ht="15.75" thickBot="1" x14ac:dyDescent="0.3">
      <c r="A129" s="109">
        <f>Tequila!A8</f>
        <v>4</v>
      </c>
      <c r="B129" s="109" t="str">
        <f>Tequila!B8</f>
        <v>JDU4922</v>
      </c>
      <c r="C129" s="109" t="str">
        <f>Tequila!C8</f>
        <v>FORD</v>
      </c>
      <c r="D129" s="109" t="str">
        <f>Tequila!D8</f>
        <v>ECONOLINE WAGON</v>
      </c>
      <c r="E129" s="109">
        <f>Tequila!E8</f>
        <v>2006</v>
      </c>
      <c r="F129" s="109">
        <f>Tequila!F8</f>
        <v>8</v>
      </c>
      <c r="G129" s="109" t="str">
        <f>Tequila!G8</f>
        <v>PÚBLICO</v>
      </c>
      <c r="H129" s="109" t="str">
        <f>Tequila!H8</f>
        <v>OPERATIVO MOVER ALUMNOS</v>
      </c>
      <c r="I129" s="109" t="str">
        <f>Tequila!I8</f>
        <v>ERNESTO ROSALES CASTAÑEDA</v>
      </c>
      <c r="J129" s="122">
        <f>Tequila!J8</f>
        <v>330000</v>
      </c>
      <c r="K129" s="109" t="str">
        <f>Tequila!K8</f>
        <v>37181</v>
      </c>
      <c r="L129" s="109" t="str">
        <f>Tequila!L8</f>
        <v>BLANCO OXFORD</v>
      </c>
      <c r="M129" s="124">
        <f>Tequila!M8</f>
        <v>38931</v>
      </c>
      <c r="N129" s="109">
        <f>Tequila!N8</f>
        <v>573.54</v>
      </c>
      <c r="O129" s="109"/>
      <c r="P129" s="161">
        <f>Tequila!P8</f>
        <v>41973</v>
      </c>
      <c r="Q129" s="161">
        <f>Tequila!Q8</f>
        <v>42704</v>
      </c>
      <c r="R129" s="162" t="str">
        <f>Tequila!R8</f>
        <v>2 AÑOS</v>
      </c>
      <c r="S129" s="163">
        <f>Tequila!S8</f>
        <v>352.68</v>
      </c>
      <c r="T129" s="162" t="str">
        <f>Tequila!T8</f>
        <v>GRUPO BANORTE</v>
      </c>
      <c r="U129" s="162" t="str">
        <f>Tequila!U8</f>
        <v>SI</v>
      </c>
    </row>
    <row r="130" spans="1:22" ht="15.75" thickBot="1" x14ac:dyDescent="0.3">
      <c r="A130" s="109">
        <f>Tequila!A9</f>
        <v>5</v>
      </c>
      <c r="B130" s="109" t="str">
        <f>Tequila!B9</f>
        <v>JDU4916</v>
      </c>
      <c r="C130" s="109" t="str">
        <f>Tequila!C9</f>
        <v>FORD</v>
      </c>
      <c r="D130" s="109" t="str">
        <f>Tequila!D9</f>
        <v>IKON</v>
      </c>
      <c r="E130" s="109">
        <f>Tequila!E9</f>
        <v>2006</v>
      </c>
      <c r="F130" s="109">
        <f>Tequila!F9</f>
        <v>4</v>
      </c>
      <c r="G130" s="109" t="str">
        <f>Tequila!G9</f>
        <v>PÚBLICO</v>
      </c>
      <c r="H130" s="109" t="str">
        <f>Tequila!H9</f>
        <v>ADMINISTRATIVO</v>
      </c>
      <c r="I130" s="109" t="str">
        <f>Tequila!I9</f>
        <v>ERNESTO ROSALES CASTAÑEDA</v>
      </c>
      <c r="J130" s="122">
        <f>Tequila!J9</f>
        <v>82631</v>
      </c>
      <c r="K130" s="109" t="str">
        <f>Tequila!K9</f>
        <v>A 14643</v>
      </c>
      <c r="L130" s="109" t="str">
        <f>Tequila!L9</f>
        <v>BLANCO OXFORD</v>
      </c>
      <c r="M130" s="124">
        <f>Tequila!M9</f>
        <v>38929</v>
      </c>
      <c r="N130" s="109">
        <f>Tequila!N9</f>
        <v>47.72</v>
      </c>
      <c r="O130" s="109" t="str">
        <f>Tequila!O9</f>
        <v>MENSAJERIA, VIAJES A LAS SEDES , COMISIONES, PROMOCION DIFUSION DEL CAMPUS</v>
      </c>
      <c r="P130" s="161">
        <f>Tequila!P9</f>
        <v>41973</v>
      </c>
      <c r="Q130" s="161">
        <f>Tequila!Q9</f>
        <v>42704</v>
      </c>
      <c r="R130" s="162" t="str">
        <f>Tequila!R9</f>
        <v>2 AÑOS</v>
      </c>
      <c r="S130" s="163">
        <f>Tequila!S9</f>
        <v>225.97</v>
      </c>
      <c r="T130" s="162" t="str">
        <f>Tequila!T9</f>
        <v>GRUPO BANORTE</v>
      </c>
      <c r="U130" s="162" t="str">
        <f>Tequila!U9</f>
        <v>SI</v>
      </c>
    </row>
    <row r="131" spans="1:22" ht="15.75" thickBot="1" x14ac:dyDescent="0.3">
      <c r="A131" s="109">
        <f>Tequila!A10</f>
        <v>6</v>
      </c>
      <c r="B131" s="109" t="str">
        <f>Tequila!B10</f>
        <v>JJM1441</v>
      </c>
      <c r="C131" s="109" t="str">
        <f>Tequila!C10</f>
        <v>NISSAN</v>
      </c>
      <c r="D131" s="109" t="str">
        <f>Tequila!D10</f>
        <v>URVAN</v>
      </c>
      <c r="E131" s="109">
        <f>Tequila!E10</f>
        <v>2012</v>
      </c>
      <c r="F131" s="109">
        <f>Tequila!F10</f>
        <v>6</v>
      </c>
      <c r="G131" s="109" t="str">
        <f>Tequila!G10</f>
        <v>PÚBLICO</v>
      </c>
      <c r="H131" s="109" t="str">
        <f>Tequila!H10</f>
        <v>OPERATIVO MOVER ALUMNOS</v>
      </c>
      <c r="I131" s="109" t="str">
        <f>Tequila!I10</f>
        <v>ERNESTO ROSALES CASTAÑEDA</v>
      </c>
      <c r="J131" s="122">
        <f>Tequila!J10</f>
        <v>377735</v>
      </c>
      <c r="K131" s="109"/>
      <c r="L131" s="109" t="str">
        <f>Tequila!L10</f>
        <v>BLANCO OXFORD</v>
      </c>
      <c r="M131" s="124">
        <f>Tequila!M10</f>
        <v>40806</v>
      </c>
      <c r="N131" s="109">
        <f>Tequila!N10</f>
        <v>409.52</v>
      </c>
      <c r="O131" s="109"/>
      <c r="P131" s="161">
        <f>Tequila!P10</f>
        <v>41973</v>
      </c>
      <c r="Q131" s="161">
        <f>Tequila!Q10</f>
        <v>42704</v>
      </c>
      <c r="R131" s="162" t="str">
        <f>Tequila!R10</f>
        <v>2 AÑOS</v>
      </c>
      <c r="S131" s="163">
        <f>Tequila!S10</f>
        <v>379.36</v>
      </c>
      <c r="T131" s="162" t="str">
        <f>Tequila!T10</f>
        <v>GRUPO BANORTE</v>
      </c>
      <c r="U131" s="162" t="str">
        <f>Tequila!U10</f>
        <v>SI</v>
      </c>
    </row>
    <row r="132" spans="1:22" ht="15.75" thickBot="1" x14ac:dyDescent="0.3">
      <c r="A132" s="109">
        <f>Tequila!A11</f>
        <v>7</v>
      </c>
      <c r="B132" s="109" t="str">
        <f>Tequila!B11</f>
        <v>1GPC49</v>
      </c>
      <c r="C132" s="109" t="str">
        <f>Tequila!C11</f>
        <v>VOLVO</v>
      </c>
      <c r="D132" s="109" t="str">
        <f>Tequila!D11</f>
        <v>CAMION</v>
      </c>
      <c r="E132" s="109">
        <f>Tequila!E11</f>
        <v>2007</v>
      </c>
      <c r="F132" s="109">
        <f>Tequila!F11</f>
        <v>8</v>
      </c>
      <c r="G132" s="109" t="str">
        <f>Tequila!G11</f>
        <v>PÚBLICO</v>
      </c>
      <c r="H132" s="109" t="str">
        <f>Tequila!H11</f>
        <v>OPERATIVO MOVER ALUMNOS</v>
      </c>
      <c r="I132" s="109" t="str">
        <f>Tequila!I11</f>
        <v>ERNESTO ROSALES CASTAÑEDA</v>
      </c>
      <c r="J132" s="122">
        <f>Tequila!J11</f>
        <v>2294650</v>
      </c>
      <c r="K132" s="109" t="str">
        <f>Tequila!K11</f>
        <v>0765</v>
      </c>
      <c r="L132" s="109" t="str">
        <f>Tequila!L11</f>
        <v>ROJO</v>
      </c>
      <c r="M132" s="124">
        <f>Tequila!M11</f>
        <v>39252</v>
      </c>
      <c r="N132" s="109">
        <f>Tequila!N11</f>
        <v>666.91</v>
      </c>
      <c r="O132" s="109"/>
      <c r="P132" s="161">
        <f>Tequila!P11</f>
        <v>41973</v>
      </c>
      <c r="Q132" s="161">
        <f>Tequila!Q11</f>
        <v>42704</v>
      </c>
      <c r="R132" s="162" t="str">
        <f>Tequila!R11</f>
        <v>2 AÑOS</v>
      </c>
      <c r="S132" s="163">
        <f>Tequila!S11</f>
        <v>1689.57</v>
      </c>
      <c r="T132" s="162" t="str">
        <f>Tequila!T11</f>
        <v>GRUPO BANORTE</v>
      </c>
      <c r="U132" s="162" t="str">
        <f>Tequila!U11</f>
        <v>SI</v>
      </c>
    </row>
    <row r="133" spans="1:22" ht="15.75" thickBot="1" x14ac:dyDescent="0.3">
      <c r="A133" s="109">
        <f>Tequila!A12</f>
        <v>8</v>
      </c>
      <c r="B133" s="109" t="str">
        <f>Tequila!B12</f>
        <v>1GPD02</v>
      </c>
      <c r="C133" s="109" t="str">
        <f>Tequila!C12</f>
        <v>FOTON</v>
      </c>
      <c r="D133" s="109" t="str">
        <f>Tequila!D12</f>
        <v>CAMION</v>
      </c>
      <c r="E133" s="109">
        <f>Tequila!E12</f>
        <v>2012</v>
      </c>
      <c r="F133" s="109">
        <f>Tequila!F12</f>
        <v>8</v>
      </c>
      <c r="G133" s="109" t="str">
        <f>Tequila!G12</f>
        <v>PÚBLICO</v>
      </c>
      <c r="H133" s="109" t="str">
        <f>Tequila!H12</f>
        <v>OPERATIVO MOVER ALUMNOS</v>
      </c>
      <c r="I133" s="109" t="str">
        <f>Tequila!I12</f>
        <v>ERNESTO ROSALES CASTAÑEDA</v>
      </c>
      <c r="J133" s="122">
        <f>Tequila!J12</f>
        <v>752862</v>
      </c>
      <c r="K133" s="109"/>
      <c r="L133" s="109" t="str">
        <f>Tequila!L12</f>
        <v>BLANCO OXFORD</v>
      </c>
      <c r="M133" s="124">
        <f>Tequila!M12</f>
        <v>40827</v>
      </c>
      <c r="N133" s="109">
        <f>Tequila!N12</f>
        <v>297.73</v>
      </c>
      <c r="O133" s="109"/>
      <c r="P133" s="161">
        <f>Tequila!P12</f>
        <v>41973</v>
      </c>
      <c r="Q133" s="161">
        <f>Tequila!Q12</f>
        <v>42338</v>
      </c>
      <c r="R133" s="162" t="str">
        <f>Tequila!R12</f>
        <v>1 AÑO</v>
      </c>
      <c r="S133" s="163">
        <f>Tequila!S12</f>
        <v>1495.52</v>
      </c>
      <c r="T133" s="162" t="str">
        <f>Tequila!T12</f>
        <v>GRUPO BANORTE</v>
      </c>
      <c r="U133" s="162" t="str">
        <f>Tequila!U12</f>
        <v>SI</v>
      </c>
    </row>
    <row r="134" spans="1:22" ht="15.75" thickBot="1" x14ac:dyDescent="0.3">
      <c r="A134" s="109">
        <f>Tequila!A13</f>
        <v>9</v>
      </c>
      <c r="B134" s="109" t="str">
        <f>Tequila!B13</f>
        <v>JDU4915</v>
      </c>
      <c r="C134" s="109" t="str">
        <f>Tequila!C13</f>
        <v>FORD</v>
      </c>
      <c r="D134" s="109" t="str">
        <f>Tequila!D13</f>
        <v>IKON</v>
      </c>
      <c r="E134" s="109">
        <f>Tequila!E13</f>
        <v>2006</v>
      </c>
      <c r="F134" s="109">
        <f>Tequila!F13</f>
        <v>4</v>
      </c>
      <c r="G134" s="109" t="str">
        <f>Tequila!G13</f>
        <v>PÚBLICO</v>
      </c>
      <c r="H134" s="109" t="str">
        <f>Tequila!H13</f>
        <v>ADMINSTRATIVO</v>
      </c>
      <c r="I134" s="109" t="str">
        <f>Tequila!I13</f>
        <v>ERNESTO ROSALES CASTAÑEDA</v>
      </c>
      <c r="J134" s="122">
        <f>Tequila!J13</f>
        <v>82631</v>
      </c>
      <c r="K134" s="109" t="str">
        <f>Tequila!K13</f>
        <v>A 14642</v>
      </c>
      <c r="L134" s="109" t="str">
        <f>Tequila!L13</f>
        <v>BLANCO OXFORD</v>
      </c>
      <c r="M134" s="124">
        <f>Tequila!M13</f>
        <v>38929</v>
      </c>
      <c r="N134" s="109">
        <f>Tequila!N13</f>
        <v>47.72</v>
      </c>
      <c r="O134" s="109" t="str">
        <f>Tequila!O13</f>
        <v>NO FUNCIONA ESTA COMO CHATARRA DARSE DE BAJA</v>
      </c>
      <c r="P134" s="161">
        <f>Tequila!P13</f>
        <v>41973</v>
      </c>
      <c r="Q134" s="161">
        <f>Tequila!Q13</f>
        <v>42704</v>
      </c>
      <c r="R134" s="162" t="str">
        <f>Tequila!R13</f>
        <v>2 AÑOS</v>
      </c>
      <c r="S134" s="163">
        <f>Tequila!S13</f>
        <v>225.97</v>
      </c>
      <c r="T134" s="162" t="str">
        <f>Tequila!T13</f>
        <v>GRUPO BANORTE</v>
      </c>
      <c r="U134" s="162" t="str">
        <f>Tequila!U13</f>
        <v>SI</v>
      </c>
    </row>
    <row r="135" spans="1:22" ht="15.75" thickBot="1" x14ac:dyDescent="0.3">
      <c r="A135" s="109">
        <f>Tequila!A14</f>
        <v>10</v>
      </c>
      <c r="B135" s="109" t="str">
        <f>Tequila!B14</f>
        <v>WXV98</v>
      </c>
      <c r="C135" s="109" t="str">
        <f>Tequila!C14</f>
        <v>HONDA</v>
      </c>
      <c r="D135" s="109" t="str">
        <f>Tequila!D14</f>
        <v>CUATRIMOTO</v>
      </c>
      <c r="E135" s="109">
        <f>Tequila!E14</f>
        <v>2006</v>
      </c>
      <c r="F135" s="109">
        <f>Tequila!F14</f>
        <v>2</v>
      </c>
      <c r="G135" s="109" t="str">
        <f>Tequila!G14</f>
        <v>PÚBLICO</v>
      </c>
      <c r="H135" s="109" t="str">
        <f>Tequila!H14</f>
        <v>ADMINSTRATIVO</v>
      </c>
      <c r="I135" s="109" t="str">
        <f>Tequila!I14</f>
        <v>ERNESTO ROSALES CASTAÑEDA</v>
      </c>
      <c r="J135" s="122">
        <f>Tequila!J14</f>
        <v>63000</v>
      </c>
      <c r="K135" s="109" t="str">
        <f>Tequila!K14</f>
        <v>M 9418</v>
      </c>
      <c r="L135" s="109" t="str">
        <f>Tequila!L14</f>
        <v>AMARILLO</v>
      </c>
      <c r="M135" s="124">
        <f>Tequila!M14</f>
        <v>39013</v>
      </c>
      <c r="N135" s="109">
        <f>Tequila!N14</f>
        <v>0</v>
      </c>
      <c r="O135" s="109" t="str">
        <f>Tequila!O14</f>
        <v>SERVICIO DE MENSAJERIA</v>
      </c>
      <c r="P135" s="161">
        <f>Tequila!P14</f>
        <v>41973</v>
      </c>
      <c r="Q135" s="161">
        <f>Tequila!Q14</f>
        <v>42704</v>
      </c>
      <c r="R135" s="162" t="str">
        <f>Tequila!R14</f>
        <v>2 AÑOS</v>
      </c>
      <c r="S135" s="163">
        <f>Tequila!S14</f>
        <v>218.44</v>
      </c>
      <c r="T135" s="162" t="str">
        <f>Tequila!T14</f>
        <v>GRUPO BANORTE</v>
      </c>
      <c r="U135" s="162" t="str">
        <f>Tequila!U14</f>
        <v>SI</v>
      </c>
    </row>
    <row r="136" spans="1:22" ht="27" thickBot="1" x14ac:dyDescent="0.45">
      <c r="A136" s="267" t="s">
        <v>35</v>
      </c>
      <c r="B136" s="268"/>
      <c r="C136" s="268"/>
      <c r="D136" s="268"/>
      <c r="E136" s="268"/>
      <c r="F136" s="268"/>
      <c r="G136" s="268"/>
      <c r="H136" s="268"/>
      <c r="I136" s="268"/>
      <c r="J136" s="268"/>
      <c r="K136" s="268"/>
      <c r="L136" s="268"/>
      <c r="M136" s="268"/>
      <c r="N136" s="268"/>
      <c r="O136" s="269"/>
      <c r="P136" s="270" t="s">
        <v>19</v>
      </c>
      <c r="Q136" s="271"/>
      <c r="R136" s="271"/>
      <c r="S136" s="271"/>
      <c r="T136" s="271"/>
      <c r="U136" s="271"/>
      <c r="V136" s="108"/>
    </row>
    <row r="137" spans="1:22" ht="15.75" customHeight="1" thickBot="1" x14ac:dyDescent="0.3">
      <c r="A137" s="109" t="s">
        <v>9</v>
      </c>
      <c r="B137" s="110" t="s">
        <v>14</v>
      </c>
      <c r="C137" s="110" t="s">
        <v>0</v>
      </c>
      <c r="D137" s="110" t="s">
        <v>1</v>
      </c>
      <c r="E137" s="110" t="s">
        <v>2</v>
      </c>
      <c r="F137" s="110" t="s">
        <v>12</v>
      </c>
      <c r="G137" s="110" t="s">
        <v>10</v>
      </c>
      <c r="H137" s="110" t="s">
        <v>11</v>
      </c>
      <c r="I137" s="110" t="s">
        <v>3</v>
      </c>
      <c r="J137" s="121" t="s">
        <v>4</v>
      </c>
      <c r="K137" s="110" t="s">
        <v>5</v>
      </c>
      <c r="L137" s="110" t="s">
        <v>6</v>
      </c>
      <c r="M137" s="123" t="s">
        <v>7</v>
      </c>
      <c r="N137" s="111" t="s">
        <v>13</v>
      </c>
      <c r="O137" s="110" t="s">
        <v>8</v>
      </c>
      <c r="P137" s="117" t="s">
        <v>15</v>
      </c>
      <c r="Q137" s="117" t="s">
        <v>18</v>
      </c>
      <c r="R137" s="112" t="s">
        <v>16</v>
      </c>
      <c r="S137" s="119" t="s">
        <v>17</v>
      </c>
      <c r="T137" s="113" t="s">
        <v>21</v>
      </c>
      <c r="U137" s="114" t="s">
        <v>20</v>
      </c>
    </row>
    <row r="138" spans="1:22" ht="15.75" thickBot="1" x14ac:dyDescent="0.3">
      <c r="A138" s="243">
        <f>Zapopan!A5</f>
        <v>1</v>
      </c>
      <c r="B138" s="243" t="str">
        <f>Zapopan!B5</f>
        <v>JDC8740</v>
      </c>
      <c r="C138" s="243" t="str">
        <f>Zapopan!C5</f>
        <v>VOLKSWAGEN</v>
      </c>
      <c r="D138" s="243" t="str">
        <f>Zapopan!D5</f>
        <v>JETTA</v>
      </c>
      <c r="E138" s="243">
        <f>Zapopan!E5</f>
        <v>2004</v>
      </c>
      <c r="F138" s="243">
        <f>Zapopan!F5</f>
        <v>4</v>
      </c>
      <c r="G138" s="243" t="str">
        <f>Zapopan!G5</f>
        <v>SEDAN</v>
      </c>
      <c r="H138" s="243" t="str">
        <f>Zapopan!H5</f>
        <v>ADMINISTRATIVO</v>
      </c>
      <c r="I138" s="243" t="str">
        <f>Zapopan!I5</f>
        <v>DIRECCION ADMINISTRATIVA</v>
      </c>
      <c r="J138" s="248">
        <f>Zapopan!J5</f>
        <v>170000</v>
      </c>
      <c r="K138" s="243" t="str">
        <f>Zapopan!K5</f>
        <v>V0343</v>
      </c>
      <c r="L138" s="243" t="str">
        <f>Zapopan!L5</f>
        <v>GRIS</v>
      </c>
      <c r="M138" s="249">
        <f>Zapopan!M5</f>
        <v>37977</v>
      </c>
      <c r="N138" s="243">
        <f>Zapopan!N5</f>
        <v>165.28925619834712</v>
      </c>
      <c r="O138" s="243" t="str">
        <f>Zapopan!O5</f>
        <v>PARA USO DEL PERSONAL QUE LO REQUIERA Y SE LE AUTORICE.</v>
      </c>
      <c r="P138" s="250" t="str">
        <f>Zapopan!P5</f>
        <v>30 DE NOVIEMBRE 2014</v>
      </c>
      <c r="Q138" s="250" t="str">
        <f>Zapopan!Q5</f>
        <v>30 N DE NOVIEMBRE 2016</v>
      </c>
      <c r="R138" s="243" t="str">
        <f>Zapopan!R5</f>
        <v>2 AÑOS</v>
      </c>
      <c r="S138" s="248">
        <f>Zapopan!S5</f>
        <v>441.65</v>
      </c>
      <c r="T138" s="243" t="str">
        <f>Zapopan!T5</f>
        <v>GRUPO BANORTE</v>
      </c>
      <c r="U138" s="162" t="str">
        <f>Zapopan!U5</f>
        <v>SI</v>
      </c>
    </row>
    <row r="139" spans="1:22" ht="15.75" thickBot="1" x14ac:dyDescent="0.3">
      <c r="A139" s="243">
        <f>Zapopan!A6</f>
        <v>2</v>
      </c>
      <c r="B139" s="243" t="str">
        <f>Zapopan!B6</f>
        <v>JDG6167</v>
      </c>
      <c r="C139" s="243" t="str">
        <f>Zapopan!C6</f>
        <v>CHEVROLET</v>
      </c>
      <c r="D139" s="243" t="str">
        <f>Zapopan!D6</f>
        <v>CHEVY</v>
      </c>
      <c r="E139" s="243">
        <f>Zapopan!E6</f>
        <v>2004</v>
      </c>
      <c r="F139" s="243">
        <f>Zapopan!F6</f>
        <v>4</v>
      </c>
      <c r="G139" s="243" t="str">
        <f>Zapopan!G6</f>
        <v>SEDAN</v>
      </c>
      <c r="H139" s="243" t="str">
        <f>Zapopan!H6</f>
        <v>UTILITARIO</v>
      </c>
      <c r="I139" s="243" t="str">
        <f>Zapopan!I6</f>
        <v>DIRECCION ADMINISTRATIVA</v>
      </c>
      <c r="J139" s="248">
        <f>Zapopan!J6</f>
        <v>81575</v>
      </c>
      <c r="K139" s="243">
        <f>Zapopan!K6</f>
        <v>2231</v>
      </c>
      <c r="L139" s="243" t="str">
        <f>Zapopan!L6</f>
        <v>CAPUCHINO</v>
      </c>
      <c r="M139" s="249">
        <f>Zapopan!M6</f>
        <v>38084</v>
      </c>
      <c r="N139" s="243">
        <f>Zapopan!N6</f>
        <v>132.2314049586777</v>
      </c>
      <c r="O139" s="243" t="str">
        <f>Zapopan!O6</f>
        <v>PARA USO DEL PERSONAL QUE LO REQUIERA Y SE LE AUTORICE.</v>
      </c>
      <c r="P139" s="250" t="str">
        <f>Zapopan!P6</f>
        <v>30 DE NOVIEMBRE 2014</v>
      </c>
      <c r="Q139" s="250" t="str">
        <f>Zapopan!Q6</f>
        <v>30 N DE NOVIEMBRE 2016</v>
      </c>
      <c r="R139" s="243" t="str">
        <f>Zapopan!R6</f>
        <v>2 AÑOS</v>
      </c>
      <c r="S139" s="248">
        <f>Zapopan!S6</f>
        <v>218.46</v>
      </c>
      <c r="T139" s="243" t="str">
        <f>Zapopan!T6</f>
        <v>GRUPO BANORTE</v>
      </c>
      <c r="U139" s="162" t="str">
        <f>Zapopan!U6</f>
        <v>SI</v>
      </c>
    </row>
    <row r="140" spans="1:22" ht="15.75" thickBot="1" x14ac:dyDescent="0.3">
      <c r="A140" s="243">
        <f>Zapopan!A7</f>
        <v>3</v>
      </c>
      <c r="B140" s="243" t="str">
        <f>Zapopan!B7</f>
        <v>JL30471</v>
      </c>
      <c r="C140" s="243" t="str">
        <f>Zapopan!C7</f>
        <v>FORD</v>
      </c>
      <c r="D140" s="243" t="str">
        <f>Zapopan!D7</f>
        <v>RANGER</v>
      </c>
      <c r="E140" s="243">
        <f>Zapopan!E7</f>
        <v>2004</v>
      </c>
      <c r="F140" s="243">
        <f>Zapopan!F7</f>
        <v>4</v>
      </c>
      <c r="G140" s="243" t="str">
        <f>Zapopan!G7</f>
        <v>PICK UP</v>
      </c>
      <c r="H140" s="243" t="str">
        <f>Zapopan!H7</f>
        <v>UTILITARIO</v>
      </c>
      <c r="I140" s="243" t="str">
        <f>Zapopan!I7</f>
        <v>DIRECCION ADMINISTRATIVA</v>
      </c>
      <c r="J140" s="248">
        <f>Zapopan!J7</f>
        <v>137300</v>
      </c>
      <c r="K140" s="243">
        <f>Zapopan!K7</f>
        <v>25675</v>
      </c>
      <c r="L140" s="243" t="str">
        <f>Zapopan!L7</f>
        <v>BLANCA</v>
      </c>
      <c r="M140" s="249">
        <f>Zapopan!M7</f>
        <v>38062</v>
      </c>
      <c r="N140" s="243">
        <f>Zapopan!N7</f>
        <v>165.28925619834712</v>
      </c>
      <c r="O140" s="243" t="str">
        <f>Zapopan!O7</f>
        <v>PARA USO DEL PERSONAL QUE LO REQUIERA Y SE LE AUTORICE.</v>
      </c>
      <c r="P140" s="250" t="str">
        <f>Zapopan!P7</f>
        <v>30 NOVIEMBRE DEL 2014</v>
      </c>
      <c r="Q140" s="250" t="str">
        <f>Zapopan!Q7</f>
        <v>30 NOVIEMBRE DEL 2016.</v>
      </c>
      <c r="R140" s="243" t="str">
        <f>Zapopan!R7</f>
        <v>2 AÑOS</v>
      </c>
      <c r="S140" s="248">
        <f>Zapopan!S7</f>
        <v>365.3</v>
      </c>
      <c r="T140" s="243" t="str">
        <f>Zapopan!T7</f>
        <v>GRUPO BANORTE</v>
      </c>
      <c r="U140" s="162" t="str">
        <f>Zapopan!U7</f>
        <v>SI</v>
      </c>
    </row>
    <row r="141" spans="1:22" ht="15.75" thickBot="1" x14ac:dyDescent="0.3">
      <c r="A141" s="243">
        <f>Zapopan!A8</f>
        <v>4</v>
      </c>
      <c r="B141" s="243" t="str">
        <f>Zapopan!B8</f>
        <v>JDK1666</v>
      </c>
      <c r="C141" s="243" t="str">
        <f>Zapopan!C8</f>
        <v>CHEVROLET</v>
      </c>
      <c r="D141" s="243" t="str">
        <f>Zapopan!D8</f>
        <v>EXPRESS VAN</v>
      </c>
      <c r="E141" s="243">
        <f>Zapopan!E8</f>
        <v>2004</v>
      </c>
      <c r="F141" s="243">
        <f>Zapopan!F8</f>
        <v>6</v>
      </c>
      <c r="G141" s="243" t="str">
        <f>Zapopan!G8</f>
        <v xml:space="preserve"> VAN</v>
      </c>
      <c r="H141" s="243" t="str">
        <f>Zapopan!H8</f>
        <v>TRASLADO DE ALUMNOS</v>
      </c>
      <c r="I141" s="243" t="str">
        <f>Zapopan!I8</f>
        <v>DIRECCION ADMINISTRATIVA</v>
      </c>
      <c r="J141" s="248">
        <f>Zapopan!J8</f>
        <v>245000</v>
      </c>
      <c r="K141" s="243">
        <f>Zapopan!K8</f>
        <v>2852</v>
      </c>
      <c r="L141" s="243" t="str">
        <f>Zapopan!L8</f>
        <v>ROTULADO INSTITUCIONAL</v>
      </c>
      <c r="M141" s="249">
        <f>Zapopan!M8</f>
        <v>38176</v>
      </c>
      <c r="N141" s="243">
        <f>Zapopan!N8</f>
        <v>289.25619834710744</v>
      </c>
      <c r="O141" s="243"/>
      <c r="P141" s="250" t="str">
        <f>Zapopan!P8</f>
        <v>30 NOVIEMBRE DEL 2014</v>
      </c>
      <c r="Q141" s="250" t="str">
        <f>Zapopan!Q8</f>
        <v>30 NOVIEMBRE DEL 2016.</v>
      </c>
      <c r="R141" s="243" t="str">
        <f>Zapopan!R8</f>
        <v>2 AÑOS</v>
      </c>
      <c r="S141" s="248">
        <f>Zapopan!S8</f>
        <v>883.3</v>
      </c>
      <c r="T141" s="243" t="str">
        <f>Zapopan!T8</f>
        <v>GRUPO BANORTE</v>
      </c>
      <c r="U141" s="162" t="str">
        <f>Zapopan!U8</f>
        <v>SI</v>
      </c>
    </row>
    <row r="142" spans="1:22" ht="15.75" thickBot="1" x14ac:dyDescent="0.3">
      <c r="A142" s="251">
        <f>Zapopan!A9</f>
        <v>5</v>
      </c>
      <c r="B142" s="251" t="str">
        <f>Zapopan!B9</f>
        <v>6GPB53</v>
      </c>
      <c r="C142" s="251" t="str">
        <f>Zapopan!C9</f>
        <v>INTERNATIONAL</v>
      </c>
      <c r="D142" s="251" t="str">
        <f>Zapopan!D9</f>
        <v>AUTOBUS</v>
      </c>
      <c r="E142" s="251">
        <f>Zapopan!E9</f>
        <v>2007</v>
      </c>
      <c r="F142" s="251">
        <f>Zapopan!F9</f>
        <v>6</v>
      </c>
      <c r="G142" s="251" t="str">
        <f>Zapopan!G9</f>
        <v>AUTOBUS</v>
      </c>
      <c r="H142" s="251" t="str">
        <f>Zapopan!H9</f>
        <v>TRASLADO DE ALUMNOS</v>
      </c>
      <c r="I142" s="251" t="str">
        <f>Zapopan!I9</f>
        <v>DIRECCION ADMINISTRATIVA</v>
      </c>
      <c r="J142" s="252">
        <f>Zapopan!J9</f>
        <v>1101684.29</v>
      </c>
      <c r="K142" s="251" t="str">
        <f>Zapopan!K9</f>
        <v>Y0358</v>
      </c>
      <c r="L142" s="251" t="str">
        <f>Zapopan!L9</f>
        <v>ROTULADO INSTITUCIONAL</v>
      </c>
      <c r="M142" s="253">
        <f>Zapopan!M9</f>
        <v>38926</v>
      </c>
      <c r="N142" s="251">
        <f>Zapopan!N9</f>
        <v>625.37673297166964</v>
      </c>
      <c r="O142" s="251"/>
      <c r="P142" s="254" t="str">
        <f>Zapopan!P9</f>
        <v>11 AGOSTO DEL 2016.</v>
      </c>
      <c r="Q142" s="254" t="str">
        <f>Zapopan!Q9</f>
        <v>11 AGOSTO DEL 2017</v>
      </c>
      <c r="R142" s="251" t="str">
        <f>Zapopan!R9</f>
        <v>1AÑO</v>
      </c>
      <c r="S142" s="252">
        <f>Zapopan!S9</f>
        <v>2502.36</v>
      </c>
      <c r="T142" s="251" t="str">
        <f>Zapopan!T9</f>
        <v>AXXA SEGUROS</v>
      </c>
      <c r="U142" s="162" t="str">
        <f>Zapopan!U9</f>
        <v>NO</v>
      </c>
    </row>
    <row r="143" spans="1:22" ht="15.75" thickBot="1" x14ac:dyDescent="0.3">
      <c r="A143" s="244">
        <f>Zapopan!A10</f>
        <v>6</v>
      </c>
      <c r="B143" s="244" t="str">
        <f>Zapopan!B10</f>
        <v>JFG9354</v>
      </c>
      <c r="C143" s="244" t="str">
        <f>Zapopan!C10</f>
        <v>CHEVROLET</v>
      </c>
      <c r="D143" s="244" t="str">
        <f>Zapopan!D10</f>
        <v>UPLANDER</v>
      </c>
      <c r="E143" s="244">
        <f>Zapopan!E10</f>
        <v>2007</v>
      </c>
      <c r="F143" s="244">
        <f>Zapopan!F10</f>
        <v>6</v>
      </c>
      <c r="G143" s="244" t="str">
        <f>Zapopan!G10</f>
        <v>MINI VAN</v>
      </c>
      <c r="H143" s="244" t="str">
        <f>Zapopan!H10</f>
        <v>ADMINISTRATIVO</v>
      </c>
      <c r="I143" s="244" t="str">
        <f>Zapopan!I10</f>
        <v>DIRECCION ADMINISTRATIVA</v>
      </c>
      <c r="J143" s="245">
        <f>Zapopan!J10</f>
        <v>247816</v>
      </c>
      <c r="K143" s="244">
        <f>Zapopan!K10</f>
        <v>10501</v>
      </c>
      <c r="L143" s="244" t="str">
        <f>Zapopan!L10</f>
        <v>VERDE</v>
      </c>
      <c r="M143" s="246">
        <f>Zapopan!M10</f>
        <v>39147</v>
      </c>
      <c r="N143" s="244">
        <f>Zapopan!N10</f>
        <v>330.57851239669424</v>
      </c>
      <c r="O143" s="244" t="str">
        <f>Zapopan!O10</f>
        <v>PARA USO DEL PERSONAL QUE LO REQUIERA Y SE LE AUTORICE.</v>
      </c>
      <c r="P143" s="247" t="str">
        <f>Zapopan!P10</f>
        <v>01 DE MARZO 2016</v>
      </c>
      <c r="Q143" s="247" t="str">
        <f>Zapopan!Q10</f>
        <v>01 DE MARZO 2017</v>
      </c>
      <c r="R143" s="244" t="str">
        <f>Zapopan!R10</f>
        <v>1 AÑO</v>
      </c>
      <c r="S143" s="245">
        <f>Zapopan!S10</f>
        <v>565.76</v>
      </c>
      <c r="T143" s="244" t="str">
        <f>Zapopan!T10</f>
        <v>AXXA SEGUROS</v>
      </c>
      <c r="U143" s="162" t="str">
        <f>Zapopan!U10</f>
        <v>NO</v>
      </c>
    </row>
    <row r="144" spans="1:22" ht="15.75" thickBot="1" x14ac:dyDescent="0.3">
      <c r="A144" s="251">
        <f>Zapopan!A11</f>
        <v>7</v>
      </c>
      <c r="B144" s="251" t="str">
        <f>Zapopan!B11</f>
        <v>2GPC80</v>
      </c>
      <c r="C144" s="251" t="str">
        <f>Zapopan!C11</f>
        <v>MERCEDES BENZ</v>
      </c>
      <c r="D144" s="251" t="str">
        <f>Zapopan!D11</f>
        <v>SPRINTER</v>
      </c>
      <c r="E144" s="251">
        <f>Zapopan!E11</f>
        <v>2008</v>
      </c>
      <c r="F144" s="251">
        <f>Zapopan!F11</f>
        <v>4</v>
      </c>
      <c r="G144" s="251" t="str">
        <f>Zapopan!G11</f>
        <v>VAN</v>
      </c>
      <c r="H144" s="251" t="str">
        <f>Zapopan!H11</f>
        <v>TRASLADO DE ALUMNOS</v>
      </c>
      <c r="I144" s="251" t="str">
        <f>Zapopan!I11</f>
        <v>DIRECCION ADMINISTRATIVA</v>
      </c>
      <c r="J144" s="252">
        <f>Zapopan!J11</f>
        <v>655000</v>
      </c>
      <c r="K144" s="251">
        <f>Zapopan!K11</f>
        <v>18128</v>
      </c>
      <c r="L144" s="251" t="str">
        <f>Zapopan!L11</f>
        <v>ROTULADO INSTITUCIONAL</v>
      </c>
      <c r="M144" s="253">
        <f>Zapopan!M11</f>
        <v>39664</v>
      </c>
      <c r="N144" s="251">
        <f>Zapopan!N11</f>
        <v>693.18866787221214</v>
      </c>
      <c r="O144" s="251"/>
      <c r="P144" s="254" t="str">
        <f>Zapopan!P11</f>
        <v>01 DE AGOSTO 2016</v>
      </c>
      <c r="Q144" s="254" t="str">
        <f>Zapopan!Q11</f>
        <v>01 DE AGOSTO 2017</v>
      </c>
      <c r="R144" s="251" t="str">
        <f>Zapopan!R11</f>
        <v>1 AÑO</v>
      </c>
      <c r="S144" s="252">
        <f>Zapopan!S11</f>
        <v>1139.94</v>
      </c>
      <c r="T144" s="251" t="str">
        <f>Zapopan!T11</f>
        <v>AXXA SEGUROS</v>
      </c>
      <c r="U144" s="162" t="str">
        <f>Zapopan!U11</f>
        <v>NO</v>
      </c>
    </row>
    <row r="145" spans="1:22" ht="15.75" thickBot="1" x14ac:dyDescent="0.3">
      <c r="A145" s="244">
        <f>Zapopan!A12</f>
        <v>8</v>
      </c>
      <c r="B145" s="244" t="str">
        <f>Zapopan!B12</f>
        <v>JR06989</v>
      </c>
      <c r="C145" s="244" t="str">
        <f>Zapopan!C12</f>
        <v>TOYOTA</v>
      </c>
      <c r="D145" s="244" t="str">
        <f>Zapopan!D12</f>
        <v>HILUX</v>
      </c>
      <c r="E145" s="244">
        <f>Zapopan!E12</f>
        <v>2009</v>
      </c>
      <c r="F145" s="244">
        <f>Zapopan!F12</f>
        <v>4</v>
      </c>
      <c r="G145" s="244" t="str">
        <f>Zapopan!G12</f>
        <v>PICK UP</v>
      </c>
      <c r="H145" s="244" t="str">
        <f>Zapopan!H12</f>
        <v>UTILITARIO</v>
      </c>
      <c r="I145" s="244" t="str">
        <f>Zapopan!I12</f>
        <v>DIRECCION ADMINISTRATIVA</v>
      </c>
      <c r="J145" s="245">
        <f>Zapopan!J12</f>
        <v>223100</v>
      </c>
      <c r="K145" s="244" t="str">
        <f>Zapopan!K12</f>
        <v>AL12611</v>
      </c>
      <c r="L145" s="244" t="str">
        <f>Zapopan!L12</f>
        <v>GRIS</v>
      </c>
      <c r="M145" s="246">
        <f>Zapopan!M12</f>
        <v>39867</v>
      </c>
      <c r="N145" s="244">
        <f>Zapopan!N12</f>
        <v>198.34710743801654</v>
      </c>
      <c r="O145" s="244" t="str">
        <f>Zapopan!O12</f>
        <v>PARA USO DEL PERSONAL QUE LO REQUIERA Y SE LE AUTORICE.</v>
      </c>
      <c r="P145" s="247" t="str">
        <f>Zapopan!P12</f>
        <v>02 DE MARZO 2016</v>
      </c>
      <c r="Q145" s="247" t="str">
        <f>Zapopan!Q12</f>
        <v>02 DE MARZO 2017</v>
      </c>
      <c r="R145" s="244" t="str">
        <f>Zapopan!R12</f>
        <v>1 AÑO</v>
      </c>
      <c r="S145" s="245">
        <f>Zapopan!S12</f>
        <v>712.65</v>
      </c>
      <c r="T145" s="244" t="str">
        <f>Zapopan!T12</f>
        <v>AXXA SEGUROS</v>
      </c>
      <c r="U145" s="162" t="str">
        <f>Zapopan!U12</f>
        <v>NO</v>
      </c>
    </row>
    <row r="146" spans="1:22" ht="15.75" thickBot="1" x14ac:dyDescent="0.3">
      <c r="A146" s="244">
        <f>Zapopan!A13</f>
        <v>9</v>
      </c>
      <c r="B146" s="244" t="str">
        <f>Zapopan!B13</f>
        <v>JR01192</v>
      </c>
      <c r="C146" s="244" t="str">
        <f>Zapopan!C13</f>
        <v>CHEVROLET</v>
      </c>
      <c r="D146" s="244" t="str">
        <f>Zapopan!D13</f>
        <v>TORNADO</v>
      </c>
      <c r="E146" s="244">
        <f>Zapopan!E13</f>
        <v>2009</v>
      </c>
      <c r="F146" s="244">
        <f>Zapopan!F13</f>
        <v>4</v>
      </c>
      <c r="G146" s="244" t="str">
        <f>Zapopan!G13</f>
        <v>PICK UP</v>
      </c>
      <c r="H146" s="244" t="str">
        <f>Zapopan!H13</f>
        <v>UTILITARIO</v>
      </c>
      <c r="I146" s="244" t="str">
        <f>Zapopan!I13</f>
        <v>DIRECCION ADMINISTRATIVA</v>
      </c>
      <c r="J146" s="245">
        <f>Zapopan!J13</f>
        <v>151685</v>
      </c>
      <c r="K146" s="244" t="str">
        <f>Zapopan!K13</f>
        <v>V25326</v>
      </c>
      <c r="L146" s="244" t="str">
        <f>Zapopan!L13</f>
        <v>GRIS</v>
      </c>
      <c r="M146" s="246">
        <f>Zapopan!M13</f>
        <v>39869</v>
      </c>
      <c r="N146" s="244">
        <f>Zapopan!N13</f>
        <v>165.28925619834712</v>
      </c>
      <c r="O146" s="244" t="str">
        <f>Zapopan!O13</f>
        <v>PARA USO DEL PERSONAL QUE LO REQUIERA Y SE LE AUTORICE.</v>
      </c>
      <c r="P146" s="247" t="str">
        <f>Zapopan!P13</f>
        <v>27 FEBRERO DEL 2016.</v>
      </c>
      <c r="Q146" s="247" t="str">
        <f>Zapopan!Q13</f>
        <v>27 FEBRERO 2017.</v>
      </c>
      <c r="R146" s="244" t="str">
        <f>Zapopan!R13</f>
        <v>1 AÑO</v>
      </c>
      <c r="S146" s="245">
        <f>Zapopan!S13</f>
        <v>490.79</v>
      </c>
      <c r="T146" s="244" t="str">
        <f>Zapopan!T13</f>
        <v>AXXA SEGUROS</v>
      </c>
      <c r="U146" s="162" t="str">
        <f>Zapopan!U13</f>
        <v>NO</v>
      </c>
    </row>
    <row r="147" spans="1:22" ht="15.75" thickBot="1" x14ac:dyDescent="0.3">
      <c r="A147" s="263">
        <f>Zapopan!A14</f>
        <v>10</v>
      </c>
      <c r="B147" s="263" t="str">
        <f>Zapopan!B14</f>
        <v>5GPC68</v>
      </c>
      <c r="C147" s="263" t="str">
        <f>Zapopan!C14</f>
        <v>VOLVO</v>
      </c>
      <c r="D147" s="263" t="str">
        <f>Zapopan!D14</f>
        <v>AUTOBUS</v>
      </c>
      <c r="E147" s="263">
        <f>Zapopan!E14</f>
        <v>2008</v>
      </c>
      <c r="F147" s="263">
        <f>Zapopan!F14</f>
        <v>6</v>
      </c>
      <c r="G147" s="263" t="str">
        <f>Zapopan!G14</f>
        <v>AUTOBUS</v>
      </c>
      <c r="H147" s="263" t="str">
        <f>Zapopan!H14</f>
        <v>TRASLADO DE ALUMNOS</v>
      </c>
      <c r="I147" s="263" t="str">
        <f>Zapopan!I14</f>
        <v>DIRECCION ADMINISTRATIVA</v>
      </c>
      <c r="J147" s="265">
        <f>Zapopan!J14</f>
        <v>3098728</v>
      </c>
      <c r="K147" s="263">
        <f>Zapopan!K14</f>
        <v>1077</v>
      </c>
      <c r="L147" s="263" t="str">
        <f>Zapopan!L14</f>
        <v>ROTULADO INSTITUCIONAL</v>
      </c>
      <c r="M147" s="266">
        <f>Zapopan!M14</f>
        <v>39954</v>
      </c>
      <c r="N147" s="263">
        <f>Zapopan!N14</f>
        <v>761.00060277275463</v>
      </c>
      <c r="O147" s="263" t="str">
        <f>Zapopan!O14</f>
        <v>PARA USO DEL PERSONAL QUE LO REQUIERA Y SE LE AUTORICE.</v>
      </c>
      <c r="P147" s="264" t="str">
        <f>Zapopan!P14</f>
        <v>08 JUNIO 2016.</v>
      </c>
      <c r="Q147" s="264" t="str">
        <f>Zapopan!Q14</f>
        <v>08 JUNIO 2017.</v>
      </c>
      <c r="R147" s="263" t="str">
        <f>Zapopan!R14</f>
        <v>1 AÑO</v>
      </c>
      <c r="S147" s="265">
        <f>Zapopan!S14</f>
        <v>7000.1</v>
      </c>
      <c r="T147" s="263" t="str">
        <f>Zapopan!T14</f>
        <v>AXXA SEGUROS</v>
      </c>
      <c r="U147" s="162" t="str">
        <f>Zapopan!U14</f>
        <v>NO</v>
      </c>
    </row>
    <row r="148" spans="1:22" ht="15.75" thickBot="1" x14ac:dyDescent="0.3">
      <c r="A148" s="251">
        <f>Zapopan!A15</f>
        <v>11</v>
      </c>
      <c r="B148" s="251" t="str">
        <f>Zapopan!B15</f>
        <v>N/A</v>
      </c>
      <c r="C148" s="251" t="str">
        <f>Zapopan!C15</f>
        <v>YAMAHA</v>
      </c>
      <c r="D148" s="251" t="str">
        <f>Zapopan!D15</f>
        <v>CUATRIMOTO</v>
      </c>
      <c r="E148" s="251">
        <f>Zapopan!E15</f>
        <v>2008</v>
      </c>
      <c r="F148" s="251">
        <f>Zapopan!F15</f>
        <v>1</v>
      </c>
      <c r="G148" s="251" t="str">
        <f>Zapopan!G15</f>
        <v>CUATRIMOTO</v>
      </c>
      <c r="H148" s="251" t="str">
        <f>Zapopan!H15</f>
        <v>VIGILANCIA</v>
      </c>
      <c r="I148" s="251" t="str">
        <f>Zapopan!I15</f>
        <v>DIRECCION ADMINISTRATIVA</v>
      </c>
      <c r="J148" s="252">
        <f>Zapopan!J15</f>
        <v>60000</v>
      </c>
      <c r="K148" s="251" t="str">
        <f>Zapopan!K15</f>
        <v>GM6891</v>
      </c>
      <c r="L148" s="251" t="str">
        <f>Zapopan!L15</f>
        <v>AZUL</v>
      </c>
      <c r="M148" s="253">
        <f>Zapopan!M15</f>
        <v>39874</v>
      </c>
      <c r="N148" s="251">
        <f>Zapopan!N15</f>
        <v>99.173553719008268</v>
      </c>
      <c r="O148" s="251" t="str">
        <f>Zapopan!O15</f>
        <v>PARA USO DEL PERSONAL QUE LO REQUIERA Y SE LE AUTORICE.</v>
      </c>
      <c r="P148" s="254" t="str">
        <f>Zapopan!P15</f>
        <v>N/A</v>
      </c>
      <c r="Q148" s="254" t="str">
        <f>Zapopan!Q15</f>
        <v>N/A</v>
      </c>
      <c r="R148" s="251" t="str">
        <f>Zapopan!R15</f>
        <v>N/A</v>
      </c>
      <c r="S148" s="252" t="str">
        <f>Zapopan!S15</f>
        <v>N/A</v>
      </c>
      <c r="T148" s="251" t="str">
        <f>Zapopan!T15</f>
        <v>N/A</v>
      </c>
      <c r="U148" s="162" t="str">
        <f>Zapopan!U15</f>
        <v>N/A</v>
      </c>
    </row>
    <row r="149" spans="1:22" ht="15.75" thickBot="1" x14ac:dyDescent="0.3">
      <c r="A149" s="251">
        <f>Zapopan!A16</f>
        <v>12</v>
      </c>
      <c r="B149" s="251" t="str">
        <f>Zapopan!B16</f>
        <v>JLR2669</v>
      </c>
      <c r="C149" s="251" t="str">
        <f>Zapopan!C16</f>
        <v>FORD</v>
      </c>
      <c r="D149" s="251" t="str">
        <f>Zapopan!D16</f>
        <v>ESCAPE</v>
      </c>
      <c r="E149" s="251">
        <f>Zapopan!E16</f>
        <v>2014</v>
      </c>
      <c r="F149" s="251">
        <f>Zapopan!F16</f>
        <v>4</v>
      </c>
      <c r="G149" s="251" t="str">
        <f>Zapopan!G16</f>
        <v>SUV</v>
      </c>
      <c r="H149" s="251" t="str">
        <f>Zapopan!H16</f>
        <v>ADMINISTRATIVO</v>
      </c>
      <c r="I149" s="251" t="str">
        <f>Zapopan!I16</f>
        <v>DIRECCION GENERAL</v>
      </c>
      <c r="J149" s="252">
        <f>Zapopan!J16</f>
        <v>293602</v>
      </c>
      <c r="K149" s="251" t="str">
        <f>Zapopan!K16</f>
        <v>1558UF</v>
      </c>
      <c r="L149" s="251" t="str">
        <f>Zapopan!L16</f>
        <v>BLANCO</v>
      </c>
      <c r="M149" s="253">
        <f>Zapopan!M16</f>
        <v>41789</v>
      </c>
      <c r="N149" s="251">
        <f>Zapopan!N16</f>
        <v>206.61157024793388</v>
      </c>
      <c r="O149" s="251"/>
      <c r="P149" s="254" t="str">
        <f>Zapopan!P16</f>
        <v>05 DE SEPTIEMBRE 2016</v>
      </c>
      <c r="Q149" s="254" t="str">
        <f>Zapopan!Q16</f>
        <v>05 DE SEPTIEMBRE 2017</v>
      </c>
      <c r="R149" s="251" t="str">
        <f>Zapopan!R16</f>
        <v>1 AÑO</v>
      </c>
      <c r="S149" s="252">
        <f>Zapopan!S16</f>
        <v>1000.23</v>
      </c>
      <c r="T149" s="251" t="str">
        <f>Zapopan!T16</f>
        <v>HDI SEGUROS</v>
      </c>
      <c r="U149" s="162" t="str">
        <f>Zapopan!U16</f>
        <v>NO</v>
      </c>
    </row>
    <row r="150" spans="1:22" ht="15.75" thickBot="1" x14ac:dyDescent="0.3">
      <c r="A150" s="244">
        <f>Zapopan!A17</f>
        <v>13</v>
      </c>
      <c r="B150" s="244" t="str">
        <f>Zapopan!B17</f>
        <v>JML4892</v>
      </c>
      <c r="C150" s="244" t="str">
        <f>Zapopan!C17</f>
        <v>CHEVROLET</v>
      </c>
      <c r="D150" s="244" t="str">
        <f>Zapopan!D17</f>
        <v>URBAN</v>
      </c>
      <c r="E150" s="244">
        <f>Zapopan!E17</f>
        <v>2016</v>
      </c>
      <c r="F150" s="244">
        <f>Zapopan!F17</f>
        <v>4</v>
      </c>
      <c r="G150" s="244" t="str">
        <f>Zapopan!G17</f>
        <v>MINI VAN</v>
      </c>
      <c r="H150" s="244" t="str">
        <f>Zapopan!H17</f>
        <v>TRASLADO DE ALUMNOS</v>
      </c>
      <c r="I150" s="244" t="str">
        <f>Zapopan!I17</f>
        <v>DIRECCION ADMINISTRATIVA</v>
      </c>
      <c r="J150" s="245">
        <f>Zapopan!J17</f>
        <v>420811</v>
      </c>
      <c r="K150" s="244" t="str">
        <f>Zapopan!K17</f>
        <v>V000015594</v>
      </c>
      <c r="L150" s="244" t="str">
        <f>Zapopan!L17</f>
        <v>BLANCO</v>
      </c>
      <c r="M150" s="246">
        <f>Zapopan!M17</f>
        <v>42356</v>
      </c>
      <c r="N150" s="244">
        <f>Zapopan!N17</f>
        <v>247.93388429752068</v>
      </c>
      <c r="O150" s="244" t="str">
        <f>Zapopan!O17</f>
        <v>PARA USO DEL PERSONAL QUE LO REQUIERA Y SE LE AUTORICE.</v>
      </c>
      <c r="P150" s="247" t="str">
        <f>Zapopan!P17</f>
        <v>17 DICIEMBRE DEL 2015.</v>
      </c>
      <c r="Q150" s="247" t="str">
        <f>Zapopan!Q17</f>
        <v>17 DICIEMBRE DEL 2016.</v>
      </c>
      <c r="R150" s="244" t="str">
        <f>Zapopan!R17</f>
        <v>1 AÑO</v>
      </c>
      <c r="S150" s="245">
        <f>Zapopan!S17</f>
        <v>1278.6600000000001</v>
      </c>
      <c r="T150" s="244" t="str">
        <f>Zapopan!T17</f>
        <v>AXXA</v>
      </c>
      <c r="U150" s="162" t="str">
        <f>Zapopan!U17</f>
        <v>NO</v>
      </c>
    </row>
    <row r="151" spans="1:22" ht="15.75" thickBot="1" x14ac:dyDescent="0.3">
      <c r="A151" s="251">
        <f>Zapopan!A18</f>
        <v>14</v>
      </c>
      <c r="B151" s="251" t="str">
        <f>Zapopan!B18</f>
        <v>JML4893</v>
      </c>
      <c r="C151" s="251" t="str">
        <f>Zapopan!C18</f>
        <v>NISSAN</v>
      </c>
      <c r="D151" s="251" t="str">
        <f>Zapopan!D18</f>
        <v>AVEO</v>
      </c>
      <c r="E151" s="251">
        <f>Zapopan!E18</f>
        <v>2016</v>
      </c>
      <c r="F151" s="251">
        <f>Zapopan!F18</f>
        <v>4</v>
      </c>
      <c r="G151" s="251" t="str">
        <f>Zapopan!G18</f>
        <v>SEDAN</v>
      </c>
      <c r="H151" s="251" t="str">
        <f>Zapopan!H18</f>
        <v>ADMINISTRATIVO</v>
      </c>
      <c r="I151" s="251" t="str">
        <f>Zapopan!I18</f>
        <v>DIRECCION ADMINISTRATIVA</v>
      </c>
      <c r="J151" s="252">
        <f>Zapopan!J18</f>
        <v>147100</v>
      </c>
      <c r="K151" s="251">
        <f>Zapopan!K18</f>
        <v>4585</v>
      </c>
      <c r="L151" s="251" t="str">
        <f>Zapopan!L18</f>
        <v>BLANCO</v>
      </c>
      <c r="M151" s="253">
        <f>Zapopan!M18</f>
        <v>42357</v>
      </c>
      <c r="N151" s="251">
        <f>Zapopan!N18</f>
        <v>247.93388429752068</v>
      </c>
      <c r="O151" s="251" t="str">
        <f>Zapopan!O18</f>
        <v>PARA USO DEL PERSONAL QUE LO REQUIERA Y SE LE AUTORICE.</v>
      </c>
      <c r="P151" s="254" t="str">
        <f>Zapopan!P18</f>
        <v>21 DE DICIEMBRE 2016</v>
      </c>
      <c r="Q151" s="254" t="str">
        <f>Zapopan!Q18</f>
        <v>21 DE DICIEMBRE 2017</v>
      </c>
      <c r="R151" s="251" t="str">
        <f>Zapopan!R18</f>
        <v>1 AÑO</v>
      </c>
      <c r="S151" s="252">
        <f>Zapopan!S18</f>
        <v>490.16</v>
      </c>
      <c r="T151" s="251" t="str">
        <f>Zapopan!T18</f>
        <v>MAPFRE TEPEYAC</v>
      </c>
      <c r="U151" s="162" t="str">
        <f>Zapopan!U18</f>
        <v>NO</v>
      </c>
    </row>
    <row r="152" spans="1:22" ht="27" thickBot="1" x14ac:dyDescent="0.45">
      <c r="A152" s="272" t="s">
        <v>36</v>
      </c>
      <c r="B152" s="273"/>
      <c r="C152" s="273"/>
      <c r="D152" s="273"/>
      <c r="E152" s="273"/>
      <c r="F152" s="273"/>
      <c r="G152" s="273"/>
      <c r="H152" s="273"/>
      <c r="I152" s="273"/>
      <c r="J152" s="273"/>
      <c r="K152" s="273"/>
      <c r="L152" s="273"/>
      <c r="M152" s="273"/>
      <c r="N152" s="273"/>
      <c r="O152" s="274"/>
      <c r="P152" s="270" t="s">
        <v>19</v>
      </c>
      <c r="Q152" s="271"/>
      <c r="R152" s="271"/>
      <c r="S152" s="271"/>
      <c r="T152" s="271"/>
      <c r="U152" s="271"/>
      <c r="V152" s="108"/>
    </row>
    <row r="153" spans="1:22" ht="15.75" customHeight="1" thickBot="1" x14ac:dyDescent="0.3">
      <c r="A153" s="109" t="s">
        <v>9</v>
      </c>
      <c r="B153" s="110" t="s">
        <v>14</v>
      </c>
      <c r="C153" s="110" t="s">
        <v>0</v>
      </c>
      <c r="D153" s="110" t="s">
        <v>1</v>
      </c>
      <c r="E153" s="110" t="s">
        <v>2</v>
      </c>
      <c r="F153" s="110" t="s">
        <v>12</v>
      </c>
      <c r="G153" s="110" t="s">
        <v>10</v>
      </c>
      <c r="H153" s="110" t="s">
        <v>11</v>
      </c>
      <c r="I153" s="110" t="s">
        <v>3</v>
      </c>
      <c r="J153" s="121" t="s">
        <v>4</v>
      </c>
      <c r="K153" s="110" t="s">
        <v>5</v>
      </c>
      <c r="L153" s="110" t="s">
        <v>6</v>
      </c>
      <c r="M153" s="123" t="s">
        <v>7</v>
      </c>
      <c r="N153" s="111" t="s">
        <v>13</v>
      </c>
      <c r="O153" s="110" t="s">
        <v>8</v>
      </c>
      <c r="P153" s="117" t="s">
        <v>15</v>
      </c>
      <c r="Q153" s="117" t="s">
        <v>18</v>
      </c>
      <c r="R153" s="112" t="s">
        <v>16</v>
      </c>
      <c r="S153" s="119" t="s">
        <v>17</v>
      </c>
      <c r="T153" s="113" t="s">
        <v>21</v>
      </c>
      <c r="U153" s="114" t="s">
        <v>20</v>
      </c>
    </row>
    <row r="154" spans="1:22" ht="15.75" customHeight="1" thickBot="1" x14ac:dyDescent="0.3">
      <c r="A154" s="109">
        <f>Zapotlanejo!A5</f>
        <v>1</v>
      </c>
      <c r="B154" s="162" t="str">
        <f>Zapotlanejo!B5</f>
        <v>JM70824</v>
      </c>
      <c r="C154" s="109" t="str">
        <f>Zapotlanejo!C5</f>
        <v>FORD</v>
      </c>
      <c r="D154" s="109" t="str">
        <f>Zapotlanejo!D5</f>
        <v>PICK UP</v>
      </c>
      <c r="E154" s="109" t="str">
        <f>Zapotlanejo!E5</f>
        <v>2006</v>
      </c>
      <c r="F154" s="109" t="str">
        <f>Zapotlanejo!F5</f>
        <v>4</v>
      </c>
      <c r="G154" s="109">
        <f>Zapotlanejo!G5</f>
        <v>0</v>
      </c>
      <c r="H154" s="109" t="str">
        <f>Zapotlanejo!H5</f>
        <v>SERVICIOS GENERAL</v>
      </c>
      <c r="I154" s="109" t="str">
        <f>Zapotlanejo!I5</f>
        <v>C. RAUL ARAMBULA HERNANDEZ</v>
      </c>
      <c r="J154" s="109">
        <f>Zapotlanejo!J5</f>
        <v>155399.99</v>
      </c>
      <c r="K154" s="109" t="str">
        <f>Zapotlanejo!K5</f>
        <v>A 43091</v>
      </c>
      <c r="L154" s="109" t="str">
        <f>Zapotlanejo!L5</f>
        <v>BLANCA</v>
      </c>
      <c r="M154" s="109" t="str">
        <f>Zapotlanejo!M5</f>
        <v>20/12/2005</v>
      </c>
      <c r="N154" s="109" t="str">
        <f>Zapotlanejo!N5</f>
        <v>110</v>
      </c>
      <c r="O154" s="109">
        <f>Zapotlanejo!O5</f>
        <v>0</v>
      </c>
      <c r="P154" s="109">
        <f>Zapotlanejo!P5</f>
        <v>0</v>
      </c>
      <c r="Q154" s="109">
        <f>Zapotlanejo!Q5</f>
        <v>0</v>
      </c>
      <c r="R154" s="109">
        <f>Zapotlanejo!R5</f>
        <v>0</v>
      </c>
      <c r="S154" s="109">
        <f>Zapotlanejo!S5</f>
        <v>0</v>
      </c>
      <c r="T154" s="109">
        <f>Zapotlanejo!T5</f>
        <v>0</v>
      </c>
      <c r="U154" s="109">
        <f>Zapotlanejo!U5</f>
        <v>0</v>
      </c>
    </row>
    <row r="155" spans="1:22" ht="15.75" customHeight="1" thickBot="1" x14ac:dyDescent="0.3">
      <c r="A155" s="109">
        <f>Zapotlanejo!A6</f>
        <v>2</v>
      </c>
      <c r="B155" s="162" t="str">
        <f>Zapotlanejo!B6</f>
        <v>JEL 1545</v>
      </c>
      <c r="C155" s="109" t="str">
        <f>Zapotlanejo!C6</f>
        <v>TOYOTA</v>
      </c>
      <c r="D155" s="109" t="str">
        <f>Zapotlanejo!D6</f>
        <v>COROLLA</v>
      </c>
      <c r="E155" s="109" t="str">
        <f>Zapotlanejo!E6</f>
        <v>2006</v>
      </c>
      <c r="F155" s="109" t="str">
        <f>Zapotlanejo!F6</f>
        <v>4</v>
      </c>
      <c r="G155" s="109">
        <f>Zapotlanejo!G6</f>
        <v>0</v>
      </c>
      <c r="H155" s="109" t="str">
        <f>Zapotlanejo!H6</f>
        <v>ACADEMIA DE PLANEACIÓN</v>
      </c>
      <c r="I155" s="109" t="str">
        <f>Zapotlanejo!I6</f>
        <v>LIC. HUGO MACHAIN</v>
      </c>
      <c r="J155" s="109">
        <f>Zapotlanejo!J6</f>
        <v>182900</v>
      </c>
      <c r="K155" s="109" t="str">
        <f>Zapotlanejo!K6</f>
        <v>11382</v>
      </c>
      <c r="L155" s="109" t="str">
        <f>Zapotlanejo!L6</f>
        <v>GRIS OBSCURO</v>
      </c>
      <c r="M155" s="109" t="str">
        <f>Zapotlanejo!M6</f>
        <v>30/03/2006</v>
      </c>
      <c r="N155" s="109" t="str">
        <f>Zapotlanejo!N6</f>
        <v>95</v>
      </c>
      <c r="O155" s="109">
        <f>Zapotlanejo!O6</f>
        <v>0</v>
      </c>
      <c r="P155" s="109">
        <f>Zapotlanejo!P6</f>
        <v>0</v>
      </c>
      <c r="Q155" s="109">
        <f>Zapotlanejo!Q6</f>
        <v>0</v>
      </c>
      <c r="R155" s="109">
        <f>Zapotlanejo!R6</f>
        <v>0</v>
      </c>
      <c r="S155" s="109">
        <f>Zapotlanejo!S6</f>
        <v>0</v>
      </c>
      <c r="T155" s="109">
        <f>Zapotlanejo!T6</f>
        <v>0</v>
      </c>
      <c r="U155" s="109">
        <f>Zapotlanejo!U6</f>
        <v>0</v>
      </c>
    </row>
    <row r="156" spans="1:22" ht="15.75" customHeight="1" thickBot="1" x14ac:dyDescent="0.3">
      <c r="A156" s="109">
        <f>Zapotlanejo!A7</f>
        <v>3</v>
      </c>
      <c r="B156" s="162" t="str">
        <f>Zapotlanejo!B7</f>
        <v>JFM6189</v>
      </c>
      <c r="C156" s="109" t="str">
        <f>Zapotlanejo!C7</f>
        <v>TOYOTA</v>
      </c>
      <c r="D156" s="109" t="str">
        <f>Zapotlanejo!D7</f>
        <v>HIACE</v>
      </c>
      <c r="E156" s="109" t="str">
        <f>Zapotlanejo!E7</f>
        <v>2007</v>
      </c>
      <c r="F156" s="109" t="str">
        <f>Zapotlanejo!F7</f>
        <v>4</v>
      </c>
      <c r="G156" s="109">
        <f>Zapotlanejo!G7</f>
        <v>0</v>
      </c>
      <c r="H156" s="109" t="str">
        <f>Zapotlanejo!H7</f>
        <v>SERVICIOS GENERAL</v>
      </c>
      <c r="I156" s="109" t="str">
        <f>Zapotlanejo!I7</f>
        <v>C. RAUL ARAMBULA HERNANDEZ</v>
      </c>
      <c r="J156" s="109" t="str">
        <f>Zapotlanejo!J7</f>
        <v>$2,76.900.00</v>
      </c>
      <c r="K156" s="109" t="str">
        <f>Zapotlanejo!K7</f>
        <v>AP0015</v>
      </c>
      <c r="L156" s="109" t="str">
        <f>Zapotlanejo!L7</f>
        <v>BLANCA CON PUBLICIDAD</v>
      </c>
      <c r="M156" s="109" t="str">
        <f>Zapotlanejo!M7</f>
        <v>29/03/2007</v>
      </c>
      <c r="N156" s="109" t="str">
        <f>Zapotlanejo!N7</f>
        <v>150</v>
      </c>
      <c r="O156" s="109">
        <f>Zapotlanejo!O7</f>
        <v>0</v>
      </c>
      <c r="P156" s="109">
        <f>Zapotlanejo!P7</f>
        <v>0</v>
      </c>
      <c r="Q156" s="109">
        <f>Zapotlanejo!Q7</f>
        <v>0</v>
      </c>
      <c r="R156" s="109">
        <f>Zapotlanejo!R7</f>
        <v>0</v>
      </c>
      <c r="S156" s="109">
        <f>Zapotlanejo!S7</f>
        <v>0</v>
      </c>
      <c r="T156" s="109">
        <f>Zapotlanejo!T7</f>
        <v>0</v>
      </c>
      <c r="U156" s="109">
        <f>Zapotlanejo!U7</f>
        <v>0</v>
      </c>
    </row>
    <row r="157" spans="1:22" ht="15.75" customHeight="1" thickBot="1" x14ac:dyDescent="0.3">
      <c r="A157" s="109">
        <f>Zapotlanejo!A8</f>
        <v>4</v>
      </c>
      <c r="B157" s="162" t="str">
        <f>Zapotlanejo!B8</f>
        <v>7GPD62</v>
      </c>
      <c r="C157" s="109" t="str">
        <f>Zapotlanejo!C8</f>
        <v xml:space="preserve">VEHICULO PASAJERO </v>
      </c>
      <c r="D157" s="109" t="str">
        <f>Zapotlanejo!D8</f>
        <v>AUTOBUS</v>
      </c>
      <c r="E157" s="109" t="str">
        <f>Zapotlanejo!E8</f>
        <v>1998</v>
      </c>
      <c r="F157" s="109" t="str">
        <f>Zapotlanejo!F8</f>
        <v>42</v>
      </c>
      <c r="G157" s="109">
        <f>Zapotlanejo!G8</f>
        <v>0</v>
      </c>
      <c r="H157" s="109" t="str">
        <f>Zapotlanejo!H8</f>
        <v>SERVICIOS GENERAL</v>
      </c>
      <c r="I157" s="109" t="str">
        <f>Zapotlanejo!I8</f>
        <v>C. RAUL ARAMBULA HERNANDEZ</v>
      </c>
      <c r="J157" s="109">
        <f>Zapotlanejo!J8</f>
        <v>500000</v>
      </c>
      <c r="K157" s="109" t="str">
        <f>Zapotlanejo!K8</f>
        <v>0033</v>
      </c>
      <c r="L157" s="109" t="str">
        <f>Zapotlanejo!L8</f>
        <v>GRIS CON PUBLICIDAD</v>
      </c>
      <c r="M157" s="109" t="str">
        <f>Zapotlanejo!M8</f>
        <v>30/12/2017</v>
      </c>
      <c r="N157" s="109" t="str">
        <f>Zapotlanejo!N8</f>
        <v>425</v>
      </c>
      <c r="O157" s="109">
        <f>Zapotlanejo!O8</f>
        <v>0</v>
      </c>
      <c r="P157" s="109">
        <f>Zapotlanejo!P8</f>
        <v>0</v>
      </c>
      <c r="Q157" s="109">
        <f>Zapotlanejo!Q8</f>
        <v>0</v>
      </c>
      <c r="R157" s="109">
        <f>Zapotlanejo!R8</f>
        <v>0</v>
      </c>
      <c r="S157" s="109">
        <f>Zapotlanejo!S8</f>
        <v>0</v>
      </c>
      <c r="T157" s="109">
        <f>Zapotlanejo!T8</f>
        <v>0</v>
      </c>
      <c r="U157" s="109">
        <f>Zapotlanejo!U8</f>
        <v>0</v>
      </c>
    </row>
    <row r="158" spans="1:22" ht="15.75" customHeight="1" thickBot="1" x14ac:dyDescent="0.3">
      <c r="A158" s="109">
        <f>Zapotlanejo!A9</f>
        <v>5</v>
      </c>
      <c r="B158" s="162" t="str">
        <f>Zapotlanejo!B9</f>
        <v>JGU1492</v>
      </c>
      <c r="C158" s="109" t="str">
        <f>Zapotlanejo!C9</f>
        <v>FORD</v>
      </c>
      <c r="D158" s="109" t="str">
        <f>Zapotlanejo!D9</f>
        <v>FIESTA</v>
      </c>
      <c r="E158" s="109" t="str">
        <f>Zapotlanejo!E9</f>
        <v>2008</v>
      </c>
      <c r="F158" s="109" t="str">
        <f>Zapotlanejo!F9</f>
        <v>5</v>
      </c>
      <c r="G158" s="109">
        <f>Zapotlanejo!G9</f>
        <v>0</v>
      </c>
      <c r="H158" s="109" t="str">
        <f>Zapotlanejo!H9</f>
        <v>DIRECTOR</v>
      </c>
      <c r="I158" s="109" t="str">
        <f>Zapotlanejo!I9</f>
        <v>LIC. OSVALDO CAMPOS ALMARAZ</v>
      </c>
      <c r="J158" s="109">
        <f>Zapotlanejo!J9</f>
        <v>121000</v>
      </c>
      <c r="K158" s="109" t="str">
        <f>Zapotlanejo!K9</f>
        <v>U 23465</v>
      </c>
      <c r="L158" s="109" t="str">
        <f>Zapotlanejo!L9</f>
        <v>BLANCO CON LOGOS</v>
      </c>
      <c r="M158" s="109" t="str">
        <f>Zapotlanejo!M9</f>
        <v>17/10/2008</v>
      </c>
      <c r="N158" s="109" t="str">
        <f>Zapotlanejo!N9</f>
        <v>95</v>
      </c>
      <c r="O158" s="109">
        <f>Zapotlanejo!O9</f>
        <v>0</v>
      </c>
      <c r="P158" s="109">
        <f>Zapotlanejo!P9</f>
        <v>0</v>
      </c>
      <c r="Q158" s="109">
        <f>Zapotlanejo!Q9</f>
        <v>0</v>
      </c>
      <c r="R158" s="109">
        <f>Zapotlanejo!R9</f>
        <v>0</v>
      </c>
      <c r="S158" s="109">
        <f>Zapotlanejo!S9</f>
        <v>0</v>
      </c>
      <c r="T158" s="109">
        <f>Zapotlanejo!T9</f>
        <v>0</v>
      </c>
      <c r="U158" s="109">
        <f>Zapotlanejo!U9</f>
        <v>0</v>
      </c>
    </row>
    <row r="159" spans="1:22" ht="15.75" customHeight="1" thickBot="1" x14ac:dyDescent="0.3">
      <c r="A159" s="109">
        <f>Zapotlanejo!A10</f>
        <v>6</v>
      </c>
      <c r="B159" s="162" t="str">
        <f>Zapotlanejo!B10</f>
        <v>JHG2639</v>
      </c>
      <c r="C159" s="109" t="str">
        <f>Zapotlanejo!C10</f>
        <v>GENERAL MOTORS</v>
      </c>
      <c r="D159" s="109" t="str">
        <f>Zapotlanejo!D10</f>
        <v>AVEO</v>
      </c>
      <c r="E159" s="109" t="str">
        <f>Zapotlanejo!E10</f>
        <v>2009</v>
      </c>
      <c r="F159" s="109" t="str">
        <f>Zapotlanejo!F10</f>
        <v>4</v>
      </c>
      <c r="G159" s="109">
        <f>Zapotlanejo!G10</f>
        <v>0</v>
      </c>
      <c r="H159" s="109" t="str">
        <f>Zapotlanejo!H10</f>
        <v>Academia</v>
      </c>
      <c r="I159" s="109" t="str">
        <f>Zapotlanejo!I10</f>
        <v>ING. HECTOR SALGADO</v>
      </c>
      <c r="J159" s="109">
        <f>Zapotlanejo!J10</f>
        <v>144301</v>
      </c>
      <c r="K159" s="109" t="str">
        <f>Zapotlanejo!K10</f>
        <v>14202</v>
      </c>
      <c r="L159" s="109" t="str">
        <f>Zapotlanejo!L10</f>
        <v>BLANCO CON LOGOS</v>
      </c>
      <c r="M159" s="109" t="str">
        <f>Zapotlanejo!M10</f>
        <v>30//07/2009</v>
      </c>
      <c r="N159" s="109" t="str">
        <f>Zapotlanejo!N10</f>
        <v>95</v>
      </c>
      <c r="O159" s="109">
        <f>Zapotlanejo!O10</f>
        <v>0</v>
      </c>
      <c r="P159" s="109">
        <f>Zapotlanejo!P10</f>
        <v>0</v>
      </c>
      <c r="Q159" s="109">
        <f>Zapotlanejo!Q10</f>
        <v>0</v>
      </c>
      <c r="R159" s="109">
        <f>Zapotlanejo!R10</f>
        <v>0</v>
      </c>
      <c r="S159" s="109">
        <f>Zapotlanejo!S10</f>
        <v>0</v>
      </c>
      <c r="T159" s="109">
        <f>Zapotlanejo!T10</f>
        <v>0</v>
      </c>
      <c r="U159" s="109">
        <f>Zapotlanejo!U10</f>
        <v>0</v>
      </c>
    </row>
    <row r="160" spans="1:22" ht="15.75" customHeight="1" thickBot="1" x14ac:dyDescent="0.3">
      <c r="A160" s="109">
        <f>Zapotlanejo!A11</f>
        <v>7</v>
      </c>
      <c r="B160" s="162" t="str">
        <f>Zapotlanejo!B11</f>
        <v>JEL4216</v>
      </c>
      <c r="C160" s="109" t="str">
        <f>Zapotlanejo!C11</f>
        <v>MERCEDES BENZ</v>
      </c>
      <c r="D160" s="109" t="str">
        <f>Zapotlanejo!D11</f>
        <v>SPRINTER</v>
      </c>
      <c r="E160" s="109" t="str">
        <f>Zapotlanejo!E11</f>
        <v>2010</v>
      </c>
      <c r="F160" s="109" t="str">
        <f>Zapotlanejo!F11</f>
        <v>5</v>
      </c>
      <c r="G160" s="109">
        <f>Zapotlanejo!G11</f>
        <v>0</v>
      </c>
      <c r="H160" s="109" t="str">
        <f>Zapotlanejo!H11</f>
        <v>SERVICIOS GENERAL</v>
      </c>
      <c r="I160" s="109" t="str">
        <f>Zapotlanejo!I11</f>
        <v>C. RAUL ARAMBULA HERNANDEZ</v>
      </c>
      <c r="J160" s="109">
        <f>Zapotlanejo!J11</f>
        <v>500000</v>
      </c>
      <c r="K160" s="109" t="str">
        <f>Zapotlanejo!K11</f>
        <v>0031</v>
      </c>
      <c r="L160" s="109" t="str">
        <f>Zapotlanejo!L11</f>
        <v>TINTO CON PUBLICIDAD</v>
      </c>
      <c r="M160" s="109" t="str">
        <f>Zapotlanejo!M11</f>
        <v>30/12/2013</v>
      </c>
      <c r="N160" s="109" t="str">
        <f>Zapotlanejo!N11</f>
        <v>180</v>
      </c>
      <c r="O160" s="109">
        <f>Zapotlanejo!O11</f>
        <v>0</v>
      </c>
      <c r="P160" s="109">
        <f>Zapotlanejo!P11</f>
        <v>0</v>
      </c>
      <c r="Q160" s="109">
        <f>Zapotlanejo!Q11</f>
        <v>0</v>
      </c>
      <c r="R160" s="109">
        <f>Zapotlanejo!R11</f>
        <v>0</v>
      </c>
      <c r="S160" s="109">
        <f>Zapotlanejo!S11</f>
        <v>0</v>
      </c>
      <c r="T160" s="109">
        <f>Zapotlanejo!T11</f>
        <v>0</v>
      </c>
      <c r="U160" s="109">
        <f>Zapotlanejo!U11</f>
        <v>0</v>
      </c>
    </row>
    <row r="161" spans="1:21" ht="15.75" customHeight="1" thickBot="1" x14ac:dyDescent="0.3">
      <c r="A161" s="109">
        <f>Zapotlanejo!A12</f>
        <v>8</v>
      </c>
      <c r="B161" s="162" t="str">
        <f>Zapotlanejo!B12</f>
        <v>JR49719</v>
      </c>
      <c r="C161" s="109" t="str">
        <f>Zapotlanejo!C12</f>
        <v>FORD</v>
      </c>
      <c r="D161" s="109" t="str">
        <f>Zapotlanejo!D12</f>
        <v>RANGER XL CREW CAB PICKUP</v>
      </c>
      <c r="E161" s="109" t="str">
        <f>Zapotlanejo!E12</f>
        <v>2010</v>
      </c>
      <c r="F161" s="109" t="str">
        <f>Zapotlanejo!F12</f>
        <v>4</v>
      </c>
      <c r="G161" s="109">
        <f>Zapotlanejo!G12</f>
        <v>0</v>
      </c>
      <c r="H161" s="109" t="str">
        <f>Zapotlanejo!H12</f>
        <v>SERVICIOS GENERAL</v>
      </c>
      <c r="I161" s="109" t="str">
        <f>Zapotlanejo!I12</f>
        <v>C. RAUL ARAMBULA HERNANDEZ</v>
      </c>
      <c r="J161" s="109">
        <f>Zapotlanejo!J12</f>
        <v>194900</v>
      </c>
      <c r="K161" s="109" t="str">
        <f>Zapotlanejo!K12</f>
        <v>49101</v>
      </c>
      <c r="L161" s="109" t="str">
        <f>Zapotlanejo!L12</f>
        <v>BLANCA CON LOGOS</v>
      </c>
      <c r="M161" s="109" t="str">
        <f>Zapotlanejo!M12</f>
        <v>14/12/2010</v>
      </c>
      <c r="N161" s="109" t="str">
        <f>Zapotlanejo!N12</f>
        <v>110</v>
      </c>
      <c r="O161" s="109">
        <f>Zapotlanejo!O12</f>
        <v>0</v>
      </c>
      <c r="P161" s="109">
        <f>Zapotlanejo!P12</f>
        <v>0</v>
      </c>
      <c r="Q161" s="109">
        <f>Zapotlanejo!Q12</f>
        <v>0</v>
      </c>
      <c r="R161" s="109">
        <f>Zapotlanejo!R12</f>
        <v>0</v>
      </c>
      <c r="S161" s="109">
        <f>Zapotlanejo!S12</f>
        <v>0</v>
      </c>
      <c r="T161" s="109">
        <f>Zapotlanejo!T12</f>
        <v>0</v>
      </c>
      <c r="U161" s="109">
        <f>Zapotlanejo!U12</f>
        <v>0</v>
      </c>
    </row>
    <row r="162" spans="1:21" ht="15.75" customHeight="1" thickBot="1" x14ac:dyDescent="0.3">
      <c r="A162" s="109">
        <f>Zapotlanejo!A13</f>
        <v>9</v>
      </c>
      <c r="B162" s="162" t="str">
        <f>Zapotlanejo!B13</f>
        <v>4GPB84</v>
      </c>
      <c r="C162" s="109" t="str">
        <f>Zapotlanejo!C13</f>
        <v xml:space="preserve">VEHICULO PASAJERO </v>
      </c>
      <c r="D162" s="109" t="str">
        <f>Zapotlanejo!D13</f>
        <v>NAVISTAR</v>
      </c>
      <c r="E162" s="109" t="str">
        <f>Zapotlanejo!E13</f>
        <v>2008</v>
      </c>
      <c r="F162" s="109" t="str">
        <f>Zapotlanejo!F13</f>
        <v>42</v>
      </c>
      <c r="G162" s="109">
        <f>Zapotlanejo!G13</f>
        <v>0</v>
      </c>
      <c r="H162" s="109" t="str">
        <f>Zapotlanejo!H13</f>
        <v>SERVICIOS GENERAL</v>
      </c>
      <c r="I162" s="109" t="str">
        <f>Zapotlanejo!I13</f>
        <v>C. RAUL ARAMBULA HERNANDEZ</v>
      </c>
      <c r="J162" s="109">
        <f>Zapotlanejo!J13</f>
        <v>1276801.43</v>
      </c>
      <c r="K162" s="109" t="str">
        <f>Zapotlanejo!K13</f>
        <v>10161</v>
      </c>
      <c r="L162" s="109" t="str">
        <f>Zapotlanejo!L13</f>
        <v>TINTO CON PUBLICIDAD</v>
      </c>
      <c r="M162" s="109" t="str">
        <f>Zapotlanejo!M13</f>
        <v>14/08/2007</v>
      </c>
      <c r="N162" s="109" t="str">
        <f>Zapotlanejo!N13</f>
        <v>425</v>
      </c>
      <c r="O162" s="109">
        <f>Zapotlanejo!O13</f>
        <v>0</v>
      </c>
      <c r="P162" s="109">
        <f>Zapotlanejo!P13</f>
        <v>0</v>
      </c>
      <c r="Q162" s="109">
        <f>Zapotlanejo!Q13</f>
        <v>0</v>
      </c>
      <c r="R162" s="109">
        <f>Zapotlanejo!R13</f>
        <v>0</v>
      </c>
      <c r="S162" s="109">
        <f>Zapotlanejo!S13</f>
        <v>0</v>
      </c>
      <c r="T162" s="109">
        <f>Zapotlanejo!T13</f>
        <v>0</v>
      </c>
      <c r="U162" s="109">
        <f>Zapotlanejo!U13</f>
        <v>0</v>
      </c>
    </row>
    <row r="163" spans="1:21" ht="15.75" customHeight="1" thickBot="1" x14ac:dyDescent="0.3">
      <c r="A163" s="109">
        <f>Zapotlanejo!A14</f>
        <v>10</v>
      </c>
      <c r="B163" s="162" t="str">
        <f>Zapotlanejo!B14</f>
        <v>JL7473</v>
      </c>
      <c r="C163" s="109" t="str">
        <f>Zapotlanejo!C14</f>
        <v>TOYOTA</v>
      </c>
      <c r="D163" s="109" t="str">
        <f>Zapotlanejo!D14</f>
        <v>COROLLA</v>
      </c>
      <c r="E163" s="109" t="str">
        <f>Zapotlanejo!E14</f>
        <v>2011</v>
      </c>
      <c r="F163" s="109" t="str">
        <f>Zapotlanejo!F14</f>
        <v>4</v>
      </c>
      <c r="G163" s="109">
        <f>Zapotlanejo!G14</f>
        <v>0</v>
      </c>
      <c r="H163" s="109" t="str">
        <f>Zapotlanejo!H14</f>
        <v>DIRECTOR</v>
      </c>
      <c r="I163" s="109" t="str">
        <f>Zapotlanejo!I14</f>
        <v>LIC. OSVALDO CAMPOS ALMARAZ</v>
      </c>
      <c r="J163" s="109">
        <f>Zapotlanejo!J14</f>
        <v>203500</v>
      </c>
      <c r="K163" s="109" t="str">
        <f>Zapotlanejo!K14</f>
        <v>20591</v>
      </c>
      <c r="L163" s="109" t="str">
        <f>Zapotlanejo!L14</f>
        <v>GRIS OBSCURO</v>
      </c>
      <c r="M163" s="109" t="str">
        <f>Zapotlanejo!M14</f>
        <v>19/09/2011</v>
      </c>
      <c r="N163" s="109" t="str">
        <f>Zapotlanejo!N14</f>
        <v>95</v>
      </c>
      <c r="O163" s="109">
        <f>Zapotlanejo!O14</f>
        <v>0</v>
      </c>
      <c r="P163" s="109">
        <f>Zapotlanejo!P14</f>
        <v>0</v>
      </c>
      <c r="Q163" s="109">
        <f>Zapotlanejo!Q14</f>
        <v>0</v>
      </c>
      <c r="R163" s="109">
        <f>Zapotlanejo!R14</f>
        <v>0</v>
      </c>
      <c r="S163" s="109">
        <f>Zapotlanejo!S14</f>
        <v>0</v>
      </c>
      <c r="T163" s="109">
        <f>Zapotlanejo!T14</f>
        <v>0</v>
      </c>
      <c r="U163" s="109">
        <f>Zapotlanejo!U14</f>
        <v>0</v>
      </c>
    </row>
    <row r="164" spans="1:21" ht="15.75" customHeight="1" thickBot="1" x14ac:dyDescent="0.3">
      <c r="A164" s="109">
        <f>Zapotlanejo!A15</f>
        <v>11</v>
      </c>
      <c r="B164" s="162" t="str">
        <f>Zapotlanejo!B15</f>
        <v>JGPD63</v>
      </c>
      <c r="C164" s="109" t="str">
        <f>Zapotlanejo!C15</f>
        <v>VEHICULO PASAJEROS</v>
      </c>
      <c r="D164" s="109" t="str">
        <f>Zapotlanejo!D15</f>
        <v>AUTOBUS</v>
      </c>
      <c r="E164" s="109" t="str">
        <f>Zapotlanejo!E15</f>
        <v>1998</v>
      </c>
      <c r="F164" s="109" t="str">
        <f>Zapotlanejo!F15</f>
        <v>42</v>
      </c>
      <c r="G164" s="109">
        <f>Zapotlanejo!G15</f>
        <v>0</v>
      </c>
      <c r="H164" s="109" t="str">
        <f>Zapotlanejo!H15</f>
        <v>SERVICIOS GENERAL</v>
      </c>
      <c r="I164" s="109" t="str">
        <f>Zapotlanejo!I15</f>
        <v>C. RAUL ARAMBULA HERNANDEZ</v>
      </c>
      <c r="J164" s="109">
        <f>Zapotlanejo!J15</f>
        <v>550000</v>
      </c>
      <c r="K164" s="109" t="str">
        <f>Zapotlanejo!K15</f>
        <v>0032</v>
      </c>
      <c r="L164" s="109" t="str">
        <f>Zapotlanejo!L15</f>
        <v>TINTO CON PUBLICIDAD</v>
      </c>
      <c r="M164" s="109" t="str">
        <f>Zapotlanejo!M15</f>
        <v>30/12/2017</v>
      </c>
      <c r="N164" s="109" t="str">
        <f>Zapotlanejo!N15</f>
        <v>425</v>
      </c>
      <c r="O164" s="109">
        <f>Zapotlanejo!O15</f>
        <v>0</v>
      </c>
      <c r="P164" s="109">
        <f>Zapotlanejo!P15</f>
        <v>0</v>
      </c>
      <c r="Q164" s="109">
        <f>Zapotlanejo!Q15</f>
        <v>0</v>
      </c>
      <c r="R164" s="109">
        <f>Zapotlanejo!R15</f>
        <v>0</v>
      </c>
      <c r="S164" s="109">
        <f>Zapotlanejo!S15</f>
        <v>0</v>
      </c>
      <c r="T164" s="109">
        <f>Zapotlanejo!T15</f>
        <v>0</v>
      </c>
      <c r="U164" s="109">
        <f>Zapotlanejo!U15</f>
        <v>0</v>
      </c>
    </row>
  </sheetData>
  <mergeCells count="34">
    <mergeCell ref="A1:U1"/>
    <mergeCell ref="A6:U6"/>
    <mergeCell ref="A25:O25"/>
    <mergeCell ref="P25:U25"/>
    <mergeCell ref="A17:O17"/>
    <mergeCell ref="P17:U17"/>
    <mergeCell ref="A7:O7"/>
    <mergeCell ref="P7:U7"/>
    <mergeCell ref="A2:U2"/>
    <mergeCell ref="A3:O3"/>
    <mergeCell ref="P3:U3"/>
    <mergeCell ref="A34:O34"/>
    <mergeCell ref="P34:U34"/>
    <mergeCell ref="A43:O43"/>
    <mergeCell ref="P43:U43"/>
    <mergeCell ref="R36:S42"/>
    <mergeCell ref="A61:O61"/>
    <mergeCell ref="P61:U61"/>
    <mergeCell ref="A73:O73"/>
    <mergeCell ref="P73:U73"/>
    <mergeCell ref="A85:O85"/>
    <mergeCell ref="P85:U85"/>
    <mergeCell ref="A136:O136"/>
    <mergeCell ref="P136:U136"/>
    <mergeCell ref="A152:O152"/>
    <mergeCell ref="P152:U152"/>
    <mergeCell ref="A97:O97"/>
    <mergeCell ref="P97:U97"/>
    <mergeCell ref="A108:O108"/>
    <mergeCell ref="P108:U108"/>
    <mergeCell ref="A124:O124"/>
    <mergeCell ref="P124:U124"/>
    <mergeCell ref="P107:T107"/>
    <mergeCell ref="P106:T106"/>
  </mergeCells>
  <pageMargins left="0.7" right="0.7" top="0.75" bottom="0.75" header="0.3" footer="0.3"/>
  <pageSetup paperSize="14" scale="5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U14"/>
  <sheetViews>
    <sheetView zoomScale="55" zoomScaleNormal="55" workbookViewId="0">
      <selection activeCell="K13" sqref="K13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89.7109375" bestFit="1" customWidth="1"/>
    <col min="15" max="15" width="19.85546875" bestFit="1" customWidth="1"/>
    <col min="16" max="16" width="28" bestFit="1" customWidth="1"/>
    <col min="17" max="17" width="11.42578125" bestFit="1" customWidth="1"/>
    <col min="18" max="18" width="19.42578125" bestFit="1" customWidth="1"/>
    <col min="19" max="19" width="30" bestFit="1" customWidth="1"/>
    <col min="20" max="20" width="27.42578125" bestFit="1" customWidth="1"/>
    <col min="21" max="21" width="64" customWidth="1"/>
  </cols>
  <sheetData>
    <row r="1" spans="1:21" ht="192.75" customHeight="1" thickBot="1" x14ac:dyDescent="0.45">
      <c r="A1" s="299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1"/>
    </row>
    <row r="2" spans="1:21" ht="32.25" thickBot="1" x14ac:dyDescent="0.55000000000000004">
      <c r="A2" s="302" t="s">
        <v>37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4"/>
    </row>
    <row r="3" spans="1:21" ht="27" thickBot="1" x14ac:dyDescent="0.45">
      <c r="A3" s="305" t="s">
        <v>31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7"/>
      <c r="O3" s="308" t="s">
        <v>19</v>
      </c>
      <c r="P3" s="309"/>
      <c r="Q3" s="309"/>
      <c r="R3" s="309"/>
      <c r="S3" s="309"/>
      <c r="T3" s="309"/>
      <c r="U3" s="11"/>
    </row>
    <row r="4" spans="1:21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2" t="s">
        <v>8</v>
      </c>
      <c r="O4" s="3" t="s">
        <v>15</v>
      </c>
      <c r="P4" s="3" t="s">
        <v>18</v>
      </c>
      <c r="Q4" s="3" t="s">
        <v>16</v>
      </c>
      <c r="R4" s="3" t="s">
        <v>17</v>
      </c>
      <c r="S4" s="4" t="s">
        <v>21</v>
      </c>
      <c r="T4" s="5" t="s">
        <v>20</v>
      </c>
    </row>
    <row r="5" spans="1:21" x14ac:dyDescent="0.25">
      <c r="A5" s="99">
        <v>1</v>
      </c>
      <c r="B5" s="139" t="s">
        <v>326</v>
      </c>
      <c r="C5" s="140" t="s">
        <v>108</v>
      </c>
      <c r="D5" s="141" t="s">
        <v>238</v>
      </c>
      <c r="E5" s="139">
        <v>2012</v>
      </c>
      <c r="F5" s="139">
        <v>4</v>
      </c>
      <c r="G5" s="102" t="s">
        <v>327</v>
      </c>
      <c r="H5" s="142" t="s">
        <v>328</v>
      </c>
      <c r="I5" s="17" t="s">
        <v>329</v>
      </c>
      <c r="J5" s="143">
        <v>288700</v>
      </c>
      <c r="K5" s="144">
        <v>3627</v>
      </c>
      <c r="L5" s="17" t="s">
        <v>59</v>
      </c>
      <c r="M5" s="82">
        <v>41085</v>
      </c>
      <c r="N5" s="17" t="s">
        <v>363</v>
      </c>
      <c r="O5" s="146">
        <v>42338</v>
      </c>
      <c r="P5" s="146">
        <v>42704</v>
      </c>
      <c r="Q5" s="147" t="s">
        <v>324</v>
      </c>
      <c r="R5" s="148">
        <f>8554.06/12</f>
        <v>712.83833333333325</v>
      </c>
      <c r="S5" s="149" t="s">
        <v>367</v>
      </c>
      <c r="T5" s="149" t="s">
        <v>90</v>
      </c>
      <c r="U5" s="10"/>
    </row>
    <row r="6" spans="1:21" x14ac:dyDescent="0.25">
      <c r="A6" s="99">
        <v>2</v>
      </c>
      <c r="B6" s="139" t="s">
        <v>330</v>
      </c>
      <c r="C6" s="140" t="s">
        <v>38</v>
      </c>
      <c r="D6" s="141" t="s">
        <v>294</v>
      </c>
      <c r="E6" s="139">
        <v>2012</v>
      </c>
      <c r="F6" s="139">
        <v>4</v>
      </c>
      <c r="G6" s="102" t="s">
        <v>327</v>
      </c>
      <c r="H6" s="142" t="s">
        <v>331</v>
      </c>
      <c r="I6" s="17" t="s">
        <v>329</v>
      </c>
      <c r="J6" s="143">
        <v>152390</v>
      </c>
      <c r="K6" s="144" t="s">
        <v>332</v>
      </c>
      <c r="L6" s="17" t="s">
        <v>59</v>
      </c>
      <c r="M6" s="82">
        <v>41100</v>
      </c>
      <c r="N6" s="17" t="s">
        <v>363</v>
      </c>
      <c r="O6" s="146">
        <v>42338</v>
      </c>
      <c r="P6" s="146">
        <v>42704</v>
      </c>
      <c r="Q6" s="147" t="s">
        <v>324</v>
      </c>
      <c r="R6" s="148">
        <f>5610.86/12</f>
        <v>467.57166666666666</v>
      </c>
      <c r="S6" s="149" t="s">
        <v>367</v>
      </c>
      <c r="T6" s="149" t="s">
        <v>90</v>
      </c>
    </row>
    <row r="7" spans="1:21" x14ac:dyDescent="0.25">
      <c r="A7" s="99">
        <v>3</v>
      </c>
      <c r="B7" s="139" t="s">
        <v>333</v>
      </c>
      <c r="C7" s="145" t="s">
        <v>219</v>
      </c>
      <c r="D7" s="141" t="s">
        <v>104</v>
      </c>
      <c r="E7" s="139">
        <v>2009</v>
      </c>
      <c r="F7" s="139">
        <v>4</v>
      </c>
      <c r="G7" s="102" t="s">
        <v>327</v>
      </c>
      <c r="H7" s="142" t="s">
        <v>334</v>
      </c>
      <c r="I7" s="17" t="s">
        <v>335</v>
      </c>
      <c r="J7" s="143">
        <v>113137</v>
      </c>
      <c r="K7" s="144" t="s">
        <v>336</v>
      </c>
      <c r="L7" s="17" t="s">
        <v>59</v>
      </c>
      <c r="M7" s="82">
        <v>39899</v>
      </c>
      <c r="N7" s="17" t="s">
        <v>363</v>
      </c>
      <c r="O7" s="150">
        <v>42338</v>
      </c>
      <c r="P7" s="150">
        <v>42704</v>
      </c>
      <c r="Q7" s="151" t="s">
        <v>324</v>
      </c>
      <c r="R7" s="152">
        <f>4578.2/12</f>
        <v>381.51666666666665</v>
      </c>
      <c r="S7" s="149" t="s">
        <v>367</v>
      </c>
      <c r="T7" s="149" t="s">
        <v>90</v>
      </c>
    </row>
    <row r="8" spans="1:21" x14ac:dyDescent="0.25">
      <c r="A8" s="99">
        <v>4</v>
      </c>
      <c r="B8" s="139" t="s">
        <v>337</v>
      </c>
      <c r="C8" s="145" t="s">
        <v>42</v>
      </c>
      <c r="D8" s="141" t="s">
        <v>338</v>
      </c>
      <c r="E8" s="139">
        <v>2006</v>
      </c>
      <c r="F8" s="139">
        <v>4</v>
      </c>
      <c r="G8" s="102" t="s">
        <v>327</v>
      </c>
      <c r="H8" s="142" t="s">
        <v>339</v>
      </c>
      <c r="I8" s="17" t="s">
        <v>340</v>
      </c>
      <c r="J8" s="143">
        <v>161000</v>
      </c>
      <c r="K8" s="144">
        <v>36947</v>
      </c>
      <c r="L8" s="17" t="s">
        <v>341</v>
      </c>
      <c r="M8" s="82">
        <v>38916</v>
      </c>
      <c r="N8" s="17" t="s">
        <v>364</v>
      </c>
      <c r="O8" s="150">
        <v>42338</v>
      </c>
      <c r="P8" s="150">
        <v>42704</v>
      </c>
      <c r="Q8" s="151" t="s">
        <v>324</v>
      </c>
      <c r="R8" s="152">
        <f>6610.89/12</f>
        <v>550.90750000000003</v>
      </c>
      <c r="S8" s="149" t="s">
        <v>367</v>
      </c>
      <c r="T8" s="149" t="s">
        <v>90</v>
      </c>
    </row>
    <row r="9" spans="1:21" ht="30" x14ac:dyDescent="0.25">
      <c r="A9" s="99">
        <v>5</v>
      </c>
      <c r="B9" s="139" t="s">
        <v>342</v>
      </c>
      <c r="C9" s="145" t="s">
        <v>42</v>
      </c>
      <c r="D9" s="141" t="s">
        <v>343</v>
      </c>
      <c r="E9" s="139">
        <v>2006</v>
      </c>
      <c r="F9" s="139">
        <v>4</v>
      </c>
      <c r="G9" s="102" t="s">
        <v>327</v>
      </c>
      <c r="H9" s="142" t="s">
        <v>344</v>
      </c>
      <c r="I9" s="17" t="s">
        <v>340</v>
      </c>
      <c r="J9" s="143">
        <v>161000</v>
      </c>
      <c r="K9" s="144">
        <v>36948</v>
      </c>
      <c r="L9" s="17" t="s">
        <v>345</v>
      </c>
      <c r="M9" s="82">
        <v>38916</v>
      </c>
      <c r="N9" s="17" t="s">
        <v>365</v>
      </c>
      <c r="O9" s="150">
        <v>42338</v>
      </c>
      <c r="P9" s="150">
        <v>42704</v>
      </c>
      <c r="Q9" s="151" t="s">
        <v>324</v>
      </c>
      <c r="R9" s="152">
        <f>6610.89/12</f>
        <v>550.90750000000003</v>
      </c>
      <c r="S9" s="149" t="s">
        <v>367</v>
      </c>
      <c r="T9" s="149" t="s">
        <v>90</v>
      </c>
    </row>
    <row r="10" spans="1:21" ht="30" x14ac:dyDescent="0.25">
      <c r="A10" s="99">
        <v>6</v>
      </c>
      <c r="B10" s="139" t="s">
        <v>346</v>
      </c>
      <c r="C10" s="145" t="s">
        <v>38</v>
      </c>
      <c r="D10" s="141" t="s">
        <v>347</v>
      </c>
      <c r="E10" s="139">
        <v>2004</v>
      </c>
      <c r="F10" s="139">
        <v>4</v>
      </c>
      <c r="G10" s="102" t="s">
        <v>327</v>
      </c>
      <c r="H10" s="142" t="s">
        <v>348</v>
      </c>
      <c r="I10" s="17" t="s">
        <v>349</v>
      </c>
      <c r="J10" s="143">
        <v>154900</v>
      </c>
      <c r="K10" s="144">
        <v>6628</v>
      </c>
      <c r="L10" s="17" t="s">
        <v>59</v>
      </c>
      <c r="M10" s="82">
        <v>38099</v>
      </c>
      <c r="N10" s="17" t="s">
        <v>365</v>
      </c>
      <c r="O10" s="150">
        <v>42338</v>
      </c>
      <c r="P10" s="150">
        <v>42704</v>
      </c>
      <c r="Q10" s="151" t="s">
        <v>324</v>
      </c>
      <c r="R10" s="152">
        <f>6799.67/12</f>
        <v>566.63916666666671</v>
      </c>
      <c r="S10" s="149" t="s">
        <v>367</v>
      </c>
      <c r="T10" s="149" t="s">
        <v>90</v>
      </c>
    </row>
    <row r="11" spans="1:21" x14ac:dyDescent="0.25">
      <c r="A11" s="99">
        <v>7</v>
      </c>
      <c r="B11" s="139" t="s">
        <v>350</v>
      </c>
      <c r="C11" s="145" t="s">
        <v>38</v>
      </c>
      <c r="D11" s="141" t="s">
        <v>351</v>
      </c>
      <c r="E11" s="139">
        <v>2009</v>
      </c>
      <c r="F11" s="139">
        <v>4</v>
      </c>
      <c r="G11" s="102" t="s">
        <v>327</v>
      </c>
      <c r="H11" s="142" t="s">
        <v>352</v>
      </c>
      <c r="I11" s="17" t="s">
        <v>340</v>
      </c>
      <c r="J11" s="143">
        <v>324200</v>
      </c>
      <c r="K11" s="144">
        <v>12401</v>
      </c>
      <c r="L11" s="17" t="s">
        <v>59</v>
      </c>
      <c r="M11" s="82">
        <v>39903</v>
      </c>
      <c r="N11" s="17" t="s">
        <v>363</v>
      </c>
      <c r="O11" s="150">
        <v>42338</v>
      </c>
      <c r="P11" s="150">
        <v>42704</v>
      </c>
      <c r="Q11" s="151" t="s">
        <v>324</v>
      </c>
      <c r="R11" s="152">
        <f>7233.85/12</f>
        <v>602.82083333333333</v>
      </c>
      <c r="S11" s="149" t="s">
        <v>367</v>
      </c>
      <c r="T11" s="149" t="s">
        <v>90</v>
      </c>
    </row>
    <row r="12" spans="1:21" ht="15.75" thickBot="1" x14ac:dyDescent="0.3">
      <c r="A12" s="99">
        <v>8</v>
      </c>
      <c r="B12" s="139" t="s">
        <v>353</v>
      </c>
      <c r="C12" s="145" t="s">
        <v>38</v>
      </c>
      <c r="D12" s="141" t="s">
        <v>351</v>
      </c>
      <c r="E12" s="139">
        <v>2009</v>
      </c>
      <c r="F12" s="139">
        <v>4</v>
      </c>
      <c r="G12" s="102" t="s">
        <v>327</v>
      </c>
      <c r="H12" s="142" t="s">
        <v>352</v>
      </c>
      <c r="I12" s="17" t="s">
        <v>340</v>
      </c>
      <c r="J12" s="143">
        <v>324200</v>
      </c>
      <c r="K12" s="144">
        <v>12399</v>
      </c>
      <c r="L12" s="17" t="s">
        <v>59</v>
      </c>
      <c r="M12" s="82">
        <v>39903</v>
      </c>
      <c r="N12" s="17" t="s">
        <v>363</v>
      </c>
      <c r="O12" s="153">
        <v>42338</v>
      </c>
      <c r="P12" s="153">
        <v>42704</v>
      </c>
      <c r="Q12" s="154" t="s">
        <v>324</v>
      </c>
      <c r="R12" s="155">
        <f>7233.85/12</f>
        <v>602.82083333333333</v>
      </c>
      <c r="S12" s="156" t="s">
        <v>367</v>
      </c>
      <c r="T12" s="156" t="s">
        <v>90</v>
      </c>
    </row>
    <row r="13" spans="1:21" ht="25.5" x14ac:dyDescent="0.25">
      <c r="A13" s="99">
        <v>9</v>
      </c>
      <c r="B13" s="139" t="s">
        <v>354</v>
      </c>
      <c r="C13" s="145" t="s">
        <v>355</v>
      </c>
      <c r="D13" s="141" t="s">
        <v>356</v>
      </c>
      <c r="E13" s="139">
        <v>2003</v>
      </c>
      <c r="F13" s="139">
        <v>4</v>
      </c>
      <c r="G13" s="102" t="s">
        <v>327</v>
      </c>
      <c r="H13" s="142" t="s">
        <v>357</v>
      </c>
      <c r="I13" s="17" t="s">
        <v>358</v>
      </c>
      <c r="J13" s="143">
        <v>240000</v>
      </c>
      <c r="K13" s="144" t="s">
        <v>359</v>
      </c>
      <c r="L13" s="17" t="s">
        <v>248</v>
      </c>
      <c r="M13" s="82">
        <v>37629</v>
      </c>
      <c r="N13" s="17" t="s">
        <v>366</v>
      </c>
      <c r="O13" s="150">
        <v>42338</v>
      </c>
      <c r="P13" s="150">
        <v>42704</v>
      </c>
      <c r="Q13" s="151" t="s">
        <v>324</v>
      </c>
      <c r="R13" s="152">
        <f>5792.36/12</f>
        <v>482.69666666666666</v>
      </c>
      <c r="S13" s="157" t="s">
        <v>367</v>
      </c>
      <c r="T13" s="157" t="s">
        <v>90</v>
      </c>
    </row>
    <row r="14" spans="1:21" x14ac:dyDescent="0.25">
      <c r="A14" s="99"/>
      <c r="B14" s="139">
        <v>350772</v>
      </c>
      <c r="C14" s="145" t="s">
        <v>360</v>
      </c>
      <c r="D14" s="141" t="s">
        <v>361</v>
      </c>
      <c r="E14" s="139">
        <v>2004</v>
      </c>
      <c r="F14" s="139">
        <v>8</v>
      </c>
      <c r="G14" s="102" t="s">
        <v>327</v>
      </c>
      <c r="H14" s="142" t="s">
        <v>362</v>
      </c>
      <c r="I14" s="17" t="s">
        <v>340</v>
      </c>
      <c r="J14" s="143">
        <v>1998631</v>
      </c>
      <c r="K14" s="144">
        <v>541</v>
      </c>
      <c r="L14" s="17" t="s">
        <v>59</v>
      </c>
      <c r="M14" s="82">
        <v>38280</v>
      </c>
      <c r="N14" s="17" t="s">
        <v>363</v>
      </c>
      <c r="O14" s="150">
        <v>42338</v>
      </c>
      <c r="P14" s="150">
        <v>42704</v>
      </c>
      <c r="Q14" s="151" t="s">
        <v>324</v>
      </c>
      <c r="R14" s="152">
        <f>22652.21/12</f>
        <v>1887.6841666666667</v>
      </c>
      <c r="S14" s="149" t="s">
        <v>367</v>
      </c>
      <c r="T14" s="149" t="s">
        <v>90</v>
      </c>
    </row>
  </sheetData>
  <mergeCells count="4">
    <mergeCell ref="A3:N3"/>
    <mergeCell ref="O3:T3"/>
    <mergeCell ref="A1:T1"/>
    <mergeCell ref="A2:T2"/>
  </mergeCells>
  <pageMargins left="0.7" right="0.7" top="0.75" bottom="0.75" header="0.3" footer="0.3"/>
  <pageSetup paperSize="14" scale="5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U13"/>
  <sheetViews>
    <sheetView zoomScale="55" zoomScaleNormal="55" workbookViewId="0">
      <selection activeCell="M27" sqref="M27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89.7109375" bestFit="1" customWidth="1"/>
    <col min="15" max="15" width="19.85546875" bestFit="1" customWidth="1"/>
    <col min="16" max="16" width="28" bestFit="1" customWidth="1"/>
    <col min="17" max="17" width="11.42578125" bestFit="1" customWidth="1"/>
    <col min="18" max="18" width="19.42578125" bestFit="1" customWidth="1"/>
    <col min="19" max="19" width="30" bestFit="1" customWidth="1"/>
    <col min="20" max="20" width="27.42578125" bestFit="1" customWidth="1"/>
    <col min="21" max="21" width="64" customWidth="1"/>
  </cols>
  <sheetData>
    <row r="1" spans="1:21" ht="192.75" customHeight="1" thickBot="1" x14ac:dyDescent="0.45">
      <c r="A1" s="299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1"/>
    </row>
    <row r="2" spans="1:21" ht="32.25" thickBot="1" x14ac:dyDescent="0.55000000000000004">
      <c r="A2" s="302" t="s">
        <v>37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4"/>
    </row>
    <row r="3" spans="1:21" ht="27" thickBot="1" x14ac:dyDescent="0.45">
      <c r="A3" s="305" t="s">
        <v>32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7"/>
      <c r="O3" s="308" t="s">
        <v>19</v>
      </c>
      <c r="P3" s="309"/>
      <c r="Q3" s="309"/>
      <c r="R3" s="309"/>
      <c r="S3" s="309"/>
      <c r="T3" s="309"/>
      <c r="U3" s="11"/>
    </row>
    <row r="4" spans="1:21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2" t="s">
        <v>8</v>
      </c>
      <c r="O4" s="3" t="s">
        <v>15</v>
      </c>
      <c r="P4" s="3" t="s">
        <v>18</v>
      </c>
      <c r="Q4" s="3" t="s">
        <v>16</v>
      </c>
      <c r="R4" s="3" t="s">
        <v>17</v>
      </c>
      <c r="S4" s="4" t="s">
        <v>21</v>
      </c>
      <c r="T4" s="5" t="s">
        <v>20</v>
      </c>
    </row>
    <row r="5" spans="1:21" x14ac:dyDescent="0.25">
      <c r="A5" s="158">
        <v>1</v>
      </c>
      <c r="B5" s="159" t="s">
        <v>588</v>
      </c>
      <c r="C5" s="159" t="s">
        <v>219</v>
      </c>
      <c r="D5" s="159" t="s">
        <v>133</v>
      </c>
      <c r="E5" s="159" t="s">
        <v>562</v>
      </c>
      <c r="F5" s="159">
        <v>4</v>
      </c>
      <c r="G5" s="159" t="s">
        <v>220</v>
      </c>
      <c r="I5" s="159" t="s">
        <v>589</v>
      </c>
      <c r="J5" s="160">
        <v>151494</v>
      </c>
      <c r="K5" s="159" t="s">
        <v>590</v>
      </c>
      <c r="L5" s="159" t="s">
        <v>59</v>
      </c>
      <c r="M5" s="159" t="s">
        <v>591</v>
      </c>
      <c r="N5" s="159" t="s">
        <v>592</v>
      </c>
      <c r="O5" s="159" t="s">
        <v>618</v>
      </c>
      <c r="P5" s="159" t="s">
        <v>619</v>
      </c>
      <c r="Q5" s="159" t="s">
        <v>324</v>
      </c>
      <c r="R5" s="238">
        <v>347.48</v>
      </c>
      <c r="S5" s="159" t="s">
        <v>620</v>
      </c>
      <c r="T5" s="159" t="s">
        <v>90</v>
      </c>
      <c r="U5" s="10"/>
    </row>
    <row r="6" spans="1:21" x14ac:dyDescent="0.25">
      <c r="A6" s="158">
        <v>2</v>
      </c>
      <c r="B6" s="159" t="s">
        <v>593</v>
      </c>
      <c r="C6" s="159" t="s">
        <v>219</v>
      </c>
      <c r="D6" s="159" t="s">
        <v>133</v>
      </c>
      <c r="E6" s="159" t="s">
        <v>562</v>
      </c>
      <c r="F6" s="159" t="s">
        <v>525</v>
      </c>
      <c r="G6" s="159" t="s">
        <v>220</v>
      </c>
      <c r="I6" s="159" t="s">
        <v>589</v>
      </c>
      <c r="J6" s="160">
        <v>151494</v>
      </c>
      <c r="K6" s="159" t="s">
        <v>590</v>
      </c>
      <c r="L6" s="159" t="s">
        <v>59</v>
      </c>
      <c r="M6" s="159" t="s">
        <v>591</v>
      </c>
      <c r="N6" s="159" t="s">
        <v>592</v>
      </c>
      <c r="O6" s="159" t="s">
        <v>618</v>
      </c>
      <c r="P6" s="159" t="s">
        <v>619</v>
      </c>
      <c r="Q6" s="159" t="s">
        <v>324</v>
      </c>
      <c r="R6" s="238">
        <v>347.48</v>
      </c>
      <c r="S6" s="159" t="s">
        <v>620</v>
      </c>
      <c r="T6" s="159" t="s">
        <v>90</v>
      </c>
    </row>
    <row r="7" spans="1:21" x14ac:dyDescent="0.25">
      <c r="A7" s="158">
        <v>3</v>
      </c>
      <c r="B7" s="159" t="s">
        <v>594</v>
      </c>
      <c r="C7" s="159" t="s">
        <v>38</v>
      </c>
      <c r="D7" s="159" t="s">
        <v>191</v>
      </c>
      <c r="E7" s="159" t="s">
        <v>562</v>
      </c>
      <c r="F7" s="159" t="s">
        <v>525</v>
      </c>
      <c r="G7" s="159" t="s">
        <v>220</v>
      </c>
      <c r="I7" s="159" t="s">
        <v>589</v>
      </c>
      <c r="J7" s="160">
        <v>282800</v>
      </c>
      <c r="K7" s="159" t="s">
        <v>595</v>
      </c>
      <c r="L7" s="159" t="s">
        <v>59</v>
      </c>
      <c r="M7" s="159" t="s">
        <v>596</v>
      </c>
      <c r="N7" s="159" t="s">
        <v>592</v>
      </c>
      <c r="O7" s="159" t="s">
        <v>618</v>
      </c>
      <c r="P7" s="159" t="s">
        <v>619</v>
      </c>
      <c r="Q7" s="159" t="s">
        <v>324</v>
      </c>
      <c r="R7" s="238">
        <v>586.95000000000005</v>
      </c>
      <c r="S7" s="159" t="s">
        <v>620</v>
      </c>
      <c r="T7" s="159" t="s">
        <v>90</v>
      </c>
    </row>
    <row r="8" spans="1:21" x14ac:dyDescent="0.25">
      <c r="A8" s="158">
        <v>4</v>
      </c>
      <c r="B8" s="159" t="s">
        <v>597</v>
      </c>
      <c r="C8" s="159" t="s">
        <v>38</v>
      </c>
      <c r="D8" s="159" t="s">
        <v>191</v>
      </c>
      <c r="E8" s="159" t="s">
        <v>562</v>
      </c>
      <c r="F8" s="159" t="s">
        <v>525</v>
      </c>
      <c r="G8" s="159" t="s">
        <v>220</v>
      </c>
      <c r="I8" s="159" t="s">
        <v>589</v>
      </c>
      <c r="J8" s="160">
        <v>282800</v>
      </c>
      <c r="K8" s="159" t="s">
        <v>595</v>
      </c>
      <c r="L8" s="159" t="s">
        <v>59</v>
      </c>
      <c r="M8" s="159" t="s">
        <v>598</v>
      </c>
      <c r="N8" s="159" t="s">
        <v>592</v>
      </c>
      <c r="O8" s="159" t="s">
        <v>618</v>
      </c>
      <c r="P8" s="159" t="s">
        <v>619</v>
      </c>
      <c r="Q8" s="159" t="s">
        <v>324</v>
      </c>
      <c r="R8" s="238">
        <v>586.95000000000005</v>
      </c>
      <c r="S8" s="159" t="s">
        <v>620</v>
      </c>
      <c r="T8" s="159" t="s">
        <v>90</v>
      </c>
    </row>
    <row r="9" spans="1:21" x14ac:dyDescent="0.25">
      <c r="A9" s="158">
        <v>5</v>
      </c>
      <c r="B9" s="159" t="s">
        <v>599</v>
      </c>
      <c r="C9" s="159" t="s">
        <v>38</v>
      </c>
      <c r="D9" s="159" t="s">
        <v>68</v>
      </c>
      <c r="E9" s="159" t="s">
        <v>562</v>
      </c>
      <c r="F9" s="159">
        <v>4</v>
      </c>
      <c r="G9" s="159" t="s">
        <v>220</v>
      </c>
      <c r="I9" s="159" t="s">
        <v>589</v>
      </c>
      <c r="J9" s="160">
        <v>182770</v>
      </c>
      <c r="K9" s="159" t="s">
        <v>600</v>
      </c>
      <c r="L9" s="159" t="s">
        <v>59</v>
      </c>
      <c r="M9" s="159" t="s">
        <v>601</v>
      </c>
      <c r="N9" s="159" t="s">
        <v>592</v>
      </c>
      <c r="O9" s="159" t="s">
        <v>618</v>
      </c>
      <c r="P9" s="159" t="s">
        <v>619</v>
      </c>
      <c r="Q9" s="159" t="s">
        <v>324</v>
      </c>
      <c r="R9" s="238">
        <v>433.99</v>
      </c>
      <c r="S9" s="159" t="s">
        <v>620</v>
      </c>
      <c r="T9" s="159" t="s">
        <v>90</v>
      </c>
    </row>
    <row r="10" spans="1:21" x14ac:dyDescent="0.25">
      <c r="A10" s="158">
        <v>6</v>
      </c>
      <c r="B10" s="159" t="s">
        <v>602</v>
      </c>
      <c r="C10" s="159" t="s">
        <v>38</v>
      </c>
      <c r="D10" s="159" t="s">
        <v>68</v>
      </c>
      <c r="E10" s="159" t="s">
        <v>562</v>
      </c>
      <c r="F10" s="159">
        <v>4</v>
      </c>
      <c r="G10" s="159" t="s">
        <v>220</v>
      </c>
      <c r="I10" s="159" t="s">
        <v>589</v>
      </c>
      <c r="J10" s="160">
        <v>182770</v>
      </c>
      <c r="K10" s="159" t="s">
        <v>600</v>
      </c>
      <c r="L10" s="159" t="s">
        <v>59</v>
      </c>
      <c r="M10" s="159" t="s">
        <v>601</v>
      </c>
      <c r="N10" s="159" t="s">
        <v>592</v>
      </c>
      <c r="O10" s="159" t="s">
        <v>618</v>
      </c>
      <c r="P10" s="159" t="s">
        <v>619</v>
      </c>
      <c r="Q10" s="159" t="s">
        <v>324</v>
      </c>
      <c r="R10" s="238">
        <v>433.99</v>
      </c>
      <c r="S10" s="159" t="s">
        <v>620</v>
      </c>
      <c r="T10" s="159" t="s">
        <v>90</v>
      </c>
    </row>
    <row r="11" spans="1:21" x14ac:dyDescent="0.25">
      <c r="A11" s="158">
        <v>7</v>
      </c>
      <c r="B11" s="159" t="s">
        <v>603</v>
      </c>
      <c r="C11" s="159" t="s">
        <v>219</v>
      </c>
      <c r="D11" s="159" t="s">
        <v>604</v>
      </c>
      <c r="E11" s="159" t="s">
        <v>562</v>
      </c>
      <c r="F11" s="159" t="s">
        <v>605</v>
      </c>
      <c r="G11" s="159" t="s">
        <v>220</v>
      </c>
      <c r="I11" s="159" t="s">
        <v>606</v>
      </c>
      <c r="J11" s="160">
        <v>298284.01</v>
      </c>
      <c r="K11" s="159" t="s">
        <v>607</v>
      </c>
      <c r="L11" s="159" t="s">
        <v>59</v>
      </c>
      <c r="M11" s="159" t="s">
        <v>591</v>
      </c>
      <c r="N11" s="159" t="s">
        <v>592</v>
      </c>
      <c r="O11" s="159" t="s">
        <v>618</v>
      </c>
      <c r="P11" s="159" t="s">
        <v>619</v>
      </c>
      <c r="Q11" s="159" t="s">
        <v>324</v>
      </c>
      <c r="R11" s="238">
        <v>613.38</v>
      </c>
      <c r="S11" s="159" t="s">
        <v>620</v>
      </c>
      <c r="T11" s="159" t="s">
        <v>90</v>
      </c>
    </row>
    <row r="12" spans="1:21" x14ac:dyDescent="0.25">
      <c r="A12" s="158">
        <v>8</v>
      </c>
      <c r="B12" s="159" t="s">
        <v>608</v>
      </c>
      <c r="C12" s="159" t="s">
        <v>219</v>
      </c>
      <c r="D12" s="159" t="s">
        <v>609</v>
      </c>
      <c r="E12" s="159" t="s">
        <v>610</v>
      </c>
      <c r="F12" s="159" t="s">
        <v>611</v>
      </c>
      <c r="G12" s="159" t="s">
        <v>220</v>
      </c>
      <c r="I12" s="159" t="s">
        <v>589</v>
      </c>
      <c r="J12" s="160">
        <v>598192</v>
      </c>
      <c r="K12" s="159" t="s">
        <v>612</v>
      </c>
      <c r="L12" s="159" t="s">
        <v>59</v>
      </c>
      <c r="M12" s="159" t="s">
        <v>613</v>
      </c>
      <c r="N12" s="159" t="s">
        <v>614</v>
      </c>
      <c r="O12" s="330" t="s">
        <v>621</v>
      </c>
      <c r="P12" s="331"/>
      <c r="Q12" s="331"/>
      <c r="R12" s="331"/>
      <c r="S12" s="331"/>
      <c r="T12" s="332"/>
    </row>
    <row r="13" spans="1:21" x14ac:dyDescent="0.25">
      <c r="A13" s="158">
        <v>9</v>
      </c>
      <c r="B13" s="159" t="s">
        <v>615</v>
      </c>
      <c r="C13" s="159" t="s">
        <v>219</v>
      </c>
      <c r="D13" s="159" t="s">
        <v>133</v>
      </c>
      <c r="E13" s="159" t="s">
        <v>610</v>
      </c>
      <c r="F13" s="159">
        <v>4</v>
      </c>
      <c r="G13" s="159" t="s">
        <v>220</v>
      </c>
      <c r="I13" s="159" t="s">
        <v>589</v>
      </c>
      <c r="J13" s="160">
        <v>179200</v>
      </c>
      <c r="K13" s="159" t="s">
        <v>616</v>
      </c>
      <c r="L13" s="159" t="s">
        <v>59</v>
      </c>
      <c r="M13" s="159" t="s">
        <v>617</v>
      </c>
      <c r="N13" s="159" t="s">
        <v>614</v>
      </c>
      <c r="O13" s="333" t="s">
        <v>622</v>
      </c>
      <c r="P13" s="334"/>
      <c r="Q13" s="334"/>
      <c r="R13" s="334"/>
      <c r="S13" s="334"/>
      <c r="T13" s="335"/>
    </row>
  </sheetData>
  <mergeCells count="6">
    <mergeCell ref="O12:T12"/>
    <mergeCell ref="O13:T13"/>
    <mergeCell ref="A1:T1"/>
    <mergeCell ref="A2:T2"/>
    <mergeCell ref="A3:N3"/>
    <mergeCell ref="O3:T3"/>
  </mergeCells>
  <pageMargins left="0.7" right="0.7" top="0.75" bottom="0.75" header="0.3" footer="0.3"/>
  <pageSetup paperSize="14" scale="5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20"/>
  <sheetViews>
    <sheetView topLeftCell="A5" zoomScale="55" zoomScaleNormal="55" workbookViewId="0">
      <selection activeCell="A15" sqref="A15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customWidth="1"/>
    <col min="4" max="4" width="22.710937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43.570312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2.85546875" bestFit="1" customWidth="1"/>
    <col min="13" max="13" width="26.85546875" bestFit="1" customWidth="1"/>
    <col min="14" max="14" width="42.42578125" customWidth="1"/>
    <col min="15" max="15" width="89.7109375" bestFit="1" customWidth="1"/>
    <col min="16" max="16" width="19.85546875" bestFit="1" customWidth="1"/>
    <col min="17" max="17" width="28" bestFit="1" customWidth="1"/>
    <col min="18" max="18" width="13.8554687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</cols>
  <sheetData>
    <row r="1" spans="1:22" ht="192.75" customHeight="1" thickBot="1" x14ac:dyDescent="0.45">
      <c r="A1" s="299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1"/>
    </row>
    <row r="2" spans="1:22" ht="32.25" thickBot="1" x14ac:dyDescent="0.55000000000000004">
      <c r="A2" s="302" t="s">
        <v>37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4"/>
    </row>
    <row r="3" spans="1:22" ht="27" thickBot="1" x14ac:dyDescent="0.45">
      <c r="A3" s="305" t="s">
        <v>33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7"/>
      <c r="P3" s="308" t="s">
        <v>19</v>
      </c>
      <c r="Q3" s="309"/>
      <c r="R3" s="309"/>
      <c r="S3" s="309"/>
      <c r="T3" s="309"/>
      <c r="U3" s="309"/>
      <c r="V3" s="11"/>
    </row>
    <row r="4" spans="1:22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</row>
    <row r="5" spans="1:22" x14ac:dyDescent="0.25">
      <c r="A5" s="99">
        <v>1</v>
      </c>
      <c r="B5" s="180" t="s">
        <v>419</v>
      </c>
      <c r="C5" s="165" t="s">
        <v>108</v>
      </c>
      <c r="D5" s="181" t="s">
        <v>420</v>
      </c>
      <c r="E5" s="164">
        <v>2010</v>
      </c>
      <c r="F5" s="164">
        <v>4</v>
      </c>
      <c r="G5" s="164" t="s">
        <v>197</v>
      </c>
      <c r="H5" s="181" t="s">
        <v>421</v>
      </c>
      <c r="I5" s="182">
        <v>201300</v>
      </c>
      <c r="J5" s="181" t="s">
        <v>422</v>
      </c>
      <c r="K5" s="181" t="s">
        <v>175</v>
      </c>
      <c r="L5" s="183">
        <v>40164</v>
      </c>
      <c r="M5" s="164">
        <v>240</v>
      </c>
      <c r="N5" s="164" t="s">
        <v>423</v>
      </c>
      <c r="O5" s="184" t="s">
        <v>424</v>
      </c>
      <c r="P5" s="184" t="s">
        <v>425</v>
      </c>
      <c r="Q5" s="184" t="s">
        <v>209</v>
      </c>
      <c r="R5" s="185">
        <v>393.59</v>
      </c>
      <c r="S5" s="184" t="s">
        <v>426</v>
      </c>
      <c r="T5" s="184" t="s">
        <v>168</v>
      </c>
    </row>
    <row r="6" spans="1:22" ht="45" x14ac:dyDescent="0.25">
      <c r="A6" s="99">
        <v>2</v>
      </c>
      <c r="B6" s="186" t="s">
        <v>427</v>
      </c>
      <c r="C6" s="165" t="s">
        <v>42</v>
      </c>
      <c r="D6" s="181" t="s">
        <v>428</v>
      </c>
      <c r="E6" s="164">
        <v>2010</v>
      </c>
      <c r="F6" s="164">
        <v>4</v>
      </c>
      <c r="G6" s="164" t="s">
        <v>197</v>
      </c>
      <c r="H6" s="181" t="s">
        <v>429</v>
      </c>
      <c r="I6" s="182">
        <v>200700</v>
      </c>
      <c r="J6" s="181" t="s">
        <v>430</v>
      </c>
      <c r="K6" s="181" t="s">
        <v>59</v>
      </c>
      <c r="L6" s="183">
        <v>40236</v>
      </c>
      <c r="M6" s="164">
        <v>320</v>
      </c>
      <c r="N6" s="164" t="s">
        <v>431</v>
      </c>
      <c r="O6" s="184" t="s">
        <v>425</v>
      </c>
      <c r="P6" s="184" t="s">
        <v>425</v>
      </c>
      <c r="Q6" s="184" t="s">
        <v>209</v>
      </c>
      <c r="R6" s="185">
        <v>401.06</v>
      </c>
      <c r="S6" s="184" t="s">
        <v>426</v>
      </c>
      <c r="T6" s="184" t="s">
        <v>168</v>
      </c>
    </row>
    <row r="7" spans="1:22" ht="30" x14ac:dyDescent="0.25">
      <c r="A7" s="99">
        <v>3</v>
      </c>
      <c r="B7" s="181" t="s">
        <v>432</v>
      </c>
      <c r="C7" s="165" t="s">
        <v>38</v>
      </c>
      <c r="D7" s="181" t="s">
        <v>433</v>
      </c>
      <c r="E7" s="164">
        <v>2011</v>
      </c>
      <c r="F7" s="164">
        <v>4</v>
      </c>
      <c r="G7" s="164" t="s">
        <v>197</v>
      </c>
      <c r="H7" s="181" t="s">
        <v>429</v>
      </c>
      <c r="I7" s="182">
        <v>188895</v>
      </c>
      <c r="J7" s="181">
        <v>62140</v>
      </c>
      <c r="K7" s="181" t="s">
        <v>59</v>
      </c>
      <c r="L7" s="183">
        <v>40499</v>
      </c>
      <c r="M7" s="164">
        <v>280</v>
      </c>
      <c r="N7" s="164" t="s">
        <v>434</v>
      </c>
      <c r="O7" s="184" t="s">
        <v>435</v>
      </c>
      <c r="P7" s="184" t="s">
        <v>425</v>
      </c>
      <c r="Q7" s="184" t="s">
        <v>209</v>
      </c>
      <c r="R7" s="185">
        <v>632.83000000000004</v>
      </c>
      <c r="S7" s="184" t="s">
        <v>426</v>
      </c>
      <c r="T7" s="184" t="s">
        <v>168</v>
      </c>
    </row>
    <row r="8" spans="1:22" ht="30" x14ac:dyDescent="0.25">
      <c r="A8" s="99">
        <v>4</v>
      </c>
      <c r="B8" s="181" t="s">
        <v>436</v>
      </c>
      <c r="C8" s="165" t="s">
        <v>108</v>
      </c>
      <c r="D8" s="181" t="s">
        <v>437</v>
      </c>
      <c r="E8" s="164">
        <v>2013</v>
      </c>
      <c r="F8" s="52">
        <v>6</v>
      </c>
      <c r="G8" s="164" t="s">
        <v>197</v>
      </c>
      <c r="H8" s="181" t="s">
        <v>438</v>
      </c>
      <c r="I8" s="182">
        <v>426100</v>
      </c>
      <c r="J8" s="181">
        <v>4220</v>
      </c>
      <c r="K8" s="181" t="s">
        <v>59</v>
      </c>
      <c r="L8" s="183">
        <v>41282</v>
      </c>
      <c r="M8" s="52">
        <v>520</v>
      </c>
      <c r="N8" s="164" t="s">
        <v>439</v>
      </c>
      <c r="O8" s="184" t="s">
        <v>440</v>
      </c>
      <c r="P8" s="184" t="s">
        <v>425</v>
      </c>
      <c r="Q8" s="184" t="s">
        <v>209</v>
      </c>
      <c r="R8" s="185">
        <v>925.56</v>
      </c>
      <c r="S8" s="184" t="s">
        <v>426</v>
      </c>
      <c r="T8" s="184" t="s">
        <v>168</v>
      </c>
    </row>
    <row r="9" spans="1:22" x14ac:dyDescent="0.25">
      <c r="A9" s="99">
        <v>5</v>
      </c>
      <c r="B9" s="181" t="s">
        <v>441</v>
      </c>
      <c r="C9" s="165" t="s">
        <v>38</v>
      </c>
      <c r="D9" s="181" t="s">
        <v>442</v>
      </c>
      <c r="E9" s="164">
        <v>2017</v>
      </c>
      <c r="F9" s="52">
        <v>4</v>
      </c>
      <c r="G9" s="164" t="s">
        <v>197</v>
      </c>
      <c r="H9" s="181" t="s">
        <v>421</v>
      </c>
      <c r="I9" s="182">
        <v>167384</v>
      </c>
      <c r="J9" s="181" t="s">
        <v>443</v>
      </c>
      <c r="K9" s="181" t="s">
        <v>59</v>
      </c>
      <c r="L9" s="183">
        <v>42535</v>
      </c>
      <c r="M9" s="52">
        <v>210</v>
      </c>
      <c r="N9" s="164" t="s">
        <v>444</v>
      </c>
      <c r="O9" s="184" t="s">
        <v>445</v>
      </c>
      <c r="P9" s="184" t="s">
        <v>425</v>
      </c>
      <c r="Q9" s="184" t="s">
        <v>209</v>
      </c>
      <c r="R9" s="185">
        <v>537.76</v>
      </c>
      <c r="S9" s="184" t="s">
        <v>426</v>
      </c>
      <c r="T9" s="184" t="s">
        <v>168</v>
      </c>
    </row>
    <row r="10" spans="1:22" ht="45" x14ac:dyDescent="0.25">
      <c r="A10" s="99">
        <v>6</v>
      </c>
      <c r="B10" s="181" t="s">
        <v>446</v>
      </c>
      <c r="C10" s="165" t="s">
        <v>38</v>
      </c>
      <c r="D10" s="181" t="s">
        <v>447</v>
      </c>
      <c r="E10" s="164">
        <v>2012</v>
      </c>
      <c r="F10" s="164">
        <v>4</v>
      </c>
      <c r="G10" s="164" t="s">
        <v>448</v>
      </c>
      <c r="H10" s="181" t="s">
        <v>449</v>
      </c>
      <c r="I10" s="182">
        <v>188867.5</v>
      </c>
      <c r="J10" s="181" t="s">
        <v>450</v>
      </c>
      <c r="K10" s="181" t="s">
        <v>59</v>
      </c>
      <c r="L10" s="183">
        <v>40833</v>
      </c>
      <c r="M10" s="164">
        <v>320</v>
      </c>
      <c r="N10" s="164" t="s">
        <v>451</v>
      </c>
      <c r="O10" s="184" t="s">
        <v>452</v>
      </c>
      <c r="P10" s="184" t="s">
        <v>425</v>
      </c>
      <c r="Q10" s="184" t="s">
        <v>209</v>
      </c>
      <c r="R10" s="185">
        <v>696.59</v>
      </c>
      <c r="S10" s="184" t="s">
        <v>426</v>
      </c>
      <c r="T10" s="184" t="s">
        <v>168</v>
      </c>
    </row>
    <row r="11" spans="1:22" ht="45" x14ac:dyDescent="0.25">
      <c r="A11" s="99">
        <v>7</v>
      </c>
      <c r="B11" s="181" t="s">
        <v>453</v>
      </c>
      <c r="C11" s="165" t="s">
        <v>38</v>
      </c>
      <c r="D11" s="181" t="s">
        <v>447</v>
      </c>
      <c r="E11" s="164">
        <v>2012</v>
      </c>
      <c r="F11" s="164">
        <v>4</v>
      </c>
      <c r="G11" s="164" t="s">
        <v>448</v>
      </c>
      <c r="H11" s="181" t="s">
        <v>421</v>
      </c>
      <c r="I11" s="182">
        <v>188867.5</v>
      </c>
      <c r="J11" s="181" t="s">
        <v>454</v>
      </c>
      <c r="K11" s="181" t="s">
        <v>59</v>
      </c>
      <c r="L11" s="183">
        <v>40876</v>
      </c>
      <c r="M11" s="164">
        <v>320</v>
      </c>
      <c r="N11" s="164" t="s">
        <v>455</v>
      </c>
      <c r="O11" s="184" t="s">
        <v>456</v>
      </c>
      <c r="P11" s="184" t="s">
        <v>425</v>
      </c>
      <c r="Q11" s="184" t="s">
        <v>209</v>
      </c>
      <c r="R11" s="185">
        <v>696.59</v>
      </c>
      <c r="S11" s="184" t="s">
        <v>426</v>
      </c>
      <c r="T11" s="184" t="s">
        <v>168</v>
      </c>
    </row>
    <row r="12" spans="1:22" ht="60" x14ac:dyDescent="0.25">
      <c r="A12" s="234">
        <v>8</v>
      </c>
      <c r="B12" s="184" t="s">
        <v>457</v>
      </c>
      <c r="C12" s="235" t="s">
        <v>458</v>
      </c>
      <c r="D12" s="184" t="s">
        <v>459</v>
      </c>
      <c r="E12" s="221">
        <v>2000</v>
      </c>
      <c r="F12" s="221">
        <v>8</v>
      </c>
      <c r="G12" s="221" t="s">
        <v>448</v>
      </c>
      <c r="H12" s="184" t="s">
        <v>421</v>
      </c>
      <c r="I12" s="236" t="s">
        <v>460</v>
      </c>
      <c r="J12" s="184" t="s">
        <v>461</v>
      </c>
      <c r="K12" s="184" t="s">
        <v>59</v>
      </c>
      <c r="L12" s="237">
        <v>41283</v>
      </c>
      <c r="M12" s="221">
        <v>0</v>
      </c>
      <c r="N12" s="221" t="s">
        <v>462</v>
      </c>
      <c r="O12" s="184"/>
      <c r="P12" s="184"/>
      <c r="Q12" s="184"/>
      <c r="R12" s="185">
        <v>0</v>
      </c>
      <c r="S12" s="187" t="s">
        <v>463</v>
      </c>
      <c r="T12" s="184" t="s">
        <v>168</v>
      </c>
    </row>
    <row r="13" spans="1:22" ht="75" x14ac:dyDescent="0.25">
      <c r="A13" s="99">
        <v>9</v>
      </c>
      <c r="B13" s="181" t="s">
        <v>464</v>
      </c>
      <c r="C13" s="165" t="s">
        <v>465</v>
      </c>
      <c r="D13" s="181" t="s">
        <v>57</v>
      </c>
      <c r="E13" s="164">
        <v>1993</v>
      </c>
      <c r="F13" s="164">
        <v>8</v>
      </c>
      <c r="G13" s="164" t="s">
        <v>448</v>
      </c>
      <c r="H13" s="181" t="s">
        <v>466</v>
      </c>
      <c r="I13" s="182" t="s">
        <v>461</v>
      </c>
      <c r="J13" s="181" t="s">
        <v>467</v>
      </c>
      <c r="K13" s="181" t="s">
        <v>59</v>
      </c>
      <c r="L13" s="183">
        <v>40325</v>
      </c>
      <c r="M13" s="164">
        <v>390</v>
      </c>
      <c r="N13" s="164" t="s">
        <v>468</v>
      </c>
      <c r="O13" s="184" t="s">
        <v>469</v>
      </c>
      <c r="P13" s="184" t="s">
        <v>425</v>
      </c>
      <c r="Q13" s="184" t="s">
        <v>209</v>
      </c>
      <c r="R13" s="185">
        <v>368.77</v>
      </c>
      <c r="S13" s="184" t="s">
        <v>426</v>
      </c>
      <c r="T13" s="184" t="s">
        <v>168</v>
      </c>
    </row>
    <row r="14" spans="1:22" ht="30" x14ac:dyDescent="0.25">
      <c r="A14" s="99">
        <v>10</v>
      </c>
      <c r="B14" s="188" t="s">
        <v>470</v>
      </c>
      <c r="C14" s="165" t="s">
        <v>236</v>
      </c>
      <c r="D14" s="188" t="s">
        <v>57</v>
      </c>
      <c r="E14" s="164">
        <v>2005</v>
      </c>
      <c r="F14" s="164">
        <v>8</v>
      </c>
      <c r="G14" s="164" t="s">
        <v>448</v>
      </c>
      <c r="H14" s="181" t="s">
        <v>466</v>
      </c>
      <c r="I14" s="182" t="s">
        <v>461</v>
      </c>
      <c r="J14" s="181" t="s">
        <v>471</v>
      </c>
      <c r="K14" s="181" t="s">
        <v>248</v>
      </c>
      <c r="L14" s="183">
        <v>40325</v>
      </c>
      <c r="M14" s="164">
        <v>340</v>
      </c>
      <c r="N14" s="164" t="s">
        <v>472</v>
      </c>
      <c r="O14" s="184" t="s">
        <v>473</v>
      </c>
      <c r="P14" s="184" t="s">
        <v>425</v>
      </c>
      <c r="Q14" s="184" t="s">
        <v>209</v>
      </c>
      <c r="R14" s="185">
        <v>368.77</v>
      </c>
      <c r="S14" s="184" t="s">
        <v>426</v>
      </c>
      <c r="T14" s="184" t="s">
        <v>168</v>
      </c>
    </row>
    <row r="15" spans="1:22" ht="60" x14ac:dyDescent="0.25">
      <c r="A15" s="234">
        <v>11</v>
      </c>
      <c r="B15" s="234" t="s">
        <v>474</v>
      </c>
      <c r="C15" s="235" t="s">
        <v>236</v>
      </c>
      <c r="D15" s="234" t="s">
        <v>57</v>
      </c>
      <c r="E15" s="221">
        <v>2005</v>
      </c>
      <c r="F15" s="221">
        <v>8</v>
      </c>
      <c r="G15" s="221" t="s">
        <v>448</v>
      </c>
      <c r="H15" s="184" t="s">
        <v>421</v>
      </c>
      <c r="I15" s="236" t="s">
        <v>461</v>
      </c>
      <c r="J15" s="184" t="s">
        <v>475</v>
      </c>
      <c r="K15" s="184" t="s">
        <v>248</v>
      </c>
      <c r="L15" s="237">
        <v>40325</v>
      </c>
      <c r="M15" s="221"/>
      <c r="N15" s="221" t="s">
        <v>476</v>
      </c>
      <c r="O15" s="184"/>
      <c r="P15" s="184"/>
      <c r="Q15" s="184"/>
      <c r="R15" s="185">
        <v>0</v>
      </c>
      <c r="S15" s="187" t="s">
        <v>463</v>
      </c>
      <c r="T15" s="184" t="s">
        <v>168</v>
      </c>
    </row>
    <row r="16" spans="1:22" ht="45" x14ac:dyDescent="0.25">
      <c r="A16" s="99">
        <v>12</v>
      </c>
      <c r="B16" s="188" t="s">
        <v>477</v>
      </c>
      <c r="C16" s="165" t="s">
        <v>478</v>
      </c>
      <c r="D16" s="188" t="s">
        <v>479</v>
      </c>
      <c r="E16" s="164">
        <v>2012</v>
      </c>
      <c r="F16" s="164">
        <v>8</v>
      </c>
      <c r="G16" s="164" t="s">
        <v>448</v>
      </c>
      <c r="H16" s="181" t="s">
        <v>466</v>
      </c>
      <c r="I16" s="182">
        <v>376431.02</v>
      </c>
      <c r="J16" s="181" t="s">
        <v>480</v>
      </c>
      <c r="K16" s="181" t="s">
        <v>59</v>
      </c>
      <c r="L16" s="183">
        <v>40833</v>
      </c>
      <c r="M16" s="164">
        <v>380</v>
      </c>
      <c r="N16" s="164" t="s">
        <v>481</v>
      </c>
      <c r="O16" s="184" t="s">
        <v>482</v>
      </c>
      <c r="P16" s="184" t="s">
        <v>425</v>
      </c>
      <c r="Q16" s="184" t="s">
        <v>209</v>
      </c>
      <c r="R16" s="185">
        <v>316.14999999999998</v>
      </c>
      <c r="S16" s="184" t="s">
        <v>426</v>
      </c>
      <c r="T16" s="184" t="s">
        <v>168</v>
      </c>
    </row>
    <row r="17" spans="1:20" ht="45" x14ac:dyDescent="0.25">
      <c r="A17" s="99">
        <v>13</v>
      </c>
      <c r="B17" s="188" t="s">
        <v>483</v>
      </c>
      <c r="C17" s="165" t="s">
        <v>478</v>
      </c>
      <c r="D17" s="188" t="s">
        <v>479</v>
      </c>
      <c r="E17" s="164">
        <v>2012</v>
      </c>
      <c r="F17" s="164">
        <v>8</v>
      </c>
      <c r="G17" s="164" t="s">
        <v>448</v>
      </c>
      <c r="H17" s="181" t="s">
        <v>484</v>
      </c>
      <c r="I17" s="182">
        <v>376431</v>
      </c>
      <c r="J17" s="181" t="s">
        <v>454</v>
      </c>
      <c r="K17" s="181" t="s">
        <v>59</v>
      </c>
      <c r="L17" s="183">
        <v>40876</v>
      </c>
      <c r="M17" s="164">
        <v>380</v>
      </c>
      <c r="N17" s="164" t="s">
        <v>485</v>
      </c>
      <c r="O17" s="184" t="s">
        <v>486</v>
      </c>
      <c r="P17" s="184" t="s">
        <v>425</v>
      </c>
      <c r="Q17" s="184" t="s">
        <v>209</v>
      </c>
      <c r="R17" s="185">
        <v>316.14999999999998</v>
      </c>
      <c r="S17" s="184" t="s">
        <v>426</v>
      </c>
      <c r="T17" s="184" t="s">
        <v>168</v>
      </c>
    </row>
    <row r="18" spans="1:20" ht="45" x14ac:dyDescent="0.25">
      <c r="A18" s="188">
        <v>14</v>
      </c>
      <c r="B18" s="188" t="s">
        <v>487</v>
      </c>
      <c r="C18" s="165" t="s">
        <v>236</v>
      </c>
      <c r="D18" s="188" t="s">
        <v>488</v>
      </c>
      <c r="E18" s="164">
        <v>1994</v>
      </c>
      <c r="F18" s="52">
        <v>8</v>
      </c>
      <c r="G18" s="164" t="s">
        <v>197</v>
      </c>
      <c r="H18" s="181" t="s">
        <v>466</v>
      </c>
      <c r="I18" s="182" t="s">
        <v>460</v>
      </c>
      <c r="J18" s="181" t="s">
        <v>461</v>
      </c>
      <c r="K18" s="181" t="s">
        <v>59</v>
      </c>
      <c r="L18" s="183">
        <v>41283</v>
      </c>
      <c r="M18" s="52">
        <v>280</v>
      </c>
      <c r="N18" s="164" t="s">
        <v>489</v>
      </c>
      <c r="O18" s="184" t="s">
        <v>490</v>
      </c>
      <c r="P18" s="184" t="s">
        <v>425</v>
      </c>
      <c r="Q18" s="184" t="s">
        <v>209</v>
      </c>
      <c r="R18" s="185">
        <v>876.81799999999998</v>
      </c>
      <c r="S18" s="184" t="s">
        <v>426</v>
      </c>
      <c r="T18" s="184" t="s">
        <v>168</v>
      </c>
    </row>
    <row r="19" spans="1:20" x14ac:dyDescent="0.25">
      <c r="R19" s="204"/>
    </row>
    <row r="20" spans="1:20" x14ac:dyDescent="0.25">
      <c r="R20" s="204"/>
    </row>
  </sheetData>
  <mergeCells count="4"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zoomScale="55" zoomScaleNormal="55" workbookViewId="0">
      <selection activeCell="N20" sqref="N20"/>
    </sheetView>
  </sheetViews>
  <sheetFormatPr baseColWidth="10" defaultColWidth="10.7109375" defaultRowHeight="15" x14ac:dyDescent="0.25"/>
  <cols>
    <col min="1" max="1" width="5.42578125" style="208" customWidth="1"/>
    <col min="2" max="2" width="12.140625" style="208" customWidth="1"/>
    <col min="3" max="3" width="19.85546875" style="208" customWidth="1"/>
    <col min="4" max="4" width="24.42578125" style="208" customWidth="1"/>
    <col min="5" max="5" width="12.85546875" style="208" customWidth="1"/>
    <col min="6" max="6" width="15.7109375" style="208" customWidth="1"/>
    <col min="7" max="7" width="17.85546875" style="208" customWidth="1"/>
    <col min="8" max="8" width="36.5703125" style="208" customWidth="1"/>
    <col min="9" max="9" width="43.7109375" style="208" customWidth="1"/>
    <col min="10" max="10" width="15.140625" style="208" customWidth="1"/>
    <col min="11" max="11" width="22.28515625" style="208" customWidth="1"/>
    <col min="12" max="12" width="20.140625" style="208" customWidth="1"/>
    <col min="13" max="13" width="26.85546875" style="208" customWidth="1"/>
    <col min="14" max="14" width="89.7109375" style="208" customWidth="1"/>
    <col min="15" max="15" width="19.85546875" style="208" customWidth="1"/>
    <col min="16" max="16" width="28" style="208" customWidth="1"/>
    <col min="17" max="17" width="11.42578125" style="208" customWidth="1"/>
    <col min="18" max="18" width="19.42578125" style="208" customWidth="1"/>
    <col min="19" max="19" width="30" style="208" customWidth="1"/>
    <col min="20" max="20" width="27.42578125" style="208" customWidth="1"/>
    <col min="21" max="21" width="64" style="208" customWidth="1"/>
    <col min="22" max="16384" width="10.7109375" style="208"/>
  </cols>
  <sheetData>
    <row r="1" spans="1:21" ht="192.75" customHeight="1" thickBot="1" x14ac:dyDescent="0.45">
      <c r="A1" s="299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1"/>
    </row>
    <row r="2" spans="1:21" ht="32.25" thickBot="1" x14ac:dyDescent="0.55000000000000004">
      <c r="A2" s="302" t="s">
        <v>37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4"/>
    </row>
    <row r="3" spans="1:21" ht="27" thickBot="1" x14ac:dyDescent="0.45">
      <c r="A3" s="305" t="s">
        <v>631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7"/>
      <c r="O3" s="308" t="s">
        <v>19</v>
      </c>
      <c r="P3" s="309"/>
      <c r="Q3" s="309"/>
      <c r="R3" s="309"/>
      <c r="S3" s="309"/>
      <c r="T3" s="309"/>
      <c r="U3" s="11"/>
    </row>
    <row r="4" spans="1:21" ht="45.75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2" t="s">
        <v>8</v>
      </c>
      <c r="O4" s="3" t="s">
        <v>15</v>
      </c>
      <c r="P4" s="3" t="s">
        <v>18</v>
      </c>
      <c r="Q4" s="3" t="s">
        <v>16</v>
      </c>
      <c r="R4" s="3" t="s">
        <v>17</v>
      </c>
      <c r="S4" s="4" t="s">
        <v>21</v>
      </c>
      <c r="T4" s="5" t="s">
        <v>20</v>
      </c>
    </row>
    <row r="5" spans="1:21" ht="30.75" thickBot="1" x14ac:dyDescent="0.3">
      <c r="A5" s="206">
        <v>1</v>
      </c>
      <c r="B5" s="209" t="s">
        <v>624</v>
      </c>
      <c r="C5" s="209" t="s">
        <v>108</v>
      </c>
      <c r="D5" s="209" t="s">
        <v>625</v>
      </c>
      <c r="E5" s="209" t="s">
        <v>626</v>
      </c>
      <c r="F5" s="209" t="s">
        <v>525</v>
      </c>
      <c r="G5" s="209" t="s">
        <v>52</v>
      </c>
      <c r="H5" s="209" t="s">
        <v>329</v>
      </c>
      <c r="I5" s="209" t="s">
        <v>628</v>
      </c>
      <c r="J5" s="210">
        <v>226400</v>
      </c>
      <c r="K5" s="209" t="s">
        <v>627</v>
      </c>
      <c r="L5" s="209" t="s">
        <v>629</v>
      </c>
      <c r="M5" s="209" t="s">
        <v>630</v>
      </c>
      <c r="N5" s="7"/>
      <c r="O5" s="8"/>
      <c r="P5" s="3"/>
      <c r="Q5" s="3"/>
      <c r="R5" s="3"/>
      <c r="S5" s="4"/>
      <c r="T5" s="5"/>
      <c r="U5" s="10"/>
    </row>
    <row r="6" spans="1:21" x14ac:dyDescent="0.25">
      <c r="A6" s="206"/>
      <c r="B6" s="209"/>
      <c r="C6" s="209"/>
      <c r="D6" s="209"/>
      <c r="E6" s="209"/>
      <c r="F6" s="209"/>
      <c r="G6" s="209"/>
      <c r="H6" s="209"/>
      <c r="I6" s="209"/>
      <c r="J6" s="210"/>
      <c r="K6" s="209"/>
      <c r="L6" s="209"/>
      <c r="M6" s="209"/>
    </row>
    <row r="7" spans="1:21" x14ac:dyDescent="0.25">
      <c r="A7" s="206"/>
      <c r="B7" s="209"/>
      <c r="C7" s="209"/>
      <c r="D7" s="209"/>
      <c r="E7" s="209"/>
      <c r="F7" s="209"/>
      <c r="G7" s="209"/>
      <c r="H7" s="209"/>
      <c r="I7" s="209"/>
      <c r="J7" s="211"/>
      <c r="K7" s="209"/>
      <c r="L7" s="209"/>
      <c r="M7" s="209"/>
    </row>
    <row r="8" spans="1:21" x14ac:dyDescent="0.25">
      <c r="A8" s="206"/>
      <c r="B8" s="209"/>
      <c r="C8" s="209"/>
      <c r="D8" s="209"/>
      <c r="E8" s="209"/>
      <c r="F8" s="209"/>
      <c r="G8" s="209"/>
      <c r="H8" s="209"/>
      <c r="I8" s="209"/>
      <c r="J8" s="210"/>
      <c r="K8" s="209"/>
      <c r="L8" s="209"/>
      <c r="M8" s="209"/>
    </row>
    <row r="9" spans="1:21" x14ac:dyDescent="0.25">
      <c r="A9" s="206"/>
      <c r="B9" s="209"/>
      <c r="C9" s="209"/>
      <c r="D9" s="209"/>
      <c r="E9" s="209"/>
      <c r="F9" s="209"/>
      <c r="G9" s="209"/>
      <c r="H9" s="209"/>
      <c r="I9" s="209"/>
      <c r="J9" s="210"/>
      <c r="K9" s="209"/>
      <c r="L9" s="209"/>
      <c r="M9" s="209"/>
    </row>
    <row r="10" spans="1:21" x14ac:dyDescent="0.25">
      <c r="A10" s="206"/>
      <c r="B10" s="209"/>
      <c r="C10" s="209"/>
      <c r="D10" s="209"/>
      <c r="E10" s="209"/>
      <c r="F10" s="209"/>
      <c r="G10" s="209"/>
      <c r="H10" s="209"/>
      <c r="I10" s="209"/>
      <c r="J10" s="210"/>
      <c r="K10" s="209"/>
      <c r="L10" s="209"/>
      <c r="M10" s="209"/>
    </row>
    <row r="11" spans="1:21" x14ac:dyDescent="0.25">
      <c r="A11" s="206"/>
      <c r="B11" s="209"/>
      <c r="C11" s="209"/>
      <c r="D11" s="209"/>
      <c r="E11" s="209"/>
      <c r="F11" s="209"/>
      <c r="G11" s="209"/>
      <c r="H11" s="209"/>
      <c r="I11" s="209"/>
      <c r="J11" s="210"/>
      <c r="K11" s="209"/>
      <c r="L11" s="209"/>
      <c r="M11" s="209"/>
    </row>
    <row r="12" spans="1:21" x14ac:dyDescent="0.25">
      <c r="A12" s="206"/>
      <c r="B12" s="209"/>
      <c r="C12" s="209"/>
      <c r="D12" s="209"/>
      <c r="E12" s="209"/>
      <c r="F12" s="209"/>
      <c r="G12" s="209"/>
      <c r="H12" s="209"/>
      <c r="I12" s="209"/>
      <c r="J12" s="210"/>
      <c r="K12" s="209"/>
      <c r="L12" s="209"/>
      <c r="M12" s="209"/>
    </row>
    <row r="13" spans="1:21" x14ac:dyDescent="0.25">
      <c r="A13" s="206"/>
      <c r="B13" s="209"/>
      <c r="C13" s="209"/>
      <c r="D13" s="209"/>
      <c r="E13" s="209"/>
      <c r="F13" s="209"/>
      <c r="G13" s="209"/>
      <c r="H13" s="209"/>
      <c r="I13" s="209"/>
      <c r="J13" s="210"/>
      <c r="K13" s="209"/>
      <c r="L13" s="209"/>
      <c r="M13" s="209"/>
    </row>
    <row r="14" spans="1:21" x14ac:dyDescent="0.25">
      <c r="A14" s="206"/>
      <c r="B14" s="209"/>
      <c r="C14" s="209"/>
      <c r="D14" s="209"/>
      <c r="E14" s="209"/>
      <c r="F14" s="209"/>
      <c r="G14" s="209"/>
      <c r="H14" s="209"/>
      <c r="I14" s="209"/>
      <c r="J14" s="210"/>
      <c r="K14" s="209"/>
      <c r="L14" s="209"/>
      <c r="M14" s="209"/>
    </row>
    <row r="15" spans="1:21" x14ac:dyDescent="0.25">
      <c r="A15" s="206"/>
      <c r="B15" s="209"/>
      <c r="C15" s="209"/>
      <c r="D15" s="209"/>
      <c r="E15" s="209"/>
      <c r="F15" s="209"/>
      <c r="G15" s="209"/>
      <c r="H15" s="209"/>
      <c r="I15" s="209"/>
      <c r="J15" s="210"/>
      <c r="K15" s="209"/>
      <c r="L15" s="209"/>
      <c r="M15" s="209"/>
    </row>
  </sheetData>
  <mergeCells count="4">
    <mergeCell ref="A1:T1"/>
    <mergeCell ref="A2:T2"/>
    <mergeCell ref="A3:N3"/>
    <mergeCell ref="O3:T3"/>
  </mergeCells>
  <pageMargins left="0.7" right="0.7" top="0.75" bottom="0.75" header="0.3" footer="0.3"/>
  <pageSetup paperSize="14" scale="5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U14"/>
  <sheetViews>
    <sheetView topLeftCell="E4" zoomScale="55" zoomScaleNormal="55" workbookViewId="0">
      <selection activeCell="M21" sqref="M21"/>
    </sheetView>
  </sheetViews>
  <sheetFormatPr baseColWidth="10" defaultColWidth="11.42578125" defaultRowHeight="15" x14ac:dyDescent="0.25"/>
  <cols>
    <col min="1" max="1" width="5.42578125" style="22" bestFit="1" customWidth="1"/>
    <col min="2" max="2" width="12.140625" style="22" bestFit="1" customWidth="1"/>
    <col min="3" max="3" width="19.85546875" style="22" bestFit="1" customWidth="1"/>
    <col min="4" max="4" width="24.42578125" style="22" bestFit="1" customWidth="1"/>
    <col min="5" max="5" width="12.85546875" style="22" bestFit="1" customWidth="1"/>
    <col min="6" max="6" width="15.7109375" style="22" bestFit="1" customWidth="1"/>
    <col min="7" max="7" width="17.85546875" style="22" bestFit="1" customWidth="1"/>
    <col min="8" max="8" width="50.85546875" style="22" bestFit="1" customWidth="1"/>
    <col min="9" max="9" width="36.28515625" style="22" bestFit="1" customWidth="1"/>
    <col min="10" max="10" width="15.7109375" style="22" bestFit="1" customWidth="1"/>
    <col min="11" max="11" width="22.28515625" style="22" bestFit="1" customWidth="1"/>
    <col min="12" max="12" width="11.42578125" style="22" bestFit="1" customWidth="1"/>
    <col min="13" max="13" width="26.85546875" style="22" bestFit="1" customWidth="1"/>
    <col min="14" max="14" width="28.7109375" style="22" bestFit="1" customWidth="1"/>
    <col min="15" max="15" width="89.7109375" style="22" bestFit="1" customWidth="1"/>
    <col min="16" max="16" width="19.85546875" style="22" bestFit="1" customWidth="1"/>
    <col min="17" max="17" width="28" style="22" bestFit="1" customWidth="1"/>
    <col min="18" max="18" width="11.42578125" style="22" bestFit="1" customWidth="1"/>
    <col min="19" max="19" width="19.42578125" style="22" bestFit="1" customWidth="1"/>
    <col min="20" max="20" width="30" style="22" bestFit="1" customWidth="1"/>
    <col min="21" max="21" width="27.42578125" style="22" bestFit="1" customWidth="1"/>
    <col min="22" max="16384" width="11.42578125" style="22"/>
  </cols>
  <sheetData>
    <row r="1" spans="1:21" ht="192.75" customHeight="1" thickBot="1" x14ac:dyDescent="0.45">
      <c r="A1" s="324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6"/>
    </row>
    <row r="2" spans="1:21" ht="32.25" thickBot="1" x14ac:dyDescent="0.55000000000000004">
      <c r="A2" s="327" t="s">
        <v>37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9"/>
    </row>
    <row r="3" spans="1:21" ht="27" thickBot="1" x14ac:dyDescent="0.45">
      <c r="A3" s="305" t="s">
        <v>34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7"/>
      <c r="P3" s="322" t="s">
        <v>19</v>
      </c>
      <c r="Q3" s="323"/>
      <c r="R3" s="323"/>
      <c r="S3" s="323"/>
      <c r="T3" s="323"/>
      <c r="U3" s="323"/>
    </row>
    <row r="4" spans="1:21" ht="61.5" customHeight="1" thickBot="1" x14ac:dyDescent="0.3">
      <c r="A4" s="58" t="s">
        <v>9</v>
      </c>
      <c r="B4" s="59" t="s">
        <v>14</v>
      </c>
      <c r="C4" s="59" t="s">
        <v>0</v>
      </c>
      <c r="D4" s="59" t="s">
        <v>1</v>
      </c>
      <c r="E4" s="59" t="s">
        <v>2</v>
      </c>
      <c r="F4" s="59" t="s">
        <v>12</v>
      </c>
      <c r="G4" s="59" t="s">
        <v>10</v>
      </c>
      <c r="H4" s="59" t="s">
        <v>11</v>
      </c>
      <c r="I4" s="59" t="s">
        <v>3</v>
      </c>
      <c r="J4" s="59" t="s">
        <v>4</v>
      </c>
      <c r="K4" s="59" t="s">
        <v>5</v>
      </c>
      <c r="L4" s="59" t="s">
        <v>6</v>
      </c>
      <c r="M4" s="59" t="s">
        <v>7</v>
      </c>
      <c r="N4" s="60" t="s">
        <v>13</v>
      </c>
      <c r="O4" s="59" t="s">
        <v>8</v>
      </c>
      <c r="P4" s="61" t="s">
        <v>15</v>
      </c>
      <c r="Q4" s="61" t="s">
        <v>18</v>
      </c>
      <c r="R4" s="61" t="s">
        <v>16</v>
      </c>
      <c r="S4" s="61" t="s">
        <v>17</v>
      </c>
      <c r="T4" s="62" t="s">
        <v>21</v>
      </c>
      <c r="U4" s="63" t="s">
        <v>20</v>
      </c>
    </row>
    <row r="5" spans="1:21" x14ac:dyDescent="0.25">
      <c r="A5" s="99">
        <v>1</v>
      </c>
      <c r="B5" s="17" t="s">
        <v>170</v>
      </c>
      <c r="C5" s="22" t="s">
        <v>108</v>
      </c>
      <c r="D5" s="17" t="s">
        <v>171</v>
      </c>
      <c r="E5" s="17">
        <v>2009</v>
      </c>
      <c r="F5" s="17">
        <v>6</v>
      </c>
      <c r="G5" s="17" t="s">
        <v>172</v>
      </c>
      <c r="H5" s="17" t="s">
        <v>53</v>
      </c>
      <c r="I5" s="17" t="s">
        <v>173</v>
      </c>
      <c r="J5" s="72">
        <v>271400</v>
      </c>
      <c r="K5" s="73" t="s">
        <v>174</v>
      </c>
      <c r="L5" s="17" t="s">
        <v>175</v>
      </c>
      <c r="M5" s="82">
        <v>39917</v>
      </c>
      <c r="N5" s="16">
        <v>48.53</v>
      </c>
      <c r="O5" s="17" t="s">
        <v>204</v>
      </c>
      <c r="P5" s="100">
        <v>41973</v>
      </c>
      <c r="Q5" s="100">
        <v>42704</v>
      </c>
      <c r="R5" s="43" t="s">
        <v>205</v>
      </c>
      <c r="S5" s="43">
        <v>371.55</v>
      </c>
      <c r="T5" s="43" t="s">
        <v>206</v>
      </c>
      <c r="U5" s="43" t="s">
        <v>90</v>
      </c>
    </row>
    <row r="6" spans="1:21" ht="30" x14ac:dyDescent="0.25">
      <c r="A6" s="99">
        <v>2</v>
      </c>
      <c r="B6" s="17" t="s">
        <v>176</v>
      </c>
      <c r="C6" s="17" t="s">
        <v>177</v>
      </c>
      <c r="D6" s="17" t="s">
        <v>178</v>
      </c>
      <c r="E6" s="17">
        <v>2011</v>
      </c>
      <c r="F6" s="17">
        <v>4</v>
      </c>
      <c r="G6" s="17" t="s">
        <v>172</v>
      </c>
      <c r="H6" s="17" t="s">
        <v>53</v>
      </c>
      <c r="I6" s="17" t="s">
        <v>173</v>
      </c>
      <c r="J6" s="72">
        <v>179990</v>
      </c>
      <c r="K6" s="73"/>
      <c r="L6" s="17" t="s">
        <v>179</v>
      </c>
      <c r="M6" s="82">
        <v>40724</v>
      </c>
      <c r="N6" s="16">
        <v>49.85</v>
      </c>
      <c r="O6" s="17" t="s">
        <v>207</v>
      </c>
      <c r="P6" s="100">
        <v>41973</v>
      </c>
      <c r="Q6" s="100">
        <v>42704</v>
      </c>
      <c r="R6" s="43" t="s">
        <v>205</v>
      </c>
      <c r="S6" s="43">
        <v>254.15</v>
      </c>
      <c r="T6" s="43" t="s">
        <v>206</v>
      </c>
      <c r="U6" s="43" t="s">
        <v>90</v>
      </c>
    </row>
    <row r="7" spans="1:21" ht="30" x14ac:dyDescent="0.25">
      <c r="A7" s="99">
        <v>3</v>
      </c>
      <c r="B7" s="17" t="s">
        <v>180</v>
      </c>
      <c r="C7" s="17" t="s">
        <v>42</v>
      </c>
      <c r="D7" s="17" t="s">
        <v>181</v>
      </c>
      <c r="E7" s="17">
        <v>2006</v>
      </c>
      <c r="F7" s="17">
        <v>4</v>
      </c>
      <c r="G7" s="17" t="s">
        <v>172</v>
      </c>
      <c r="H7" s="17" t="s">
        <v>53</v>
      </c>
      <c r="I7" s="17" t="s">
        <v>173</v>
      </c>
      <c r="J7" s="72">
        <v>133761.21</v>
      </c>
      <c r="K7" s="73" t="s">
        <v>182</v>
      </c>
      <c r="L7" s="17" t="s">
        <v>179</v>
      </c>
      <c r="M7" s="82">
        <v>38929</v>
      </c>
      <c r="N7" s="16">
        <v>52.58</v>
      </c>
      <c r="O7" s="17" t="s">
        <v>208</v>
      </c>
      <c r="P7" s="100">
        <v>41973</v>
      </c>
      <c r="Q7" s="100">
        <v>42704</v>
      </c>
      <c r="R7" s="43" t="s">
        <v>205</v>
      </c>
      <c r="S7" s="43">
        <v>274.42</v>
      </c>
      <c r="T7" s="43" t="s">
        <v>206</v>
      </c>
      <c r="U7" s="43" t="s">
        <v>90</v>
      </c>
    </row>
    <row r="8" spans="1:21" ht="30" x14ac:dyDescent="0.25">
      <c r="A8" s="17">
        <v>4</v>
      </c>
      <c r="B8" s="17" t="s">
        <v>183</v>
      </c>
      <c r="C8" s="17" t="s">
        <v>42</v>
      </c>
      <c r="D8" s="17" t="s">
        <v>184</v>
      </c>
      <c r="E8" s="17">
        <v>2006</v>
      </c>
      <c r="F8" s="17">
        <v>8</v>
      </c>
      <c r="G8" s="17" t="s">
        <v>172</v>
      </c>
      <c r="H8" s="17" t="s">
        <v>185</v>
      </c>
      <c r="I8" s="17" t="s">
        <v>173</v>
      </c>
      <c r="J8" s="72">
        <v>330000</v>
      </c>
      <c r="K8" s="73" t="s">
        <v>186</v>
      </c>
      <c r="L8" s="17" t="s">
        <v>179</v>
      </c>
      <c r="M8" s="82">
        <v>38931</v>
      </c>
      <c r="N8" s="16">
        <v>573.54</v>
      </c>
      <c r="O8" s="17"/>
      <c r="P8" s="101">
        <v>41973</v>
      </c>
      <c r="Q8" s="101">
        <v>42704</v>
      </c>
      <c r="R8" s="102" t="s">
        <v>205</v>
      </c>
      <c r="S8" s="102">
        <v>352.68</v>
      </c>
      <c r="T8" s="102" t="s">
        <v>206</v>
      </c>
      <c r="U8" s="102" t="s">
        <v>90</v>
      </c>
    </row>
    <row r="9" spans="1:21" ht="30" x14ac:dyDescent="0.25">
      <c r="A9" s="17">
        <v>5</v>
      </c>
      <c r="B9" s="17" t="s">
        <v>187</v>
      </c>
      <c r="C9" s="74" t="s">
        <v>42</v>
      </c>
      <c r="D9" s="17" t="s">
        <v>188</v>
      </c>
      <c r="E9" s="17">
        <v>2006</v>
      </c>
      <c r="F9" s="17">
        <v>4</v>
      </c>
      <c r="G9" s="17" t="s">
        <v>172</v>
      </c>
      <c r="H9" s="17" t="s">
        <v>53</v>
      </c>
      <c r="I9" s="17" t="s">
        <v>173</v>
      </c>
      <c r="J9" s="75">
        <v>82631</v>
      </c>
      <c r="K9" s="73" t="s">
        <v>189</v>
      </c>
      <c r="L9" s="17" t="s">
        <v>179</v>
      </c>
      <c r="M9" s="82">
        <v>38929</v>
      </c>
      <c r="N9" s="17">
        <v>47.72</v>
      </c>
      <c r="O9" s="17" t="s">
        <v>208</v>
      </c>
      <c r="P9" s="101">
        <v>41973</v>
      </c>
      <c r="Q9" s="101">
        <v>42704</v>
      </c>
      <c r="R9" s="102" t="s">
        <v>205</v>
      </c>
      <c r="S9" s="102">
        <v>225.97</v>
      </c>
      <c r="T9" s="102" t="s">
        <v>206</v>
      </c>
      <c r="U9" s="102" t="s">
        <v>90</v>
      </c>
    </row>
    <row r="10" spans="1:21" ht="30" x14ac:dyDescent="0.25">
      <c r="A10" s="17">
        <v>6</v>
      </c>
      <c r="B10" s="17" t="s">
        <v>190</v>
      </c>
      <c r="C10" s="17" t="s">
        <v>38</v>
      </c>
      <c r="D10" s="17" t="s">
        <v>191</v>
      </c>
      <c r="E10" s="17">
        <v>2012</v>
      </c>
      <c r="F10" s="17">
        <v>6</v>
      </c>
      <c r="G10" s="17" t="s">
        <v>172</v>
      </c>
      <c r="H10" s="17" t="s">
        <v>185</v>
      </c>
      <c r="I10" s="17" t="s">
        <v>173</v>
      </c>
      <c r="J10" s="75">
        <v>377735</v>
      </c>
      <c r="K10" s="73"/>
      <c r="L10" s="17" t="s">
        <v>179</v>
      </c>
      <c r="M10" s="82">
        <v>40806</v>
      </c>
      <c r="N10" s="17">
        <v>409.52</v>
      </c>
      <c r="O10" s="17"/>
      <c r="P10" s="101">
        <v>41973</v>
      </c>
      <c r="Q10" s="101">
        <v>42704</v>
      </c>
      <c r="R10" s="102" t="s">
        <v>205</v>
      </c>
      <c r="S10" s="102">
        <v>379.36</v>
      </c>
      <c r="T10" s="102" t="s">
        <v>206</v>
      </c>
      <c r="U10" s="102" t="s">
        <v>90</v>
      </c>
    </row>
    <row r="11" spans="1:21" x14ac:dyDescent="0.25">
      <c r="A11" s="103">
        <v>7</v>
      </c>
      <c r="B11" s="76" t="s">
        <v>192</v>
      </c>
      <c r="C11" s="76" t="s">
        <v>40</v>
      </c>
      <c r="D11" s="76" t="s">
        <v>93</v>
      </c>
      <c r="E11" s="76">
        <v>2007</v>
      </c>
      <c r="F11" s="76">
        <v>8</v>
      </c>
      <c r="G11" s="76" t="s">
        <v>172</v>
      </c>
      <c r="H11" s="76" t="s">
        <v>185</v>
      </c>
      <c r="I11" s="76" t="s">
        <v>173</v>
      </c>
      <c r="J11" s="77">
        <v>2294650</v>
      </c>
      <c r="K11" s="78" t="s">
        <v>193</v>
      </c>
      <c r="L11" s="76" t="s">
        <v>175</v>
      </c>
      <c r="M11" s="83">
        <v>39252</v>
      </c>
      <c r="N11" s="76">
        <v>666.91</v>
      </c>
      <c r="O11" s="76"/>
      <c r="P11" s="104">
        <v>41973</v>
      </c>
      <c r="Q11" s="104">
        <v>42704</v>
      </c>
      <c r="R11" s="103" t="s">
        <v>205</v>
      </c>
      <c r="S11" s="103">
        <v>1689.57</v>
      </c>
      <c r="T11" s="103" t="s">
        <v>206</v>
      </c>
      <c r="U11" s="103" t="s">
        <v>90</v>
      </c>
    </row>
    <row r="12" spans="1:21" ht="30" x14ac:dyDescent="0.25">
      <c r="A12" s="103">
        <v>8</v>
      </c>
      <c r="B12" s="76" t="s">
        <v>194</v>
      </c>
      <c r="C12" s="76" t="s">
        <v>195</v>
      </c>
      <c r="D12" s="76" t="s">
        <v>93</v>
      </c>
      <c r="E12" s="76">
        <v>2012</v>
      </c>
      <c r="F12" s="76">
        <v>8</v>
      </c>
      <c r="G12" s="76" t="s">
        <v>172</v>
      </c>
      <c r="H12" s="76" t="s">
        <v>185</v>
      </c>
      <c r="I12" s="76" t="s">
        <v>173</v>
      </c>
      <c r="J12" s="77">
        <v>752862</v>
      </c>
      <c r="K12" s="78"/>
      <c r="L12" s="76" t="s">
        <v>179</v>
      </c>
      <c r="M12" s="83">
        <v>40827</v>
      </c>
      <c r="N12" s="76">
        <v>297.73</v>
      </c>
      <c r="O12" s="76"/>
      <c r="P12" s="104">
        <v>41973</v>
      </c>
      <c r="Q12" s="104">
        <v>42338</v>
      </c>
      <c r="R12" s="103" t="s">
        <v>209</v>
      </c>
      <c r="S12" s="103">
        <v>1495.52</v>
      </c>
      <c r="T12" s="103" t="s">
        <v>206</v>
      </c>
      <c r="U12" s="103" t="s">
        <v>90</v>
      </c>
    </row>
    <row r="13" spans="1:21" ht="30" x14ac:dyDescent="0.25">
      <c r="A13" s="79">
        <v>9</v>
      </c>
      <c r="B13" s="79" t="s">
        <v>196</v>
      </c>
      <c r="C13" s="79" t="s">
        <v>42</v>
      </c>
      <c r="D13" s="79" t="s">
        <v>188</v>
      </c>
      <c r="E13" s="79">
        <v>2006</v>
      </c>
      <c r="F13" s="79">
        <v>4</v>
      </c>
      <c r="G13" s="79" t="s">
        <v>172</v>
      </c>
      <c r="H13" s="79" t="s">
        <v>197</v>
      </c>
      <c r="I13" s="79" t="s">
        <v>173</v>
      </c>
      <c r="J13" s="80">
        <v>82631</v>
      </c>
      <c r="K13" s="81" t="s">
        <v>198</v>
      </c>
      <c r="L13" s="79" t="s">
        <v>179</v>
      </c>
      <c r="M13" s="84">
        <v>38929</v>
      </c>
      <c r="N13" s="79">
        <v>47.72</v>
      </c>
      <c r="O13" s="79" t="s">
        <v>210</v>
      </c>
      <c r="P13" s="105">
        <v>41973</v>
      </c>
      <c r="Q13" s="105">
        <v>42704</v>
      </c>
      <c r="R13" s="106" t="s">
        <v>205</v>
      </c>
      <c r="S13" s="106">
        <v>225.97</v>
      </c>
      <c r="T13" s="106" t="s">
        <v>206</v>
      </c>
      <c r="U13" s="106" t="s">
        <v>90</v>
      </c>
    </row>
    <row r="14" spans="1:21" x14ac:dyDescent="0.25">
      <c r="A14" s="17">
        <v>10</v>
      </c>
      <c r="B14" s="17" t="s">
        <v>199</v>
      </c>
      <c r="C14" s="18" t="s">
        <v>200</v>
      </c>
      <c r="D14" s="17" t="s">
        <v>201</v>
      </c>
      <c r="E14" s="17">
        <v>2006</v>
      </c>
      <c r="F14" s="17">
        <v>2</v>
      </c>
      <c r="G14" s="17" t="s">
        <v>172</v>
      </c>
      <c r="H14" s="17" t="s">
        <v>197</v>
      </c>
      <c r="I14" s="17" t="s">
        <v>173</v>
      </c>
      <c r="J14" s="75">
        <v>63000</v>
      </c>
      <c r="K14" s="73" t="s">
        <v>202</v>
      </c>
      <c r="L14" s="17" t="s">
        <v>203</v>
      </c>
      <c r="M14" s="82">
        <v>39013</v>
      </c>
      <c r="N14" s="17">
        <v>0</v>
      </c>
      <c r="O14" s="17" t="s">
        <v>211</v>
      </c>
      <c r="P14" s="101">
        <v>41973</v>
      </c>
      <c r="Q14" s="101">
        <v>42704</v>
      </c>
      <c r="R14" s="102" t="s">
        <v>205</v>
      </c>
      <c r="S14" s="102">
        <v>218.44</v>
      </c>
      <c r="T14" s="102" t="s">
        <v>206</v>
      </c>
      <c r="U14" s="102" t="s">
        <v>90</v>
      </c>
    </row>
  </sheetData>
  <mergeCells count="4"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V18"/>
  <sheetViews>
    <sheetView topLeftCell="H3" zoomScale="55" zoomScaleNormal="55" workbookViewId="0">
      <selection activeCell="I13" sqref="I13"/>
    </sheetView>
  </sheetViews>
  <sheetFormatPr baseColWidth="10" defaultColWidth="11.42578125" defaultRowHeight="15" x14ac:dyDescent="0.25"/>
  <cols>
    <col min="1" max="1" width="5.5703125" style="22" customWidth="1"/>
    <col min="2" max="2" width="12.140625" style="22" bestFit="1" customWidth="1"/>
    <col min="3" max="3" width="19.85546875" style="22" customWidth="1"/>
    <col min="4" max="4" width="17" style="22" bestFit="1" customWidth="1"/>
    <col min="5" max="5" width="12.85546875" style="22" customWidth="1"/>
    <col min="6" max="6" width="15.7109375" style="22" customWidth="1"/>
    <col min="7" max="7" width="17.85546875" style="22" bestFit="1" customWidth="1"/>
    <col min="8" max="8" width="23.28515625" style="22" bestFit="1" customWidth="1"/>
    <col min="9" max="9" width="32.85546875" style="22" bestFit="1" customWidth="1"/>
    <col min="10" max="10" width="17.28515625" style="22" bestFit="1" customWidth="1"/>
    <col min="11" max="11" width="15.140625" style="22" bestFit="1" customWidth="1"/>
    <col min="12" max="12" width="30.28515625" style="22" bestFit="1" customWidth="1"/>
    <col min="13" max="13" width="26.85546875" style="22" customWidth="1"/>
    <col min="14" max="14" width="32.85546875" style="22" bestFit="1" customWidth="1"/>
    <col min="15" max="15" width="70.28515625" style="22" bestFit="1" customWidth="1"/>
    <col min="16" max="16" width="27.7109375" style="22" bestFit="1" customWidth="1"/>
    <col min="17" max="17" width="29" style="22" bestFit="1" customWidth="1"/>
    <col min="18" max="18" width="11.5703125" style="22" bestFit="1" customWidth="1"/>
    <col min="19" max="19" width="19.42578125" style="22" bestFit="1" customWidth="1"/>
    <col min="20" max="20" width="30" style="22" customWidth="1"/>
    <col min="21" max="21" width="49" style="22" bestFit="1" customWidth="1"/>
    <col min="22" max="22" width="64" style="22" customWidth="1"/>
    <col min="23" max="16384" width="11.42578125" style="22"/>
  </cols>
  <sheetData>
    <row r="1" spans="1:22" ht="192.75" customHeight="1" thickBot="1" x14ac:dyDescent="0.45">
      <c r="A1" s="324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6"/>
    </row>
    <row r="2" spans="1:22" ht="32.25" thickBot="1" x14ac:dyDescent="0.55000000000000004">
      <c r="A2" s="327" t="s">
        <v>37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9"/>
    </row>
    <row r="3" spans="1:22" ht="27" thickBot="1" x14ac:dyDescent="0.45">
      <c r="A3" s="305" t="s">
        <v>35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7"/>
      <c r="P3" s="322" t="s">
        <v>19</v>
      </c>
      <c r="Q3" s="323"/>
      <c r="R3" s="323"/>
      <c r="S3" s="323"/>
      <c r="T3" s="323"/>
      <c r="U3" s="323"/>
      <c r="V3" s="23"/>
    </row>
    <row r="4" spans="1:22" ht="61.5" customHeight="1" thickBot="1" x14ac:dyDescent="0.3">
      <c r="A4" s="58" t="s">
        <v>9</v>
      </c>
      <c r="B4" s="59" t="s">
        <v>14</v>
      </c>
      <c r="C4" s="59" t="s">
        <v>0</v>
      </c>
      <c r="D4" s="59" t="s">
        <v>1</v>
      </c>
      <c r="E4" s="59" t="s">
        <v>2</v>
      </c>
      <c r="F4" s="59" t="s">
        <v>12</v>
      </c>
      <c r="G4" s="59" t="s">
        <v>10</v>
      </c>
      <c r="H4" s="59" t="s">
        <v>11</v>
      </c>
      <c r="I4" s="59" t="s">
        <v>3</v>
      </c>
      <c r="J4" s="59" t="s">
        <v>4</v>
      </c>
      <c r="K4" s="59" t="s">
        <v>5</v>
      </c>
      <c r="L4" s="59" t="s">
        <v>6</v>
      </c>
      <c r="M4" s="59" t="s">
        <v>7</v>
      </c>
      <c r="N4" s="60" t="s">
        <v>13</v>
      </c>
      <c r="O4" s="59" t="s">
        <v>8</v>
      </c>
      <c r="P4" s="61" t="s">
        <v>15</v>
      </c>
      <c r="Q4" s="61" t="s">
        <v>18</v>
      </c>
      <c r="R4" s="61" t="s">
        <v>16</v>
      </c>
      <c r="S4" s="61" t="s">
        <v>17</v>
      </c>
      <c r="T4" s="62" t="s">
        <v>21</v>
      </c>
      <c r="U4" s="63" t="s">
        <v>20</v>
      </c>
    </row>
    <row r="5" spans="1:22" x14ac:dyDescent="0.25">
      <c r="A5" s="85">
        <v>1</v>
      </c>
      <c r="B5" s="86" t="s">
        <v>212</v>
      </c>
      <c r="C5" s="86" t="s">
        <v>213</v>
      </c>
      <c r="D5" s="86" t="s">
        <v>214</v>
      </c>
      <c r="E5" s="90">
        <v>2004</v>
      </c>
      <c r="F5" s="86">
        <v>4</v>
      </c>
      <c r="G5" s="51" t="s">
        <v>52</v>
      </c>
      <c r="H5" s="91" t="s">
        <v>53</v>
      </c>
      <c r="I5" s="86" t="s">
        <v>215</v>
      </c>
      <c r="J5" s="92">
        <v>170000</v>
      </c>
      <c r="K5" s="65" t="s">
        <v>216</v>
      </c>
      <c r="L5" s="87" t="s">
        <v>217</v>
      </c>
      <c r="M5" s="93">
        <v>37977</v>
      </c>
      <c r="N5" s="94">
        <v>165.28925619834712</v>
      </c>
      <c r="O5" s="87" t="s">
        <v>258</v>
      </c>
      <c r="P5" s="70" t="s">
        <v>259</v>
      </c>
      <c r="Q5" s="70" t="s">
        <v>260</v>
      </c>
      <c r="R5" s="70" t="s">
        <v>205</v>
      </c>
      <c r="S5" s="126">
        <v>441.65</v>
      </c>
      <c r="T5" s="70" t="s">
        <v>206</v>
      </c>
      <c r="U5" s="70" t="s">
        <v>90</v>
      </c>
      <c r="V5" s="38"/>
    </row>
    <row r="6" spans="1:22" x14ac:dyDescent="0.25">
      <c r="A6" s="85">
        <v>2</v>
      </c>
      <c r="B6" s="86" t="s">
        <v>218</v>
      </c>
      <c r="C6" s="86" t="s">
        <v>219</v>
      </c>
      <c r="D6" s="86" t="s">
        <v>104</v>
      </c>
      <c r="E6" s="90">
        <v>2004</v>
      </c>
      <c r="F6" s="86">
        <v>4</v>
      </c>
      <c r="G6" s="51" t="s">
        <v>52</v>
      </c>
      <c r="H6" s="91" t="s">
        <v>220</v>
      </c>
      <c r="I6" s="86" t="s">
        <v>215</v>
      </c>
      <c r="J6" s="92">
        <v>81575</v>
      </c>
      <c r="K6" s="65">
        <v>2231</v>
      </c>
      <c r="L6" s="87" t="s">
        <v>221</v>
      </c>
      <c r="M6" s="93">
        <v>38084</v>
      </c>
      <c r="N6" s="94">
        <v>132.2314049586777</v>
      </c>
      <c r="O6" s="87" t="s">
        <v>258</v>
      </c>
      <c r="P6" s="70" t="s">
        <v>259</v>
      </c>
      <c r="Q6" s="70" t="s">
        <v>260</v>
      </c>
      <c r="R6" s="70" t="s">
        <v>205</v>
      </c>
      <c r="S6" s="126">
        <v>218.46</v>
      </c>
      <c r="T6" s="70" t="s">
        <v>206</v>
      </c>
      <c r="U6" s="70" t="s">
        <v>90</v>
      </c>
    </row>
    <row r="7" spans="1:22" x14ac:dyDescent="0.25">
      <c r="A7" s="85">
        <v>3</v>
      </c>
      <c r="B7" s="86" t="s">
        <v>222</v>
      </c>
      <c r="C7" s="86" t="s">
        <v>42</v>
      </c>
      <c r="D7" s="86" t="s">
        <v>223</v>
      </c>
      <c r="E7" s="90">
        <v>2004</v>
      </c>
      <c r="F7" s="86">
        <v>4</v>
      </c>
      <c r="G7" s="51" t="s">
        <v>68</v>
      </c>
      <c r="H7" s="91" t="s">
        <v>220</v>
      </c>
      <c r="I7" s="86" t="s">
        <v>215</v>
      </c>
      <c r="J7" s="92">
        <v>137300</v>
      </c>
      <c r="K7" s="65">
        <v>25675</v>
      </c>
      <c r="L7" s="87" t="s">
        <v>116</v>
      </c>
      <c r="M7" s="93">
        <v>38062</v>
      </c>
      <c r="N7" s="94">
        <v>165.28925619834712</v>
      </c>
      <c r="O7" s="87" t="s">
        <v>258</v>
      </c>
      <c r="P7" s="70" t="s">
        <v>261</v>
      </c>
      <c r="Q7" s="70" t="s">
        <v>262</v>
      </c>
      <c r="R7" s="70" t="s">
        <v>205</v>
      </c>
      <c r="S7" s="126">
        <v>365.3</v>
      </c>
      <c r="T7" s="70" t="s">
        <v>206</v>
      </c>
      <c r="U7" s="70" t="s">
        <v>90</v>
      </c>
    </row>
    <row r="8" spans="1:22" x14ac:dyDescent="0.25">
      <c r="A8" s="85">
        <v>4</v>
      </c>
      <c r="B8" s="86" t="s">
        <v>224</v>
      </c>
      <c r="C8" s="86" t="s">
        <v>219</v>
      </c>
      <c r="D8" s="86" t="s">
        <v>225</v>
      </c>
      <c r="E8" s="90">
        <v>2004</v>
      </c>
      <c r="F8" s="86">
        <v>6</v>
      </c>
      <c r="G8" s="51" t="s">
        <v>226</v>
      </c>
      <c r="H8" s="91" t="s">
        <v>227</v>
      </c>
      <c r="I8" s="86" t="s">
        <v>215</v>
      </c>
      <c r="J8" s="92">
        <v>245000</v>
      </c>
      <c r="K8" s="65">
        <v>2852</v>
      </c>
      <c r="L8" s="86" t="s">
        <v>228</v>
      </c>
      <c r="M8" s="93">
        <v>38176</v>
      </c>
      <c r="N8" s="94">
        <v>289.25619834710744</v>
      </c>
      <c r="O8" s="87"/>
      <c r="P8" s="70" t="s">
        <v>261</v>
      </c>
      <c r="Q8" s="70" t="s">
        <v>262</v>
      </c>
      <c r="R8" s="70" t="s">
        <v>205</v>
      </c>
      <c r="S8" s="126">
        <v>883.3</v>
      </c>
      <c r="T8" s="70" t="s">
        <v>206</v>
      </c>
      <c r="U8" s="70" t="s">
        <v>90</v>
      </c>
    </row>
    <row r="9" spans="1:22" x14ac:dyDescent="0.25">
      <c r="A9" s="85">
        <v>5</v>
      </c>
      <c r="B9" s="86" t="s">
        <v>229</v>
      </c>
      <c r="C9" s="86" t="s">
        <v>44</v>
      </c>
      <c r="D9" s="86" t="s">
        <v>57</v>
      </c>
      <c r="E9" s="90">
        <v>2007</v>
      </c>
      <c r="F9" s="86">
        <v>6</v>
      </c>
      <c r="G9" s="51" t="s">
        <v>57</v>
      </c>
      <c r="H9" s="91" t="s">
        <v>227</v>
      </c>
      <c r="I9" s="86" t="s">
        <v>215</v>
      </c>
      <c r="J9" s="92">
        <v>1101684.29</v>
      </c>
      <c r="K9" s="65" t="s">
        <v>230</v>
      </c>
      <c r="L9" s="87" t="s">
        <v>228</v>
      </c>
      <c r="M9" s="93">
        <v>38926</v>
      </c>
      <c r="N9" s="94">
        <v>625.37673297166964</v>
      </c>
      <c r="O9" s="87"/>
      <c r="P9" s="70" t="s">
        <v>263</v>
      </c>
      <c r="Q9" s="70" t="s">
        <v>264</v>
      </c>
      <c r="R9" s="70" t="s">
        <v>265</v>
      </c>
      <c r="S9" s="126">
        <v>2502.36</v>
      </c>
      <c r="T9" s="70" t="s">
        <v>266</v>
      </c>
      <c r="U9" s="70" t="s">
        <v>168</v>
      </c>
    </row>
    <row r="10" spans="1:22" x14ac:dyDescent="0.25">
      <c r="A10" s="85">
        <v>6</v>
      </c>
      <c r="B10" s="86" t="s">
        <v>231</v>
      </c>
      <c r="C10" s="86" t="s">
        <v>219</v>
      </c>
      <c r="D10" s="86" t="s">
        <v>232</v>
      </c>
      <c r="E10" s="90">
        <v>2007</v>
      </c>
      <c r="F10" s="86">
        <v>6</v>
      </c>
      <c r="G10" s="51" t="s">
        <v>233</v>
      </c>
      <c r="H10" s="91" t="s">
        <v>53</v>
      </c>
      <c r="I10" s="86" t="s">
        <v>215</v>
      </c>
      <c r="J10" s="92">
        <v>247816</v>
      </c>
      <c r="K10" s="65">
        <v>10501</v>
      </c>
      <c r="L10" s="87" t="s">
        <v>234</v>
      </c>
      <c r="M10" s="93">
        <v>39147</v>
      </c>
      <c r="N10" s="94">
        <v>330.57851239669424</v>
      </c>
      <c r="O10" s="87" t="s">
        <v>258</v>
      </c>
      <c r="P10" s="212" t="s">
        <v>267</v>
      </c>
      <c r="Q10" s="212" t="s">
        <v>268</v>
      </c>
      <c r="R10" s="212" t="s">
        <v>209</v>
      </c>
      <c r="S10" s="213">
        <v>565.76</v>
      </c>
      <c r="T10" s="212" t="s">
        <v>266</v>
      </c>
      <c r="U10" s="212" t="s">
        <v>168</v>
      </c>
    </row>
    <row r="11" spans="1:22" x14ac:dyDescent="0.25">
      <c r="A11" s="95">
        <v>7</v>
      </c>
      <c r="B11" s="86" t="s">
        <v>235</v>
      </c>
      <c r="C11" s="86" t="s">
        <v>236</v>
      </c>
      <c r="D11" s="86" t="s">
        <v>124</v>
      </c>
      <c r="E11" s="90">
        <v>2008</v>
      </c>
      <c r="F11" s="86">
        <v>4</v>
      </c>
      <c r="G11" s="64" t="s">
        <v>74</v>
      </c>
      <c r="H11" s="91" t="s">
        <v>227</v>
      </c>
      <c r="I11" s="86" t="s">
        <v>215</v>
      </c>
      <c r="J11" s="92">
        <v>655000</v>
      </c>
      <c r="K11" s="96">
        <v>18128</v>
      </c>
      <c r="L11" s="88" t="s">
        <v>228</v>
      </c>
      <c r="M11" s="93">
        <v>39664</v>
      </c>
      <c r="N11" s="97">
        <v>693.18866787221214</v>
      </c>
      <c r="O11" s="87"/>
      <c r="P11" s="70" t="s">
        <v>269</v>
      </c>
      <c r="Q11" s="70" t="s">
        <v>270</v>
      </c>
      <c r="R11" s="70" t="s">
        <v>209</v>
      </c>
      <c r="S11" s="126">
        <v>1139.94</v>
      </c>
      <c r="T11" s="70" t="s">
        <v>266</v>
      </c>
      <c r="U11" s="70" t="s">
        <v>168</v>
      </c>
    </row>
    <row r="12" spans="1:22" x14ac:dyDescent="0.25">
      <c r="A12" s="95">
        <v>8</v>
      </c>
      <c r="B12" s="86" t="s">
        <v>237</v>
      </c>
      <c r="C12" s="86" t="s">
        <v>108</v>
      </c>
      <c r="D12" s="86" t="s">
        <v>238</v>
      </c>
      <c r="E12" s="90">
        <v>2009</v>
      </c>
      <c r="F12" s="86">
        <v>4</v>
      </c>
      <c r="G12" s="50" t="s">
        <v>68</v>
      </c>
      <c r="H12" s="91" t="s">
        <v>220</v>
      </c>
      <c r="I12" s="86" t="s">
        <v>215</v>
      </c>
      <c r="J12" s="92">
        <v>223100</v>
      </c>
      <c r="K12" s="96" t="s">
        <v>239</v>
      </c>
      <c r="L12" s="88" t="s">
        <v>217</v>
      </c>
      <c r="M12" s="93">
        <v>39867</v>
      </c>
      <c r="N12" s="97">
        <v>198.34710743801654</v>
      </c>
      <c r="O12" s="87" t="s">
        <v>258</v>
      </c>
      <c r="P12" s="212" t="s">
        <v>271</v>
      </c>
      <c r="Q12" s="212" t="s">
        <v>272</v>
      </c>
      <c r="R12" s="212" t="s">
        <v>209</v>
      </c>
      <c r="S12" s="213">
        <v>712.65</v>
      </c>
      <c r="T12" s="212" t="s">
        <v>266</v>
      </c>
      <c r="U12" s="212" t="s">
        <v>168</v>
      </c>
    </row>
    <row r="13" spans="1:22" x14ac:dyDescent="0.25">
      <c r="A13" s="85">
        <v>9</v>
      </c>
      <c r="B13" s="86" t="s">
        <v>240</v>
      </c>
      <c r="C13" s="86" t="s">
        <v>219</v>
      </c>
      <c r="D13" s="86" t="s">
        <v>241</v>
      </c>
      <c r="E13" s="90">
        <v>2009</v>
      </c>
      <c r="F13" s="86">
        <v>4</v>
      </c>
      <c r="G13" s="50" t="s">
        <v>68</v>
      </c>
      <c r="H13" s="91" t="s">
        <v>220</v>
      </c>
      <c r="I13" s="86" t="s">
        <v>215</v>
      </c>
      <c r="J13" s="92">
        <v>151685</v>
      </c>
      <c r="K13" s="65" t="s">
        <v>242</v>
      </c>
      <c r="L13" s="87" t="s">
        <v>217</v>
      </c>
      <c r="M13" s="93">
        <v>39869</v>
      </c>
      <c r="N13" s="94">
        <v>165.28925619834712</v>
      </c>
      <c r="O13" s="87" t="s">
        <v>258</v>
      </c>
      <c r="P13" s="212" t="s">
        <v>273</v>
      </c>
      <c r="Q13" s="212" t="s">
        <v>274</v>
      </c>
      <c r="R13" s="212" t="s">
        <v>209</v>
      </c>
      <c r="S13" s="213">
        <v>490.79</v>
      </c>
      <c r="T13" s="212" t="s">
        <v>266</v>
      </c>
      <c r="U13" s="212" t="s">
        <v>168</v>
      </c>
    </row>
    <row r="14" spans="1:22" x14ac:dyDescent="0.25">
      <c r="A14" s="85">
        <v>10</v>
      </c>
      <c r="B14" s="86" t="s">
        <v>243</v>
      </c>
      <c r="C14" s="86" t="s">
        <v>40</v>
      </c>
      <c r="D14" s="86" t="s">
        <v>57</v>
      </c>
      <c r="E14" s="90">
        <v>2008</v>
      </c>
      <c r="F14" s="86">
        <v>6</v>
      </c>
      <c r="G14" s="50" t="s">
        <v>57</v>
      </c>
      <c r="H14" s="91" t="s">
        <v>227</v>
      </c>
      <c r="I14" s="86" t="s">
        <v>215</v>
      </c>
      <c r="J14" s="92">
        <v>3098728</v>
      </c>
      <c r="K14" s="65">
        <v>1077</v>
      </c>
      <c r="L14" s="87" t="s">
        <v>228</v>
      </c>
      <c r="M14" s="93">
        <v>39954</v>
      </c>
      <c r="N14" s="94">
        <v>761.00060277275463</v>
      </c>
      <c r="O14" s="87" t="s">
        <v>258</v>
      </c>
      <c r="P14" s="70" t="s">
        <v>275</v>
      </c>
      <c r="Q14" s="70" t="s">
        <v>276</v>
      </c>
      <c r="R14" s="70" t="s">
        <v>209</v>
      </c>
      <c r="S14" s="126">
        <v>7000.1</v>
      </c>
      <c r="T14" s="70" t="s">
        <v>266</v>
      </c>
      <c r="U14" s="70" t="s">
        <v>168</v>
      </c>
    </row>
    <row r="15" spans="1:22" x14ac:dyDescent="0.25">
      <c r="A15" s="85">
        <v>11</v>
      </c>
      <c r="B15" s="86" t="s">
        <v>244</v>
      </c>
      <c r="C15" s="86" t="s">
        <v>245</v>
      </c>
      <c r="D15" s="86" t="s">
        <v>201</v>
      </c>
      <c r="E15" s="90">
        <v>2008</v>
      </c>
      <c r="F15" s="86">
        <v>1</v>
      </c>
      <c r="G15" s="50" t="s">
        <v>201</v>
      </c>
      <c r="H15" s="91" t="s">
        <v>246</v>
      </c>
      <c r="I15" s="86" t="s">
        <v>215</v>
      </c>
      <c r="J15" s="92">
        <v>60000</v>
      </c>
      <c r="K15" s="64" t="s">
        <v>247</v>
      </c>
      <c r="L15" s="86" t="s">
        <v>248</v>
      </c>
      <c r="M15" s="93">
        <v>39874</v>
      </c>
      <c r="N15" s="94">
        <v>99.173553719008268</v>
      </c>
      <c r="O15" s="87" t="s">
        <v>258</v>
      </c>
      <c r="P15" s="70" t="s">
        <v>244</v>
      </c>
      <c r="Q15" s="70" t="s">
        <v>244</v>
      </c>
      <c r="R15" s="70" t="s">
        <v>244</v>
      </c>
      <c r="S15" s="126" t="s">
        <v>244</v>
      </c>
      <c r="T15" s="70" t="s">
        <v>244</v>
      </c>
      <c r="U15" s="70" t="s">
        <v>244</v>
      </c>
    </row>
    <row r="16" spans="1:22" x14ac:dyDescent="0.25">
      <c r="A16" s="89">
        <v>12</v>
      </c>
      <c r="B16" s="86" t="s">
        <v>249</v>
      </c>
      <c r="C16" s="86" t="s">
        <v>42</v>
      </c>
      <c r="D16" s="86" t="s">
        <v>250</v>
      </c>
      <c r="E16" s="90">
        <v>2014</v>
      </c>
      <c r="F16" s="86">
        <v>4</v>
      </c>
      <c r="G16" s="64" t="s">
        <v>251</v>
      </c>
      <c r="H16" s="91" t="s">
        <v>53</v>
      </c>
      <c r="I16" s="86" t="s">
        <v>252</v>
      </c>
      <c r="J16" s="92">
        <v>293602</v>
      </c>
      <c r="K16" s="64" t="s">
        <v>253</v>
      </c>
      <c r="L16" s="86" t="s">
        <v>59</v>
      </c>
      <c r="M16" s="93">
        <v>41789</v>
      </c>
      <c r="N16" s="94">
        <v>206.61157024793388</v>
      </c>
      <c r="O16" s="87"/>
      <c r="P16" s="70" t="s">
        <v>277</v>
      </c>
      <c r="Q16" s="70" t="s">
        <v>278</v>
      </c>
      <c r="R16" s="70" t="s">
        <v>209</v>
      </c>
      <c r="S16" s="126">
        <v>1000.23</v>
      </c>
      <c r="T16" s="70" t="s">
        <v>167</v>
      </c>
      <c r="U16" s="70" t="s">
        <v>168</v>
      </c>
    </row>
    <row r="17" spans="1:21" x14ac:dyDescent="0.25">
      <c r="A17" s="85">
        <v>13</v>
      </c>
      <c r="B17" s="98" t="s">
        <v>254</v>
      </c>
      <c r="C17" s="86" t="s">
        <v>219</v>
      </c>
      <c r="D17" s="86" t="s">
        <v>255</v>
      </c>
      <c r="E17" s="90">
        <v>2016</v>
      </c>
      <c r="F17" s="86">
        <v>4</v>
      </c>
      <c r="G17" s="64" t="s">
        <v>233</v>
      </c>
      <c r="H17" s="91" t="s">
        <v>227</v>
      </c>
      <c r="I17" s="86" t="s">
        <v>215</v>
      </c>
      <c r="J17" s="92">
        <v>420811</v>
      </c>
      <c r="K17" s="64" t="s">
        <v>256</v>
      </c>
      <c r="L17" s="86" t="s">
        <v>59</v>
      </c>
      <c r="M17" s="93">
        <v>42356</v>
      </c>
      <c r="N17" s="94">
        <v>247.93388429752068</v>
      </c>
      <c r="O17" s="87" t="s">
        <v>258</v>
      </c>
      <c r="P17" s="212" t="s">
        <v>279</v>
      </c>
      <c r="Q17" s="212" t="s">
        <v>280</v>
      </c>
      <c r="R17" s="212" t="s">
        <v>209</v>
      </c>
      <c r="S17" s="213">
        <v>1278.6600000000001</v>
      </c>
      <c r="T17" s="212" t="s">
        <v>281</v>
      </c>
      <c r="U17" s="212" t="s">
        <v>168</v>
      </c>
    </row>
    <row r="18" spans="1:21" x14ac:dyDescent="0.25">
      <c r="A18" s="85">
        <v>14</v>
      </c>
      <c r="B18" s="98" t="s">
        <v>257</v>
      </c>
      <c r="C18" s="86" t="s">
        <v>38</v>
      </c>
      <c r="D18" s="86" t="s">
        <v>133</v>
      </c>
      <c r="E18" s="90">
        <v>2016</v>
      </c>
      <c r="F18" s="86">
        <v>4</v>
      </c>
      <c r="G18" s="64" t="s">
        <v>52</v>
      </c>
      <c r="H18" s="91" t="s">
        <v>53</v>
      </c>
      <c r="I18" s="86" t="s">
        <v>215</v>
      </c>
      <c r="J18" s="92">
        <v>147100</v>
      </c>
      <c r="K18" s="64">
        <v>4585</v>
      </c>
      <c r="L18" s="86" t="s">
        <v>59</v>
      </c>
      <c r="M18" s="93">
        <v>42357</v>
      </c>
      <c r="N18" s="94">
        <v>247.93388429752068</v>
      </c>
      <c r="O18" s="87" t="s">
        <v>258</v>
      </c>
      <c r="P18" s="70" t="s">
        <v>282</v>
      </c>
      <c r="Q18" s="70" t="s">
        <v>283</v>
      </c>
      <c r="R18" s="70" t="s">
        <v>209</v>
      </c>
      <c r="S18" s="126">
        <v>490.16</v>
      </c>
      <c r="T18" s="70" t="s">
        <v>284</v>
      </c>
      <c r="U18" s="70" t="s">
        <v>168</v>
      </c>
    </row>
  </sheetData>
  <mergeCells count="4">
    <mergeCell ref="A3:O3"/>
    <mergeCell ref="P3:U3"/>
    <mergeCell ref="A1:U1"/>
    <mergeCell ref="A2:U2"/>
  </mergeCells>
  <pageMargins left="0.7" right="0.7" top="0.75" bottom="0.75" header="0.3" footer="0.3"/>
  <pageSetup paperSize="14" scale="5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V15"/>
  <sheetViews>
    <sheetView zoomScale="55" zoomScaleNormal="55" workbookViewId="0">
      <selection activeCell="B15" sqref="B15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36.5703125" bestFit="1" customWidth="1"/>
    <col min="9" max="9" width="43.7109375" bestFit="1" customWidth="1"/>
    <col min="10" max="10" width="15.140625" bestFit="1" customWidth="1"/>
    <col min="11" max="11" width="22.28515625" bestFit="1" customWidth="1"/>
    <col min="12" max="12" width="20.140625" bestFit="1" customWidth="1"/>
    <col min="13" max="13" width="26.85546875" bestFit="1" customWidth="1"/>
    <col min="14" max="14" width="28.7109375" bestFit="1" customWidth="1"/>
    <col min="15" max="15" width="89.7109375" bestFit="1" customWidth="1"/>
    <col min="16" max="16" width="19.85546875" bestFit="1" customWidth="1"/>
    <col min="17" max="17" width="28" bestFit="1" customWidth="1"/>
    <col min="18" max="18" width="11.4257812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</cols>
  <sheetData>
    <row r="1" spans="1:22" ht="192.75" customHeight="1" thickBot="1" x14ac:dyDescent="0.45">
      <c r="A1" s="299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1"/>
    </row>
    <row r="2" spans="1:22" ht="32.25" thickBot="1" x14ac:dyDescent="0.55000000000000004">
      <c r="A2" s="302" t="s">
        <v>37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4"/>
    </row>
    <row r="3" spans="1:22" ht="27" thickBot="1" x14ac:dyDescent="0.45">
      <c r="A3" s="305" t="s">
        <v>36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7"/>
      <c r="P3" s="308" t="s">
        <v>19</v>
      </c>
      <c r="Q3" s="309"/>
      <c r="R3" s="309"/>
      <c r="S3" s="309"/>
      <c r="T3" s="309"/>
      <c r="U3" s="309"/>
      <c r="V3" s="11"/>
    </row>
    <row r="4" spans="1:22" ht="45.75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</row>
    <row r="5" spans="1:22" ht="15.75" thickBot="1" x14ac:dyDescent="0.3">
      <c r="A5" s="206">
        <v>1</v>
      </c>
      <c r="B5" s="207" t="s">
        <v>523</v>
      </c>
      <c r="C5" s="207" t="s">
        <v>42</v>
      </c>
      <c r="D5" s="207" t="s">
        <v>68</v>
      </c>
      <c r="E5" s="207" t="s">
        <v>524</v>
      </c>
      <c r="F5" s="207" t="s">
        <v>525</v>
      </c>
      <c r="G5" s="205"/>
      <c r="H5" s="209" t="s">
        <v>526</v>
      </c>
      <c r="I5" s="209" t="s">
        <v>527</v>
      </c>
      <c r="J5" s="210">
        <v>155399.99</v>
      </c>
      <c r="K5" s="209" t="s">
        <v>528</v>
      </c>
      <c r="L5" s="209" t="s">
        <v>116</v>
      </c>
      <c r="M5" s="209" t="s">
        <v>529</v>
      </c>
      <c r="N5" s="209" t="s">
        <v>530</v>
      </c>
      <c r="O5" s="7"/>
      <c r="P5" s="8"/>
      <c r="Q5" s="3"/>
      <c r="R5" s="3"/>
      <c r="S5" s="3"/>
      <c r="T5" s="4"/>
      <c r="U5" s="5"/>
      <c r="V5" s="10"/>
    </row>
    <row r="6" spans="1:22" x14ac:dyDescent="0.25">
      <c r="A6" s="206">
        <v>2</v>
      </c>
      <c r="B6" s="207" t="s">
        <v>531</v>
      </c>
      <c r="C6" s="207" t="s">
        <v>108</v>
      </c>
      <c r="D6" s="207" t="s">
        <v>286</v>
      </c>
      <c r="E6" s="207" t="s">
        <v>524</v>
      </c>
      <c r="F6" s="207" t="s">
        <v>525</v>
      </c>
      <c r="G6" s="205"/>
      <c r="H6" s="209" t="s">
        <v>532</v>
      </c>
      <c r="I6" s="209" t="s">
        <v>533</v>
      </c>
      <c r="J6" s="210">
        <v>182900</v>
      </c>
      <c r="K6" s="209" t="s">
        <v>534</v>
      </c>
      <c r="L6" s="209" t="s">
        <v>130</v>
      </c>
      <c r="M6" s="209" t="s">
        <v>535</v>
      </c>
      <c r="N6" s="209" t="s">
        <v>536</v>
      </c>
    </row>
    <row r="7" spans="1:22" ht="30" x14ac:dyDescent="0.25">
      <c r="A7" s="206">
        <v>3</v>
      </c>
      <c r="B7" s="207" t="s">
        <v>537</v>
      </c>
      <c r="C7" s="207" t="s">
        <v>108</v>
      </c>
      <c r="D7" s="207" t="s">
        <v>309</v>
      </c>
      <c r="E7" s="207" t="s">
        <v>538</v>
      </c>
      <c r="F7" s="207" t="s">
        <v>525</v>
      </c>
      <c r="G7" s="205"/>
      <c r="H7" s="209" t="s">
        <v>526</v>
      </c>
      <c r="I7" s="209" t="s">
        <v>527</v>
      </c>
      <c r="J7" s="211" t="s">
        <v>539</v>
      </c>
      <c r="K7" s="209" t="s">
        <v>540</v>
      </c>
      <c r="L7" s="209" t="s">
        <v>541</v>
      </c>
      <c r="M7" s="209" t="s">
        <v>542</v>
      </c>
      <c r="N7" s="209" t="s">
        <v>543</v>
      </c>
    </row>
    <row r="8" spans="1:22" ht="30" x14ac:dyDescent="0.25">
      <c r="A8" s="206">
        <v>4</v>
      </c>
      <c r="B8" s="207" t="s">
        <v>544</v>
      </c>
      <c r="C8" s="207" t="s">
        <v>545</v>
      </c>
      <c r="D8" s="207" t="s">
        <v>57</v>
      </c>
      <c r="E8" s="207" t="s">
        <v>546</v>
      </c>
      <c r="F8" s="207" t="s">
        <v>547</v>
      </c>
      <c r="G8" s="205"/>
      <c r="H8" s="209" t="s">
        <v>526</v>
      </c>
      <c r="I8" s="209" t="s">
        <v>527</v>
      </c>
      <c r="J8" s="210">
        <v>500000</v>
      </c>
      <c r="K8" s="209" t="s">
        <v>548</v>
      </c>
      <c r="L8" s="209" t="s">
        <v>549</v>
      </c>
      <c r="M8" s="209" t="s">
        <v>550</v>
      </c>
      <c r="N8" s="209" t="s">
        <v>551</v>
      </c>
    </row>
    <row r="9" spans="1:22" ht="30" x14ac:dyDescent="0.25">
      <c r="A9" s="206">
        <v>5</v>
      </c>
      <c r="B9" s="207" t="s">
        <v>552</v>
      </c>
      <c r="C9" s="207" t="s">
        <v>42</v>
      </c>
      <c r="D9" s="207" t="s">
        <v>553</v>
      </c>
      <c r="E9" s="207" t="s">
        <v>554</v>
      </c>
      <c r="F9" s="207" t="s">
        <v>555</v>
      </c>
      <c r="G9" s="205"/>
      <c r="H9" s="209" t="s">
        <v>556</v>
      </c>
      <c r="I9" s="209" t="s">
        <v>557</v>
      </c>
      <c r="J9" s="210">
        <v>121000</v>
      </c>
      <c r="K9" s="209" t="s">
        <v>558</v>
      </c>
      <c r="L9" s="209" t="s">
        <v>559</v>
      </c>
      <c r="M9" s="209" t="s">
        <v>560</v>
      </c>
      <c r="N9" s="209" t="s">
        <v>536</v>
      </c>
    </row>
    <row r="10" spans="1:22" ht="30" x14ac:dyDescent="0.25">
      <c r="A10" s="206">
        <v>6</v>
      </c>
      <c r="B10" s="207" t="s">
        <v>561</v>
      </c>
      <c r="C10" s="207" t="s">
        <v>49</v>
      </c>
      <c r="D10" s="207" t="s">
        <v>133</v>
      </c>
      <c r="E10" s="207" t="s">
        <v>562</v>
      </c>
      <c r="F10" s="207" t="s">
        <v>525</v>
      </c>
      <c r="G10" s="205"/>
      <c r="H10" s="209" t="s">
        <v>563</v>
      </c>
      <c r="I10" s="209" t="s">
        <v>564</v>
      </c>
      <c r="J10" s="210">
        <v>144301</v>
      </c>
      <c r="K10" s="209" t="s">
        <v>565</v>
      </c>
      <c r="L10" s="209" t="s">
        <v>559</v>
      </c>
      <c r="M10" s="209" t="s">
        <v>566</v>
      </c>
      <c r="N10" s="209" t="s">
        <v>536</v>
      </c>
    </row>
    <row r="11" spans="1:22" ht="30" x14ac:dyDescent="0.25">
      <c r="A11" s="206">
        <v>7</v>
      </c>
      <c r="B11" s="207" t="s">
        <v>567</v>
      </c>
      <c r="C11" s="207" t="s">
        <v>236</v>
      </c>
      <c r="D11" s="207" t="s">
        <v>124</v>
      </c>
      <c r="E11" s="207" t="s">
        <v>568</v>
      </c>
      <c r="F11" s="207" t="s">
        <v>555</v>
      </c>
      <c r="G11" s="205"/>
      <c r="H11" s="209" t="s">
        <v>526</v>
      </c>
      <c r="I11" s="209" t="s">
        <v>527</v>
      </c>
      <c r="J11" s="210">
        <v>500000</v>
      </c>
      <c r="K11" s="209" t="s">
        <v>569</v>
      </c>
      <c r="L11" s="209" t="s">
        <v>570</v>
      </c>
      <c r="M11" s="209" t="s">
        <v>571</v>
      </c>
      <c r="N11" s="209" t="s">
        <v>572</v>
      </c>
    </row>
    <row r="12" spans="1:22" ht="30" x14ac:dyDescent="0.25">
      <c r="A12" s="206">
        <v>8</v>
      </c>
      <c r="B12" s="207" t="s">
        <v>573</v>
      </c>
      <c r="C12" s="207" t="s">
        <v>42</v>
      </c>
      <c r="D12" s="207" t="s">
        <v>574</v>
      </c>
      <c r="E12" s="207" t="s">
        <v>568</v>
      </c>
      <c r="F12" s="207" t="s">
        <v>525</v>
      </c>
      <c r="G12" s="205"/>
      <c r="H12" s="209" t="s">
        <v>526</v>
      </c>
      <c r="I12" s="209" t="s">
        <v>527</v>
      </c>
      <c r="J12" s="210">
        <v>194900</v>
      </c>
      <c r="K12" s="209" t="s">
        <v>575</v>
      </c>
      <c r="L12" s="209" t="s">
        <v>576</v>
      </c>
      <c r="M12" s="209" t="s">
        <v>577</v>
      </c>
      <c r="N12" s="209" t="s">
        <v>530</v>
      </c>
    </row>
    <row r="13" spans="1:22" ht="30" x14ac:dyDescent="0.25">
      <c r="A13" s="206">
        <v>9</v>
      </c>
      <c r="B13" s="207" t="s">
        <v>578</v>
      </c>
      <c r="C13" s="207" t="s">
        <v>545</v>
      </c>
      <c r="D13" s="207" t="s">
        <v>511</v>
      </c>
      <c r="E13" s="207" t="s">
        <v>554</v>
      </c>
      <c r="F13" s="207" t="s">
        <v>547</v>
      </c>
      <c r="G13" s="205"/>
      <c r="H13" s="209" t="s">
        <v>526</v>
      </c>
      <c r="I13" s="209" t="s">
        <v>527</v>
      </c>
      <c r="J13" s="210">
        <v>1276801.43</v>
      </c>
      <c r="K13" s="209" t="s">
        <v>579</v>
      </c>
      <c r="L13" s="209" t="s">
        <v>570</v>
      </c>
      <c r="M13" s="209" t="s">
        <v>580</v>
      </c>
      <c r="N13" s="209" t="s">
        <v>551</v>
      </c>
    </row>
    <row r="14" spans="1:22" x14ac:dyDescent="0.25">
      <c r="A14" s="206">
        <v>10</v>
      </c>
      <c r="B14" s="207" t="s">
        <v>581</v>
      </c>
      <c r="C14" s="207" t="s">
        <v>108</v>
      </c>
      <c r="D14" s="207" t="s">
        <v>286</v>
      </c>
      <c r="E14" s="207" t="s">
        <v>582</v>
      </c>
      <c r="F14" s="207" t="s">
        <v>525</v>
      </c>
      <c r="G14" s="205"/>
      <c r="H14" s="209" t="s">
        <v>556</v>
      </c>
      <c r="I14" s="209" t="s">
        <v>557</v>
      </c>
      <c r="J14" s="210">
        <v>203500</v>
      </c>
      <c r="K14" s="209" t="s">
        <v>583</v>
      </c>
      <c r="L14" s="209" t="s">
        <v>130</v>
      </c>
      <c r="M14" s="209" t="s">
        <v>584</v>
      </c>
      <c r="N14" s="209" t="s">
        <v>536</v>
      </c>
    </row>
    <row r="15" spans="1:22" ht="30" x14ac:dyDescent="0.25">
      <c r="A15" s="206">
        <v>11</v>
      </c>
      <c r="B15" s="207" t="s">
        <v>585</v>
      </c>
      <c r="C15" s="207" t="s">
        <v>586</v>
      </c>
      <c r="D15" s="207" t="s">
        <v>57</v>
      </c>
      <c r="E15" s="207" t="s">
        <v>546</v>
      </c>
      <c r="F15" s="207" t="s">
        <v>547</v>
      </c>
      <c r="G15" s="205"/>
      <c r="H15" s="209" t="s">
        <v>526</v>
      </c>
      <c r="I15" s="209" t="s">
        <v>527</v>
      </c>
      <c r="J15" s="210">
        <v>550000</v>
      </c>
      <c r="K15" s="209" t="s">
        <v>587</v>
      </c>
      <c r="L15" s="209" t="s">
        <v>570</v>
      </c>
      <c r="M15" s="209" t="s">
        <v>550</v>
      </c>
      <c r="N15" s="209" t="s">
        <v>551</v>
      </c>
    </row>
  </sheetData>
  <mergeCells count="4">
    <mergeCell ref="A3:O3"/>
    <mergeCell ref="P3:U3"/>
    <mergeCell ref="A1:U1"/>
    <mergeCell ref="A2:U2"/>
  </mergeCells>
  <pageMargins left="0.7" right="0.7" top="0.75" bottom="0.75" header="0.3" footer="0.3"/>
  <pageSetup paperSize="14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V13"/>
  <sheetViews>
    <sheetView topLeftCell="G1" zoomScale="55" zoomScaleNormal="55" workbookViewId="0">
      <selection activeCell="K35" sqref="K35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89.7109375" bestFit="1" customWidth="1"/>
    <col min="15" max="15" width="19.85546875" bestFit="1" customWidth="1"/>
    <col min="16" max="16" width="28" bestFit="1" customWidth="1"/>
    <col min="17" max="17" width="11.42578125" bestFit="1" customWidth="1"/>
    <col min="18" max="18" width="19.42578125" bestFit="1" customWidth="1"/>
    <col min="19" max="19" width="30" bestFit="1" customWidth="1"/>
    <col min="20" max="20" width="27.42578125" bestFit="1" customWidth="1"/>
    <col min="21" max="21" width="64" customWidth="1"/>
    <col min="22" max="22" width="55.7109375" customWidth="1"/>
  </cols>
  <sheetData>
    <row r="1" spans="1:22" ht="192.75" customHeight="1" thickBot="1" x14ac:dyDescent="0.45">
      <c r="A1" s="299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1"/>
    </row>
    <row r="2" spans="1:22" ht="32.25" thickBot="1" x14ac:dyDescent="0.55000000000000004">
      <c r="A2" s="302" t="s">
        <v>37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4"/>
    </row>
    <row r="3" spans="1:22" ht="27" thickBot="1" x14ac:dyDescent="0.45">
      <c r="A3" s="310" t="s">
        <v>25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2"/>
      <c r="O3" s="313" t="s">
        <v>19</v>
      </c>
      <c r="P3" s="314"/>
      <c r="Q3" s="314"/>
      <c r="R3" s="314"/>
      <c r="S3" s="314"/>
      <c r="T3" s="315"/>
      <c r="U3" s="11"/>
      <c r="V3" t="s">
        <v>24</v>
      </c>
    </row>
    <row r="4" spans="1:22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2" t="s">
        <v>8</v>
      </c>
      <c r="O4" s="3" t="s">
        <v>15</v>
      </c>
      <c r="P4" s="3" t="s">
        <v>18</v>
      </c>
      <c r="Q4" s="3" t="s">
        <v>16</v>
      </c>
      <c r="R4" s="3" t="s">
        <v>17</v>
      </c>
      <c r="S4" s="4" t="s">
        <v>21</v>
      </c>
      <c r="T4" s="5" t="s">
        <v>20</v>
      </c>
      <c r="U4" s="11"/>
      <c r="V4" s="9" t="s">
        <v>23</v>
      </c>
    </row>
    <row r="5" spans="1:22" x14ac:dyDescent="0.25">
      <c r="A5" s="158">
        <v>1</v>
      </c>
      <c r="B5" s="159" t="s">
        <v>368</v>
      </c>
      <c r="C5" s="159" t="s">
        <v>223</v>
      </c>
      <c r="D5" s="159" t="s">
        <v>223</v>
      </c>
      <c r="E5" s="159">
        <v>2004</v>
      </c>
      <c r="F5" s="159">
        <v>4</v>
      </c>
      <c r="H5" s="159" t="s">
        <v>94</v>
      </c>
      <c r="I5" s="159" t="s">
        <v>369</v>
      </c>
      <c r="J5" s="160">
        <v>151800</v>
      </c>
      <c r="K5" s="159" t="s">
        <v>370</v>
      </c>
      <c r="L5" s="159" t="s">
        <v>111</v>
      </c>
      <c r="M5" s="159" t="s">
        <v>390</v>
      </c>
      <c r="N5" s="159" t="s">
        <v>399</v>
      </c>
      <c r="O5" s="241" t="s">
        <v>618</v>
      </c>
      <c r="P5" s="241" t="s">
        <v>619</v>
      </c>
      <c r="Q5" s="241" t="s">
        <v>324</v>
      </c>
      <c r="R5" s="242">
        <v>4568</v>
      </c>
      <c r="S5" s="241" t="s">
        <v>620</v>
      </c>
      <c r="T5" s="241" t="s">
        <v>90</v>
      </c>
      <c r="U5" s="10"/>
    </row>
    <row r="6" spans="1:22" x14ac:dyDescent="0.25">
      <c r="A6" s="158">
        <v>2</v>
      </c>
      <c r="B6" s="159" t="s">
        <v>371</v>
      </c>
      <c r="C6" s="159" t="s">
        <v>372</v>
      </c>
      <c r="D6" s="159" t="s">
        <v>372</v>
      </c>
      <c r="E6" s="159">
        <v>2004</v>
      </c>
      <c r="F6" s="159">
        <v>6</v>
      </c>
      <c r="H6" s="159" t="s">
        <v>94</v>
      </c>
      <c r="I6" s="159" t="s">
        <v>369</v>
      </c>
      <c r="J6" s="160"/>
      <c r="K6" s="159"/>
      <c r="L6" s="159" t="s">
        <v>248</v>
      </c>
      <c r="M6" s="159" t="s">
        <v>391</v>
      </c>
      <c r="N6" s="159" t="s">
        <v>400</v>
      </c>
      <c r="O6" s="241" t="s">
        <v>618</v>
      </c>
      <c r="P6" s="241" t="s">
        <v>619</v>
      </c>
      <c r="Q6" s="241" t="s">
        <v>324</v>
      </c>
      <c r="R6" s="242">
        <v>6630.91</v>
      </c>
      <c r="S6" s="241" t="s">
        <v>620</v>
      </c>
      <c r="T6" s="241" t="s">
        <v>90</v>
      </c>
    </row>
    <row r="7" spans="1:22" ht="30" x14ac:dyDescent="0.25">
      <c r="A7" s="158">
        <v>3</v>
      </c>
      <c r="B7" s="159" t="s">
        <v>373</v>
      </c>
      <c r="C7" s="159" t="s">
        <v>374</v>
      </c>
      <c r="D7" s="159" t="s">
        <v>374</v>
      </c>
      <c r="E7" s="159">
        <v>2005</v>
      </c>
      <c r="F7" s="159">
        <v>4</v>
      </c>
      <c r="H7" s="159" t="s">
        <v>94</v>
      </c>
      <c r="I7" s="159" t="s">
        <v>369</v>
      </c>
      <c r="J7" s="160">
        <v>198000</v>
      </c>
      <c r="K7" s="159">
        <v>5140</v>
      </c>
      <c r="L7" s="159" t="s">
        <v>55</v>
      </c>
      <c r="M7" s="159" t="s">
        <v>392</v>
      </c>
      <c r="N7" s="159" t="s">
        <v>400</v>
      </c>
      <c r="O7" s="241" t="s">
        <v>618</v>
      </c>
      <c r="P7" s="241" t="s">
        <v>619</v>
      </c>
      <c r="Q7" s="241" t="s">
        <v>324</v>
      </c>
      <c r="R7" s="242">
        <v>5333.24</v>
      </c>
      <c r="S7" s="241" t="s">
        <v>620</v>
      </c>
      <c r="T7" s="241" t="s">
        <v>90</v>
      </c>
    </row>
    <row r="8" spans="1:22" x14ac:dyDescent="0.25">
      <c r="A8" s="158">
        <v>4</v>
      </c>
      <c r="B8" s="159" t="s">
        <v>375</v>
      </c>
      <c r="C8" s="159" t="s">
        <v>57</v>
      </c>
      <c r="D8" s="159" t="s">
        <v>57</v>
      </c>
      <c r="E8" s="159">
        <v>2006</v>
      </c>
      <c r="F8" s="159">
        <v>6</v>
      </c>
      <c r="H8" s="159" t="s">
        <v>94</v>
      </c>
      <c r="I8" s="159" t="s">
        <v>369</v>
      </c>
      <c r="J8" s="160">
        <v>1225000</v>
      </c>
      <c r="K8" s="159" t="s">
        <v>376</v>
      </c>
      <c r="L8" s="159" t="s">
        <v>377</v>
      </c>
      <c r="M8" s="159" t="s">
        <v>393</v>
      </c>
      <c r="N8" s="159" t="s">
        <v>401</v>
      </c>
      <c r="O8" s="241" t="s">
        <v>618</v>
      </c>
      <c r="P8" s="241" t="s">
        <v>619</v>
      </c>
      <c r="Q8" s="241" t="s">
        <v>324</v>
      </c>
      <c r="R8" s="242">
        <v>23637.53</v>
      </c>
      <c r="S8" s="241" t="s">
        <v>620</v>
      </c>
      <c r="T8" s="241" t="s">
        <v>90</v>
      </c>
    </row>
    <row r="9" spans="1:22" ht="30" x14ac:dyDescent="0.25">
      <c r="A9" s="158">
        <v>5</v>
      </c>
      <c r="B9" s="159" t="s">
        <v>378</v>
      </c>
      <c r="C9" s="159" t="s">
        <v>286</v>
      </c>
      <c r="D9" s="159" t="s">
        <v>286</v>
      </c>
      <c r="E9" s="159">
        <v>2011</v>
      </c>
      <c r="F9" s="159">
        <v>4</v>
      </c>
      <c r="H9" s="159" t="s">
        <v>94</v>
      </c>
      <c r="I9" s="159" t="s">
        <v>369</v>
      </c>
      <c r="J9" s="160">
        <v>239900</v>
      </c>
      <c r="K9" s="159" t="s">
        <v>379</v>
      </c>
      <c r="L9" s="159" t="s">
        <v>130</v>
      </c>
      <c r="M9" s="159" t="s">
        <v>394</v>
      </c>
      <c r="N9" s="159" t="s">
        <v>402</v>
      </c>
      <c r="O9" s="241" t="s">
        <v>618</v>
      </c>
      <c r="P9" s="241" t="s">
        <v>619</v>
      </c>
      <c r="Q9" s="241" t="s">
        <v>324</v>
      </c>
      <c r="R9" s="242">
        <v>5774.62</v>
      </c>
      <c r="S9" s="241" t="s">
        <v>620</v>
      </c>
      <c r="T9" s="241" t="s">
        <v>90</v>
      </c>
    </row>
    <row r="10" spans="1:22" x14ac:dyDescent="0.25">
      <c r="A10" s="158">
        <v>6</v>
      </c>
      <c r="B10" s="159" t="s">
        <v>380</v>
      </c>
      <c r="C10" s="159" t="s">
        <v>223</v>
      </c>
      <c r="D10" s="159" t="s">
        <v>223</v>
      </c>
      <c r="E10" s="159">
        <v>2015</v>
      </c>
      <c r="F10" s="159">
        <v>4</v>
      </c>
      <c r="H10" s="159" t="s">
        <v>94</v>
      </c>
      <c r="I10" s="159" t="s">
        <v>369</v>
      </c>
      <c r="J10" s="160">
        <v>290000</v>
      </c>
      <c r="K10" s="159" t="s">
        <v>381</v>
      </c>
      <c r="L10" s="159" t="s">
        <v>382</v>
      </c>
      <c r="M10" s="159" t="s">
        <v>395</v>
      </c>
      <c r="N10" s="159" t="s">
        <v>402</v>
      </c>
      <c r="O10" s="241" t="s">
        <v>623</v>
      </c>
      <c r="P10" s="241" t="s">
        <v>619</v>
      </c>
      <c r="Q10" s="241" t="s">
        <v>324</v>
      </c>
      <c r="R10" s="242">
        <v>5047.58</v>
      </c>
      <c r="S10" s="241" t="s">
        <v>620</v>
      </c>
      <c r="T10" s="241" t="s">
        <v>90</v>
      </c>
    </row>
    <row r="11" spans="1:22" x14ac:dyDescent="0.25">
      <c r="A11" s="158">
        <v>7</v>
      </c>
      <c r="B11" s="159" t="s">
        <v>383</v>
      </c>
      <c r="C11" s="159" t="s">
        <v>219</v>
      </c>
      <c r="D11" s="159" t="s">
        <v>219</v>
      </c>
      <c r="E11" s="159">
        <v>2013</v>
      </c>
      <c r="F11" s="159">
        <v>8</v>
      </c>
      <c r="H11" s="159" t="s">
        <v>94</v>
      </c>
      <c r="I11" s="159" t="s">
        <v>369</v>
      </c>
      <c r="J11" s="160">
        <v>532051</v>
      </c>
      <c r="K11" s="159" t="s">
        <v>384</v>
      </c>
      <c r="L11" s="159" t="s">
        <v>116</v>
      </c>
      <c r="M11" s="159" t="s">
        <v>396</v>
      </c>
      <c r="N11" s="159" t="s">
        <v>402</v>
      </c>
      <c r="O11" s="241" t="s">
        <v>618</v>
      </c>
      <c r="P11" s="241" t="s">
        <v>619</v>
      </c>
      <c r="Q11" s="241" t="s">
        <v>324</v>
      </c>
      <c r="R11" s="242">
        <v>10777.98</v>
      </c>
      <c r="S11" s="241" t="s">
        <v>620</v>
      </c>
      <c r="T11" s="241" t="s">
        <v>90</v>
      </c>
    </row>
    <row r="12" spans="1:22" x14ac:dyDescent="0.25">
      <c r="A12" s="158">
        <v>8</v>
      </c>
      <c r="B12" s="159" t="s">
        <v>385</v>
      </c>
      <c r="C12" s="159" t="s">
        <v>386</v>
      </c>
      <c r="D12" s="159" t="s">
        <v>386</v>
      </c>
      <c r="E12" s="159">
        <v>2015</v>
      </c>
      <c r="F12" s="159">
        <v>4</v>
      </c>
      <c r="H12" s="159" t="s">
        <v>94</v>
      </c>
      <c r="I12" s="159" t="s">
        <v>369</v>
      </c>
      <c r="J12" s="160">
        <v>236180.02</v>
      </c>
      <c r="K12" s="159" t="s">
        <v>385</v>
      </c>
      <c r="L12" s="159" t="s">
        <v>59</v>
      </c>
      <c r="M12" s="159" t="s">
        <v>397</v>
      </c>
      <c r="N12" s="159" t="s">
        <v>402</v>
      </c>
      <c r="O12" s="241" t="s">
        <v>618</v>
      </c>
      <c r="P12" s="241" t="s">
        <v>619</v>
      </c>
      <c r="Q12" s="241" t="s">
        <v>324</v>
      </c>
      <c r="R12" s="242">
        <v>9198.57</v>
      </c>
      <c r="S12" s="241" t="s">
        <v>620</v>
      </c>
      <c r="T12" s="241" t="s">
        <v>90</v>
      </c>
    </row>
    <row r="13" spans="1:22" x14ac:dyDescent="0.25">
      <c r="A13" s="158">
        <v>9</v>
      </c>
      <c r="B13" s="159" t="s">
        <v>387</v>
      </c>
      <c r="C13" s="159" t="s">
        <v>388</v>
      </c>
      <c r="D13" s="159" t="s">
        <v>388</v>
      </c>
      <c r="E13" s="159">
        <v>2017</v>
      </c>
      <c r="F13" s="159">
        <v>4</v>
      </c>
      <c r="H13" s="159" t="s">
        <v>94</v>
      </c>
      <c r="I13" s="159" t="s">
        <v>369</v>
      </c>
      <c r="J13" s="160">
        <v>176800</v>
      </c>
      <c r="K13" s="159" t="s">
        <v>389</v>
      </c>
      <c r="L13" s="159" t="s">
        <v>59</v>
      </c>
      <c r="M13" s="159" t="s">
        <v>398</v>
      </c>
      <c r="N13" s="159" t="s">
        <v>402</v>
      </c>
      <c r="O13" s="241"/>
      <c r="P13" s="241"/>
      <c r="Q13" s="241"/>
      <c r="R13" s="242"/>
      <c r="S13" s="241"/>
      <c r="T13" s="241"/>
    </row>
  </sheetData>
  <mergeCells count="4">
    <mergeCell ref="A1:T1"/>
    <mergeCell ref="A2:T2"/>
    <mergeCell ref="A3:N3"/>
    <mergeCell ref="O3:T3"/>
  </mergeCells>
  <pageMargins left="0.7" right="0.7" top="0.75" bottom="0.75" header="0.3" footer="0.3"/>
  <pageSetup paperSize="14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V10"/>
  <sheetViews>
    <sheetView topLeftCell="H1" zoomScale="55" zoomScaleNormal="55" workbookViewId="0">
      <selection activeCell="N4" sqref="N1:N1048576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89.7109375" bestFit="1" customWidth="1"/>
    <col min="15" max="15" width="19.85546875" bestFit="1" customWidth="1"/>
    <col min="16" max="16" width="28" bestFit="1" customWidth="1"/>
    <col min="17" max="17" width="11.42578125" bestFit="1" customWidth="1"/>
    <col min="18" max="18" width="19.42578125" bestFit="1" customWidth="1"/>
    <col min="19" max="19" width="30" bestFit="1" customWidth="1"/>
    <col min="20" max="20" width="27.42578125" bestFit="1" customWidth="1"/>
    <col min="21" max="21" width="64" customWidth="1"/>
    <col min="22" max="22" width="55.7109375" customWidth="1"/>
  </cols>
  <sheetData>
    <row r="1" spans="1:22" ht="192.75" customHeight="1" thickBot="1" x14ac:dyDescent="0.45">
      <c r="A1" s="299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1"/>
    </row>
    <row r="2" spans="1:22" ht="32.25" thickBot="1" x14ac:dyDescent="0.55000000000000004">
      <c r="A2" s="302" t="s">
        <v>37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4"/>
    </row>
    <row r="3" spans="1:22" ht="27" thickBot="1" x14ac:dyDescent="0.45">
      <c r="A3" s="305" t="s">
        <v>22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7"/>
      <c r="O3" s="308" t="s">
        <v>19</v>
      </c>
      <c r="P3" s="309"/>
      <c r="Q3" s="309"/>
      <c r="R3" s="309"/>
      <c r="S3" s="309"/>
      <c r="T3" s="309"/>
      <c r="U3" s="11"/>
      <c r="V3" t="s">
        <v>24</v>
      </c>
    </row>
    <row r="4" spans="1:22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2" t="s">
        <v>8</v>
      </c>
      <c r="O4" s="3" t="s">
        <v>15</v>
      </c>
      <c r="P4" s="3" t="s">
        <v>18</v>
      </c>
      <c r="Q4" s="3" t="s">
        <v>16</v>
      </c>
      <c r="R4" s="3" t="s">
        <v>17</v>
      </c>
      <c r="S4" s="4" t="s">
        <v>21</v>
      </c>
      <c r="T4" s="5" t="s">
        <v>20</v>
      </c>
      <c r="V4" s="9" t="s">
        <v>23</v>
      </c>
    </row>
    <row r="5" spans="1:22" x14ac:dyDescent="0.25">
      <c r="A5" s="165">
        <v>1</v>
      </c>
      <c r="B5" s="166" t="s">
        <v>403</v>
      </c>
      <c r="C5" s="166" t="s">
        <v>108</v>
      </c>
      <c r="D5" s="166" t="s">
        <v>286</v>
      </c>
      <c r="E5" s="166">
        <v>2003</v>
      </c>
      <c r="F5" s="166">
        <v>4</v>
      </c>
      <c r="G5" s="164" t="s">
        <v>52</v>
      </c>
      <c r="H5" s="169" t="s">
        <v>94</v>
      </c>
      <c r="I5" s="170" t="s">
        <v>404</v>
      </c>
      <c r="J5" s="167">
        <v>174975</v>
      </c>
      <c r="K5" s="168">
        <v>1228</v>
      </c>
      <c r="L5" s="168" t="s">
        <v>405</v>
      </c>
      <c r="M5" s="173">
        <v>37621</v>
      </c>
      <c r="N5" s="174" t="s">
        <v>415</v>
      </c>
      <c r="O5" s="179">
        <v>42773</v>
      </c>
      <c r="P5" s="179">
        <v>42725</v>
      </c>
      <c r="Q5" s="136" t="s">
        <v>324</v>
      </c>
      <c r="R5" s="176">
        <v>21249.14</v>
      </c>
      <c r="S5" s="175" t="s">
        <v>418</v>
      </c>
      <c r="T5" s="177" t="s">
        <v>90</v>
      </c>
      <c r="U5" s="10"/>
    </row>
    <row r="6" spans="1:22" x14ac:dyDescent="0.25">
      <c r="A6" s="165">
        <v>2</v>
      </c>
      <c r="B6" s="166" t="s">
        <v>406</v>
      </c>
      <c r="C6" s="166" t="s">
        <v>42</v>
      </c>
      <c r="D6" s="166" t="s">
        <v>223</v>
      </c>
      <c r="E6" s="166">
        <v>2006</v>
      </c>
      <c r="F6" s="166">
        <v>4</v>
      </c>
      <c r="G6" s="164" t="s">
        <v>68</v>
      </c>
      <c r="H6" s="169" t="s">
        <v>94</v>
      </c>
      <c r="I6" s="170" t="s">
        <v>404</v>
      </c>
      <c r="J6" s="167">
        <v>158000</v>
      </c>
      <c r="K6" s="168">
        <v>34886</v>
      </c>
      <c r="L6" s="168" t="s">
        <v>106</v>
      </c>
      <c r="M6" s="173">
        <v>38758</v>
      </c>
      <c r="N6" s="174" t="s">
        <v>416</v>
      </c>
      <c r="O6" s="179">
        <v>42773</v>
      </c>
      <c r="P6" s="179">
        <v>42725</v>
      </c>
      <c r="Q6" s="136" t="s">
        <v>324</v>
      </c>
      <c r="R6" s="178">
        <v>21249.14</v>
      </c>
      <c r="S6" s="177" t="s">
        <v>418</v>
      </c>
      <c r="T6" s="177" t="s">
        <v>90</v>
      </c>
    </row>
    <row r="7" spans="1:22" x14ac:dyDescent="0.25">
      <c r="A7" s="165">
        <v>3</v>
      </c>
      <c r="B7" s="166" t="s">
        <v>407</v>
      </c>
      <c r="C7" s="166" t="s">
        <v>38</v>
      </c>
      <c r="D7" s="166" t="s">
        <v>408</v>
      </c>
      <c r="E7" s="166">
        <v>2003</v>
      </c>
      <c r="F7" s="166">
        <v>4</v>
      </c>
      <c r="G7" s="164" t="s">
        <v>68</v>
      </c>
      <c r="H7" s="169" t="s">
        <v>94</v>
      </c>
      <c r="I7" s="170" t="s">
        <v>404</v>
      </c>
      <c r="J7" s="167">
        <v>133131.25</v>
      </c>
      <c r="K7" s="168">
        <v>4692</v>
      </c>
      <c r="L7" s="168" t="s">
        <v>409</v>
      </c>
      <c r="M7" s="173">
        <v>37574</v>
      </c>
      <c r="N7" s="174" t="s">
        <v>417</v>
      </c>
      <c r="O7" s="179">
        <v>42773</v>
      </c>
      <c r="P7" s="179">
        <v>42725</v>
      </c>
      <c r="Q7" s="136" t="s">
        <v>324</v>
      </c>
      <c r="R7" s="178">
        <v>21249.14</v>
      </c>
      <c r="S7" s="177" t="s">
        <v>418</v>
      </c>
      <c r="T7" s="177" t="s">
        <v>90</v>
      </c>
    </row>
    <row r="8" spans="1:22" x14ac:dyDescent="0.25">
      <c r="A8" s="165">
        <v>4</v>
      </c>
      <c r="B8" s="166" t="s">
        <v>410</v>
      </c>
      <c r="C8" s="166" t="s">
        <v>38</v>
      </c>
      <c r="D8" s="166" t="s">
        <v>191</v>
      </c>
      <c r="E8" s="166">
        <v>2011</v>
      </c>
      <c r="F8" s="166">
        <v>4</v>
      </c>
      <c r="G8" s="164" t="s">
        <v>233</v>
      </c>
      <c r="H8" s="169" t="s">
        <v>94</v>
      </c>
      <c r="I8" s="170" t="s">
        <v>404</v>
      </c>
      <c r="J8" s="167">
        <v>188867.5</v>
      </c>
      <c r="K8" s="168" t="s">
        <v>299</v>
      </c>
      <c r="L8" s="168" t="s">
        <v>409</v>
      </c>
      <c r="M8" s="173">
        <v>40921</v>
      </c>
      <c r="N8" s="174" t="s">
        <v>402</v>
      </c>
      <c r="O8" s="179">
        <v>42773</v>
      </c>
      <c r="P8" s="179">
        <v>42725</v>
      </c>
      <c r="Q8" s="136" t="s">
        <v>324</v>
      </c>
      <c r="R8" s="178">
        <v>21249.14</v>
      </c>
      <c r="S8" s="177" t="s">
        <v>418</v>
      </c>
      <c r="T8" s="177" t="s">
        <v>90</v>
      </c>
    </row>
    <row r="9" spans="1:22" x14ac:dyDescent="0.25">
      <c r="A9" s="165">
        <v>5</v>
      </c>
      <c r="B9" s="166" t="s">
        <v>411</v>
      </c>
      <c r="C9" s="166" t="s">
        <v>108</v>
      </c>
      <c r="D9" s="166" t="s">
        <v>286</v>
      </c>
      <c r="E9" s="166">
        <v>2009</v>
      </c>
      <c r="F9" s="166">
        <v>4</v>
      </c>
      <c r="G9" s="164" t="s">
        <v>52</v>
      </c>
      <c r="H9" s="169" t="s">
        <v>94</v>
      </c>
      <c r="I9" s="171" t="s">
        <v>412</v>
      </c>
      <c r="J9" s="167">
        <v>203200</v>
      </c>
      <c r="K9" s="168">
        <v>19698</v>
      </c>
      <c r="L9" s="168" t="s">
        <v>413</v>
      </c>
      <c r="M9" s="173">
        <v>39660</v>
      </c>
      <c r="N9" s="174" t="s">
        <v>402</v>
      </c>
      <c r="O9" s="179">
        <v>42773</v>
      </c>
      <c r="P9" s="179">
        <v>42725</v>
      </c>
      <c r="Q9" s="136" t="s">
        <v>324</v>
      </c>
      <c r="R9" s="178">
        <v>21249.14</v>
      </c>
      <c r="S9" s="177" t="s">
        <v>418</v>
      </c>
      <c r="T9" s="177" t="s">
        <v>90</v>
      </c>
    </row>
    <row r="10" spans="1:22" ht="30" x14ac:dyDescent="0.25">
      <c r="A10" s="165">
        <v>6</v>
      </c>
      <c r="B10" s="166" t="s">
        <v>304</v>
      </c>
      <c r="C10" s="166" t="s">
        <v>236</v>
      </c>
      <c r="D10" s="166" t="s">
        <v>414</v>
      </c>
      <c r="E10" s="166">
        <v>2009</v>
      </c>
      <c r="F10" s="166">
        <v>4</v>
      </c>
      <c r="G10" s="164" t="s">
        <v>233</v>
      </c>
      <c r="H10" s="169" t="s">
        <v>94</v>
      </c>
      <c r="I10" s="170" t="s">
        <v>404</v>
      </c>
      <c r="J10" s="172">
        <v>711176.35</v>
      </c>
      <c r="K10" s="168" t="s">
        <v>299</v>
      </c>
      <c r="L10" s="168" t="s">
        <v>289</v>
      </c>
      <c r="M10" s="173">
        <v>39721</v>
      </c>
      <c r="N10" s="174" t="s">
        <v>322</v>
      </c>
      <c r="O10" s="179">
        <v>42773</v>
      </c>
      <c r="P10" s="179">
        <v>42725</v>
      </c>
      <c r="Q10" s="136" t="s">
        <v>324</v>
      </c>
      <c r="R10" s="178">
        <v>21249.14</v>
      </c>
      <c r="S10" s="177" t="s">
        <v>418</v>
      </c>
      <c r="T10" s="177" t="s">
        <v>90</v>
      </c>
    </row>
  </sheetData>
  <mergeCells count="4">
    <mergeCell ref="A1:T1"/>
    <mergeCell ref="A2:T2"/>
    <mergeCell ref="A3:N3"/>
    <mergeCell ref="O3:T3"/>
  </mergeCells>
  <pageMargins left="0.7" right="0.7" top="0.75" bottom="0.75" header="0.3" footer="0.3"/>
  <pageSetup paperSize="14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V11"/>
  <sheetViews>
    <sheetView topLeftCell="G1" zoomScale="60" zoomScaleNormal="60" workbookViewId="0">
      <selection activeCell="M21" sqref="M21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89.7109375" bestFit="1" customWidth="1"/>
    <col min="15" max="15" width="19.85546875" bestFit="1" customWidth="1"/>
    <col min="16" max="16" width="28" bestFit="1" customWidth="1"/>
    <col min="17" max="17" width="11.42578125" bestFit="1" customWidth="1"/>
    <col min="18" max="18" width="19.42578125" bestFit="1" customWidth="1"/>
    <col min="19" max="19" width="30" bestFit="1" customWidth="1"/>
    <col min="20" max="20" width="27.42578125" bestFit="1" customWidth="1"/>
    <col min="21" max="21" width="64" customWidth="1"/>
    <col min="22" max="22" width="55.7109375" customWidth="1"/>
  </cols>
  <sheetData>
    <row r="1" spans="1:22" ht="192.75" customHeight="1" thickBot="1" x14ac:dyDescent="0.45">
      <c r="A1" s="299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1"/>
    </row>
    <row r="2" spans="1:22" ht="32.25" thickBot="1" x14ac:dyDescent="0.55000000000000004">
      <c r="A2" s="302" t="s">
        <v>37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4"/>
    </row>
    <row r="3" spans="1:22" ht="27" thickBot="1" x14ac:dyDescent="0.45">
      <c r="A3" s="305" t="s">
        <v>26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7"/>
      <c r="O3" s="308" t="s">
        <v>19</v>
      </c>
      <c r="P3" s="309"/>
      <c r="Q3" s="309"/>
      <c r="R3" s="309"/>
      <c r="S3" s="309"/>
      <c r="T3" s="309"/>
      <c r="U3" s="11"/>
      <c r="V3" t="s">
        <v>24</v>
      </c>
    </row>
    <row r="4" spans="1:22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2" t="s">
        <v>8</v>
      </c>
      <c r="O4" s="3" t="s">
        <v>15</v>
      </c>
      <c r="P4" s="3" t="s">
        <v>18</v>
      </c>
      <c r="Q4" s="3" t="s">
        <v>16</v>
      </c>
      <c r="R4" s="3" t="s">
        <v>17</v>
      </c>
      <c r="S4" s="4" t="s">
        <v>21</v>
      </c>
      <c r="T4" s="5" t="s">
        <v>20</v>
      </c>
      <c r="V4" s="9" t="s">
        <v>23</v>
      </c>
    </row>
    <row r="5" spans="1:22" ht="30" x14ac:dyDescent="0.25">
      <c r="A5" s="127">
        <v>1</v>
      </c>
      <c r="B5" s="128" t="s">
        <v>285</v>
      </c>
      <c r="C5" s="128" t="s">
        <v>108</v>
      </c>
      <c r="D5" s="128" t="s">
        <v>286</v>
      </c>
      <c r="E5" s="128">
        <v>2010</v>
      </c>
      <c r="F5" s="128">
        <v>4</v>
      </c>
      <c r="G5" s="51" t="s">
        <v>52</v>
      </c>
      <c r="H5" s="129" t="s">
        <v>287</v>
      </c>
      <c r="I5" s="130" t="s">
        <v>288</v>
      </c>
      <c r="J5" s="71">
        <v>203050</v>
      </c>
      <c r="K5" s="131">
        <v>4134</v>
      </c>
      <c r="L5" s="131" t="s">
        <v>289</v>
      </c>
      <c r="M5" s="134" t="s">
        <v>311</v>
      </c>
      <c r="N5" s="17" t="s">
        <v>317</v>
      </c>
      <c r="O5" s="135">
        <v>42704</v>
      </c>
      <c r="P5" s="135">
        <v>43069</v>
      </c>
      <c r="Q5" s="136" t="s">
        <v>324</v>
      </c>
      <c r="R5" s="136">
        <v>290.24</v>
      </c>
      <c r="S5" s="137" t="s">
        <v>325</v>
      </c>
      <c r="T5" s="136" t="s">
        <v>90</v>
      </c>
      <c r="U5" s="10"/>
    </row>
    <row r="6" spans="1:22" ht="30" x14ac:dyDescent="0.25">
      <c r="A6" s="127">
        <v>2</v>
      </c>
      <c r="B6" s="128" t="s">
        <v>290</v>
      </c>
      <c r="C6" s="128" t="s">
        <v>42</v>
      </c>
      <c r="D6" s="128" t="s">
        <v>223</v>
      </c>
      <c r="E6" s="128">
        <v>2010</v>
      </c>
      <c r="F6" s="128">
        <v>4</v>
      </c>
      <c r="G6" s="51" t="s">
        <v>291</v>
      </c>
      <c r="H6" s="129" t="s">
        <v>292</v>
      </c>
      <c r="I6" s="130" t="s">
        <v>288</v>
      </c>
      <c r="J6" s="71">
        <v>200700</v>
      </c>
      <c r="K6" s="131">
        <v>55824</v>
      </c>
      <c r="L6" s="131" t="s">
        <v>289</v>
      </c>
      <c r="M6" s="134" t="s">
        <v>312</v>
      </c>
      <c r="N6" s="65" t="s">
        <v>318</v>
      </c>
      <c r="O6" s="135">
        <v>42704</v>
      </c>
      <c r="P6" s="135">
        <v>43069</v>
      </c>
      <c r="Q6" s="136" t="s">
        <v>324</v>
      </c>
      <c r="R6" s="136">
        <v>409.19</v>
      </c>
      <c r="S6" s="137" t="s">
        <v>325</v>
      </c>
      <c r="T6" s="136" t="s">
        <v>90</v>
      </c>
    </row>
    <row r="7" spans="1:22" ht="45" x14ac:dyDescent="0.25">
      <c r="A7" s="127">
        <v>3</v>
      </c>
      <c r="B7" s="128" t="s">
        <v>293</v>
      </c>
      <c r="C7" s="128" t="s">
        <v>38</v>
      </c>
      <c r="D7" s="128" t="s">
        <v>294</v>
      </c>
      <c r="E7" s="128">
        <v>2011</v>
      </c>
      <c r="F7" s="128">
        <v>4</v>
      </c>
      <c r="G7" s="51" t="s">
        <v>52</v>
      </c>
      <c r="H7" s="129" t="s">
        <v>295</v>
      </c>
      <c r="I7" s="130" t="s">
        <v>288</v>
      </c>
      <c r="J7" s="71">
        <v>142405</v>
      </c>
      <c r="K7" s="131" t="s">
        <v>296</v>
      </c>
      <c r="L7" s="131" t="s">
        <v>289</v>
      </c>
      <c r="M7" s="134" t="s">
        <v>313</v>
      </c>
      <c r="N7" s="65" t="s">
        <v>319</v>
      </c>
      <c r="O7" s="135">
        <v>42704</v>
      </c>
      <c r="P7" s="135">
        <v>43069</v>
      </c>
      <c r="Q7" s="136" t="s">
        <v>324</v>
      </c>
      <c r="R7" s="136">
        <v>326.94</v>
      </c>
      <c r="S7" s="137" t="s">
        <v>325</v>
      </c>
      <c r="T7" s="136" t="s">
        <v>90</v>
      </c>
    </row>
    <row r="8" spans="1:22" x14ac:dyDescent="0.25">
      <c r="A8" s="127">
        <v>4</v>
      </c>
      <c r="B8" s="128" t="s">
        <v>297</v>
      </c>
      <c r="C8" s="128" t="s">
        <v>38</v>
      </c>
      <c r="D8" s="128" t="s">
        <v>298</v>
      </c>
      <c r="E8" s="128">
        <v>2012</v>
      </c>
      <c r="F8" s="128">
        <v>4</v>
      </c>
      <c r="G8" s="51" t="s">
        <v>233</v>
      </c>
      <c r="H8" s="41" t="s">
        <v>295</v>
      </c>
      <c r="I8" s="130" t="s">
        <v>288</v>
      </c>
      <c r="J8" s="71">
        <v>188867.5</v>
      </c>
      <c r="K8" s="132" t="s">
        <v>299</v>
      </c>
      <c r="L8" s="131" t="s">
        <v>289</v>
      </c>
      <c r="M8" s="134" t="s">
        <v>314</v>
      </c>
      <c r="N8" s="65" t="s">
        <v>320</v>
      </c>
      <c r="O8" s="135">
        <v>42704</v>
      </c>
      <c r="P8" s="135">
        <v>43069</v>
      </c>
      <c r="Q8" s="136" t="s">
        <v>324</v>
      </c>
      <c r="R8" s="136">
        <v>671.08</v>
      </c>
      <c r="S8" s="137" t="s">
        <v>325</v>
      </c>
      <c r="T8" s="136" t="s">
        <v>90</v>
      </c>
    </row>
    <row r="9" spans="1:22" ht="45" x14ac:dyDescent="0.25">
      <c r="A9" s="127">
        <v>5</v>
      </c>
      <c r="B9" s="128" t="s">
        <v>300</v>
      </c>
      <c r="C9" s="128" t="s">
        <v>195</v>
      </c>
      <c r="D9" s="128" t="s">
        <v>301</v>
      </c>
      <c r="E9" s="128">
        <v>2012</v>
      </c>
      <c r="F9" s="128">
        <v>4</v>
      </c>
      <c r="G9" s="51" t="s">
        <v>302</v>
      </c>
      <c r="H9" s="129" t="s">
        <v>303</v>
      </c>
      <c r="I9" s="130" t="s">
        <v>288</v>
      </c>
      <c r="J9" s="71">
        <v>376431.02</v>
      </c>
      <c r="K9" s="131" t="s">
        <v>299</v>
      </c>
      <c r="L9" s="131" t="s">
        <v>289</v>
      </c>
      <c r="M9" s="134" t="s">
        <v>314</v>
      </c>
      <c r="N9" s="65" t="s">
        <v>321</v>
      </c>
      <c r="O9" s="135">
        <v>42704</v>
      </c>
      <c r="P9" s="135">
        <v>43069</v>
      </c>
      <c r="Q9" s="136" t="s">
        <v>324</v>
      </c>
      <c r="R9" s="136">
        <v>851.65</v>
      </c>
      <c r="S9" s="137" t="s">
        <v>325</v>
      </c>
      <c r="T9" s="136" t="s">
        <v>90</v>
      </c>
    </row>
    <row r="10" spans="1:22" ht="30" x14ac:dyDescent="0.25">
      <c r="A10" s="39">
        <v>7</v>
      </c>
      <c r="B10" s="128" t="s">
        <v>305</v>
      </c>
      <c r="C10" s="128" t="s">
        <v>42</v>
      </c>
      <c r="D10" s="131" t="s">
        <v>250</v>
      </c>
      <c r="E10" s="128">
        <v>2015</v>
      </c>
      <c r="F10" s="128">
        <v>4</v>
      </c>
      <c r="G10" s="51" t="s">
        <v>291</v>
      </c>
      <c r="H10" s="41" t="s">
        <v>295</v>
      </c>
      <c r="I10" s="130" t="s">
        <v>288</v>
      </c>
      <c r="J10" s="133">
        <v>303796</v>
      </c>
      <c r="K10" s="131" t="s">
        <v>306</v>
      </c>
      <c r="L10" s="131" t="s">
        <v>307</v>
      </c>
      <c r="M10" s="134" t="s">
        <v>315</v>
      </c>
      <c r="N10" s="17" t="s">
        <v>323</v>
      </c>
      <c r="O10" s="138"/>
      <c r="P10" s="138"/>
      <c r="Q10" s="138"/>
      <c r="R10" s="138"/>
      <c r="S10" s="137"/>
      <c r="T10" s="137"/>
    </row>
    <row r="11" spans="1:22" ht="30" x14ac:dyDescent="0.25">
      <c r="A11" s="39">
        <v>8</v>
      </c>
      <c r="B11" s="128" t="s">
        <v>308</v>
      </c>
      <c r="C11" s="128" t="s">
        <v>108</v>
      </c>
      <c r="D11" s="131" t="s">
        <v>309</v>
      </c>
      <c r="E11" s="128">
        <v>2017</v>
      </c>
      <c r="F11" s="128">
        <v>4</v>
      </c>
      <c r="G11" s="51" t="s">
        <v>291</v>
      </c>
      <c r="H11" s="129" t="s">
        <v>303</v>
      </c>
      <c r="I11" s="130" t="s">
        <v>288</v>
      </c>
      <c r="J11" s="133">
        <v>432000</v>
      </c>
      <c r="K11" s="131" t="s">
        <v>310</v>
      </c>
      <c r="L11" s="131" t="s">
        <v>289</v>
      </c>
      <c r="M11" s="134" t="s">
        <v>316</v>
      </c>
      <c r="N11" s="17" t="s">
        <v>323</v>
      </c>
      <c r="O11" s="138"/>
      <c r="P11" s="138"/>
      <c r="Q11" s="138"/>
      <c r="R11" s="138"/>
      <c r="S11" s="137"/>
      <c r="T11" s="137"/>
    </row>
  </sheetData>
  <mergeCells count="4">
    <mergeCell ref="A3:N3"/>
    <mergeCell ref="O3:T3"/>
    <mergeCell ref="A1:T1"/>
    <mergeCell ref="A2:T2"/>
  </mergeCells>
  <pageMargins left="0.7" right="0.7" top="0.75" bottom="0.75" header="0.3" footer="0.3"/>
  <pageSetup paperSize="14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U11"/>
  <sheetViews>
    <sheetView topLeftCell="I1" zoomScale="55" zoomScaleNormal="55" workbookViewId="0">
      <selection activeCell="N25" sqref="N25"/>
    </sheetView>
  </sheetViews>
  <sheetFormatPr baseColWidth="10" defaultColWidth="11.42578125" defaultRowHeight="15" x14ac:dyDescent="0.25"/>
  <cols>
    <col min="1" max="1" width="5.5703125" style="22" bestFit="1" customWidth="1"/>
    <col min="2" max="2" width="12.140625" style="22" bestFit="1" customWidth="1"/>
    <col min="3" max="3" width="21.7109375" style="22" bestFit="1" customWidth="1"/>
    <col min="4" max="4" width="19.42578125" style="22" bestFit="1" customWidth="1"/>
    <col min="5" max="5" width="12.85546875" style="22" bestFit="1" customWidth="1"/>
    <col min="6" max="6" width="15.7109375" style="22" bestFit="1" customWidth="1"/>
    <col min="7" max="7" width="17.85546875" style="22" bestFit="1" customWidth="1"/>
    <col min="8" max="8" width="56.28515625" style="22" bestFit="1" customWidth="1"/>
    <col min="9" max="9" width="48.7109375" style="22" bestFit="1" customWidth="1"/>
    <col min="10" max="11" width="15.140625" style="22" bestFit="1" customWidth="1"/>
    <col min="12" max="12" width="18.85546875" style="22" bestFit="1" customWidth="1"/>
    <col min="13" max="13" width="30.28515625" style="22" bestFit="1" customWidth="1"/>
    <col min="14" max="14" width="114.7109375" style="22" bestFit="1" customWidth="1"/>
    <col min="15" max="15" width="19.85546875" style="22" bestFit="1" customWidth="1"/>
    <col min="16" max="16" width="28" style="22" bestFit="1" customWidth="1"/>
    <col min="17" max="17" width="11.5703125" style="22" bestFit="1" customWidth="1"/>
    <col min="18" max="18" width="19.42578125" style="22" bestFit="1" customWidth="1"/>
    <col min="19" max="19" width="30" style="22" bestFit="1" customWidth="1"/>
    <col min="20" max="20" width="49" style="22" bestFit="1" customWidth="1"/>
    <col min="21" max="21" width="64" style="22" customWidth="1"/>
    <col min="22" max="16384" width="11.42578125" style="22"/>
  </cols>
  <sheetData>
    <row r="1" spans="1:21" ht="192.75" customHeight="1" thickBot="1" x14ac:dyDescent="0.45">
      <c r="A1" s="324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6"/>
    </row>
    <row r="2" spans="1:21" ht="32.25" thickBot="1" x14ac:dyDescent="0.55000000000000004">
      <c r="A2" s="327" t="s">
        <v>37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9"/>
    </row>
    <row r="3" spans="1:21" ht="27" thickBot="1" x14ac:dyDescent="0.45">
      <c r="A3" s="305" t="s">
        <v>27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7"/>
      <c r="O3" s="322" t="s">
        <v>19</v>
      </c>
      <c r="P3" s="323"/>
      <c r="Q3" s="323"/>
      <c r="R3" s="323"/>
      <c r="S3" s="323"/>
      <c r="T3" s="323"/>
      <c r="U3" s="23"/>
    </row>
    <row r="4" spans="1:21" ht="61.5" customHeight="1" thickBot="1" x14ac:dyDescent="0.3">
      <c r="A4" s="58" t="s">
        <v>9</v>
      </c>
      <c r="B4" s="59" t="s">
        <v>14</v>
      </c>
      <c r="C4" s="59" t="s">
        <v>0</v>
      </c>
      <c r="D4" s="59" t="s">
        <v>1</v>
      </c>
      <c r="E4" s="59" t="s">
        <v>2</v>
      </c>
      <c r="F4" s="59" t="s">
        <v>12</v>
      </c>
      <c r="G4" s="59" t="s">
        <v>10</v>
      </c>
      <c r="H4" s="59" t="s">
        <v>11</v>
      </c>
      <c r="I4" s="59" t="s">
        <v>3</v>
      </c>
      <c r="J4" s="59" t="s">
        <v>4</v>
      </c>
      <c r="K4" s="59" t="s">
        <v>5</v>
      </c>
      <c r="L4" s="59" t="s">
        <v>6</v>
      </c>
      <c r="M4" s="59" t="s">
        <v>7</v>
      </c>
      <c r="N4" s="59" t="s">
        <v>8</v>
      </c>
      <c r="O4" s="61" t="s">
        <v>15</v>
      </c>
      <c r="P4" s="61" t="s">
        <v>18</v>
      </c>
      <c r="Q4" s="61" t="s">
        <v>16</v>
      </c>
      <c r="R4" s="61" t="s">
        <v>17</v>
      </c>
      <c r="S4" s="62" t="s">
        <v>21</v>
      </c>
      <c r="T4" s="63" t="s">
        <v>20</v>
      </c>
    </row>
    <row r="5" spans="1:21" x14ac:dyDescent="0.25">
      <c r="A5" s="64">
        <v>1</v>
      </c>
      <c r="B5" s="65" t="s">
        <v>51</v>
      </c>
      <c r="C5" s="65" t="s">
        <v>38</v>
      </c>
      <c r="D5" s="65" t="s">
        <v>39</v>
      </c>
      <c r="E5" s="65">
        <v>2006</v>
      </c>
      <c r="F5" s="65">
        <v>4</v>
      </c>
      <c r="G5" s="65" t="s">
        <v>52</v>
      </c>
      <c r="H5" s="65" t="s">
        <v>53</v>
      </c>
      <c r="I5" s="65" t="s">
        <v>54</v>
      </c>
      <c r="J5" s="66">
        <v>106300</v>
      </c>
      <c r="K5" s="65">
        <v>11996</v>
      </c>
      <c r="L5" s="65" t="s">
        <v>55</v>
      </c>
      <c r="M5" s="67" t="s">
        <v>75</v>
      </c>
      <c r="N5" s="65" t="s">
        <v>76</v>
      </c>
      <c r="O5" s="68">
        <v>42704</v>
      </c>
      <c r="P5" s="68">
        <v>43434</v>
      </c>
      <c r="Q5" s="316" t="s">
        <v>88</v>
      </c>
      <c r="R5" s="317"/>
      <c r="S5" s="69" t="s">
        <v>89</v>
      </c>
      <c r="T5" s="70" t="s">
        <v>90</v>
      </c>
      <c r="U5" s="38"/>
    </row>
    <row r="6" spans="1:21" x14ac:dyDescent="0.25">
      <c r="A6" s="64">
        <v>2</v>
      </c>
      <c r="B6" s="65" t="s">
        <v>56</v>
      </c>
      <c r="C6" s="65" t="s">
        <v>40</v>
      </c>
      <c r="D6" s="65" t="s">
        <v>41</v>
      </c>
      <c r="E6" s="65">
        <v>2008</v>
      </c>
      <c r="F6" s="65">
        <v>6</v>
      </c>
      <c r="G6" s="65" t="s">
        <v>57</v>
      </c>
      <c r="H6" s="65" t="s">
        <v>58</v>
      </c>
      <c r="I6" s="65" t="s">
        <v>54</v>
      </c>
      <c r="J6" s="66">
        <v>1878525</v>
      </c>
      <c r="K6" s="65">
        <v>829</v>
      </c>
      <c r="L6" s="65" t="s">
        <v>59</v>
      </c>
      <c r="M6" s="67" t="s">
        <v>77</v>
      </c>
      <c r="N6" s="65" t="s">
        <v>78</v>
      </c>
      <c r="O6" s="68">
        <v>42704</v>
      </c>
      <c r="P6" s="68">
        <v>43434</v>
      </c>
      <c r="Q6" s="318"/>
      <c r="R6" s="319"/>
      <c r="S6" s="69" t="s">
        <v>89</v>
      </c>
      <c r="T6" s="70" t="s">
        <v>90</v>
      </c>
    </row>
    <row r="7" spans="1:21" x14ac:dyDescent="0.25">
      <c r="A7" s="64">
        <v>3</v>
      </c>
      <c r="B7" s="65" t="s">
        <v>60</v>
      </c>
      <c r="C7" s="65" t="s">
        <v>42</v>
      </c>
      <c r="D7" s="65" t="s">
        <v>43</v>
      </c>
      <c r="E7" s="65">
        <v>2013</v>
      </c>
      <c r="F7" s="65">
        <v>6</v>
      </c>
      <c r="G7" s="65" t="s">
        <v>61</v>
      </c>
      <c r="H7" s="65" t="s">
        <v>53</v>
      </c>
      <c r="I7" s="65" t="s">
        <v>54</v>
      </c>
      <c r="J7" s="66">
        <v>388900</v>
      </c>
      <c r="K7" s="65" t="s">
        <v>62</v>
      </c>
      <c r="L7" s="65" t="s">
        <v>63</v>
      </c>
      <c r="M7" s="67" t="s">
        <v>79</v>
      </c>
      <c r="N7" s="65" t="s">
        <v>80</v>
      </c>
      <c r="O7" s="68">
        <v>42704</v>
      </c>
      <c r="P7" s="68">
        <v>43434</v>
      </c>
      <c r="Q7" s="318"/>
      <c r="R7" s="319"/>
      <c r="S7" s="69" t="s">
        <v>89</v>
      </c>
      <c r="T7" s="70" t="s">
        <v>90</v>
      </c>
    </row>
    <row r="8" spans="1:21" x14ac:dyDescent="0.25">
      <c r="A8" s="64">
        <v>4</v>
      </c>
      <c r="B8" s="65" t="s">
        <v>64</v>
      </c>
      <c r="C8" s="65" t="s">
        <v>44</v>
      </c>
      <c r="D8" s="65" t="s">
        <v>45</v>
      </c>
      <c r="E8" s="65">
        <v>2011</v>
      </c>
      <c r="F8" s="65">
        <v>6</v>
      </c>
      <c r="G8" s="65" t="s">
        <v>57</v>
      </c>
      <c r="H8" s="65" t="s">
        <v>65</v>
      </c>
      <c r="I8" s="65" t="s">
        <v>54</v>
      </c>
      <c r="J8" s="66">
        <v>92500</v>
      </c>
      <c r="K8" s="65" t="s">
        <v>66</v>
      </c>
      <c r="L8" s="65" t="s">
        <v>59</v>
      </c>
      <c r="M8" s="67" t="s">
        <v>81</v>
      </c>
      <c r="N8" s="65" t="s">
        <v>82</v>
      </c>
      <c r="O8" s="68">
        <v>42704</v>
      </c>
      <c r="P8" s="68">
        <v>43434</v>
      </c>
      <c r="Q8" s="318"/>
      <c r="R8" s="319"/>
      <c r="S8" s="69" t="s">
        <v>89</v>
      </c>
      <c r="T8" s="70" t="s">
        <v>90</v>
      </c>
    </row>
    <row r="9" spans="1:21" x14ac:dyDescent="0.25">
      <c r="A9" s="64">
        <v>5</v>
      </c>
      <c r="B9" s="65" t="s">
        <v>67</v>
      </c>
      <c r="C9" s="65" t="s">
        <v>38</v>
      </c>
      <c r="D9" s="65" t="s">
        <v>46</v>
      </c>
      <c r="E9" s="65">
        <v>2016</v>
      </c>
      <c r="F9" s="65">
        <v>4</v>
      </c>
      <c r="G9" s="65" t="s">
        <v>68</v>
      </c>
      <c r="H9" s="65" t="s">
        <v>53</v>
      </c>
      <c r="I9" s="66" t="s">
        <v>54</v>
      </c>
      <c r="J9" s="66">
        <v>251900</v>
      </c>
      <c r="K9" s="65" t="s">
        <v>69</v>
      </c>
      <c r="L9" s="65" t="s">
        <v>59</v>
      </c>
      <c r="M9" s="65" t="s">
        <v>83</v>
      </c>
      <c r="N9" s="65" t="s">
        <v>84</v>
      </c>
      <c r="O9" s="68">
        <v>42704</v>
      </c>
      <c r="P9" s="68">
        <v>43434</v>
      </c>
      <c r="Q9" s="318"/>
      <c r="R9" s="319"/>
      <c r="S9" s="69" t="s">
        <v>89</v>
      </c>
      <c r="T9" s="70" t="s">
        <v>90</v>
      </c>
    </row>
    <row r="10" spans="1:21" x14ac:dyDescent="0.25">
      <c r="A10" s="64">
        <v>6</v>
      </c>
      <c r="B10" s="65" t="s">
        <v>70</v>
      </c>
      <c r="C10" s="65" t="s">
        <v>47</v>
      </c>
      <c r="D10" s="65" t="s">
        <v>48</v>
      </c>
      <c r="E10" s="65">
        <v>2012</v>
      </c>
      <c r="F10" s="65">
        <v>4</v>
      </c>
      <c r="G10" s="65" t="s">
        <v>52</v>
      </c>
      <c r="H10" s="65" t="s">
        <v>53</v>
      </c>
      <c r="I10" s="65" t="s">
        <v>54</v>
      </c>
      <c r="J10" s="66">
        <v>139000</v>
      </c>
      <c r="K10" s="65" t="s">
        <v>71</v>
      </c>
      <c r="L10" s="65" t="s">
        <v>72</v>
      </c>
      <c r="M10" s="65" t="s">
        <v>85</v>
      </c>
      <c r="N10" s="65" t="s">
        <v>84</v>
      </c>
      <c r="O10" s="68">
        <v>42704</v>
      </c>
      <c r="P10" s="68">
        <v>43434</v>
      </c>
      <c r="Q10" s="318"/>
      <c r="R10" s="319"/>
      <c r="S10" s="69" t="s">
        <v>89</v>
      </c>
      <c r="T10" s="70" t="s">
        <v>90</v>
      </c>
    </row>
    <row r="11" spans="1:21" x14ac:dyDescent="0.25">
      <c r="A11" s="70">
        <v>7</v>
      </c>
      <c r="B11" s="65" t="s">
        <v>73</v>
      </c>
      <c r="C11" s="65" t="s">
        <v>49</v>
      </c>
      <c r="D11" s="65" t="s">
        <v>50</v>
      </c>
      <c r="E11" s="65">
        <v>2008</v>
      </c>
      <c r="F11" s="65">
        <v>8</v>
      </c>
      <c r="G11" s="65" t="s">
        <v>74</v>
      </c>
      <c r="H11" s="65" t="s">
        <v>65</v>
      </c>
      <c r="I11" s="65" t="s">
        <v>54</v>
      </c>
      <c r="J11" s="71">
        <v>300000</v>
      </c>
      <c r="K11" s="65">
        <v>109</v>
      </c>
      <c r="L11" s="65" t="s">
        <v>59</v>
      </c>
      <c r="M11" s="65" t="s">
        <v>86</v>
      </c>
      <c r="N11" s="65" t="s">
        <v>87</v>
      </c>
      <c r="O11" s="68">
        <v>42704</v>
      </c>
      <c r="P11" s="68">
        <v>43434</v>
      </c>
      <c r="Q11" s="320"/>
      <c r="R11" s="321"/>
      <c r="S11" s="69" t="s">
        <v>89</v>
      </c>
      <c r="T11" s="70" t="s">
        <v>90</v>
      </c>
    </row>
  </sheetData>
  <mergeCells count="5">
    <mergeCell ref="Q5:R11"/>
    <mergeCell ref="A3:N3"/>
    <mergeCell ref="O3:T3"/>
    <mergeCell ref="A1:T1"/>
    <mergeCell ref="A2:T2"/>
  </mergeCells>
  <pageMargins left="0.7" right="0.7" top="0.75" bottom="0.75" header="0.3" footer="0.3"/>
  <pageSetup paperSize="14"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U20"/>
  <sheetViews>
    <sheetView topLeftCell="E1" zoomScale="55" zoomScaleNormal="55" workbookViewId="0">
      <pane ySplit="1" topLeftCell="A2" activePane="bottomLeft" state="frozen"/>
      <selection pane="bottomLeft" activeCell="L36" sqref="L36"/>
    </sheetView>
  </sheetViews>
  <sheetFormatPr baseColWidth="10" defaultColWidth="11.42578125" defaultRowHeight="15" x14ac:dyDescent="0.25"/>
  <cols>
    <col min="1" max="1" width="5.5703125" style="22" bestFit="1" customWidth="1"/>
    <col min="2" max="2" width="12.140625" style="22" bestFit="1" customWidth="1"/>
    <col min="3" max="3" width="35" style="22" bestFit="1" customWidth="1"/>
    <col min="4" max="4" width="22.28515625" style="22" bestFit="1" customWidth="1"/>
    <col min="5" max="5" width="12.85546875" style="22" bestFit="1" customWidth="1"/>
    <col min="6" max="6" width="15.7109375" style="22" bestFit="1" customWidth="1"/>
    <col min="7" max="7" width="19.140625" style="22" bestFit="1" customWidth="1"/>
    <col min="8" max="8" width="50.85546875" style="22" bestFit="1" customWidth="1"/>
    <col min="9" max="9" width="38.28515625" style="22" bestFit="1" customWidth="1"/>
    <col min="10" max="10" width="16.7109375" style="22" bestFit="1" customWidth="1"/>
    <col min="11" max="11" width="17" style="22" bestFit="1" customWidth="1"/>
    <col min="12" max="12" width="20.42578125" style="22" bestFit="1" customWidth="1"/>
    <col min="13" max="13" width="26.85546875" style="22" bestFit="1" customWidth="1"/>
    <col min="14" max="14" width="51.5703125" style="22" bestFit="1" customWidth="1"/>
    <col min="15" max="15" width="19.85546875" style="22" bestFit="1" customWidth="1"/>
    <col min="16" max="16" width="28" style="22" bestFit="1" customWidth="1"/>
    <col min="17" max="17" width="11.5703125" style="22" bestFit="1" customWidth="1"/>
    <col min="18" max="18" width="19.42578125" style="22" bestFit="1" customWidth="1"/>
    <col min="19" max="19" width="32.85546875" style="22" bestFit="1" customWidth="1"/>
    <col min="20" max="20" width="49" style="22" bestFit="1" customWidth="1"/>
    <col min="21" max="21" width="64" style="22" customWidth="1"/>
    <col min="22" max="16384" width="11.42578125" style="22"/>
  </cols>
  <sheetData>
    <row r="1" spans="1:21" ht="192.75" customHeight="1" thickBot="1" x14ac:dyDescent="0.45">
      <c r="A1" s="324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6"/>
    </row>
    <row r="2" spans="1:21" ht="32.25" thickBot="1" x14ac:dyDescent="0.55000000000000004">
      <c r="A2" s="327" t="s">
        <v>37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9"/>
    </row>
    <row r="3" spans="1:21" ht="27" thickBot="1" x14ac:dyDescent="0.45">
      <c r="A3" s="305" t="s">
        <v>28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7"/>
      <c r="O3" s="322" t="s">
        <v>19</v>
      </c>
      <c r="P3" s="323"/>
      <c r="Q3" s="323"/>
      <c r="R3" s="323"/>
      <c r="S3" s="323"/>
      <c r="T3" s="323"/>
      <c r="U3" s="23"/>
    </row>
    <row r="4" spans="1:21" ht="61.5" customHeight="1" thickBot="1" x14ac:dyDescent="0.3">
      <c r="A4" s="24" t="s">
        <v>9</v>
      </c>
      <c r="B4" s="25" t="s">
        <v>14</v>
      </c>
      <c r="C4" s="25" t="s">
        <v>0</v>
      </c>
      <c r="D4" s="25" t="s">
        <v>1</v>
      </c>
      <c r="E4" s="25" t="s">
        <v>2</v>
      </c>
      <c r="F4" s="25" t="s">
        <v>12</v>
      </c>
      <c r="G4" s="25" t="s">
        <v>10</v>
      </c>
      <c r="H4" s="25" t="s">
        <v>11</v>
      </c>
      <c r="I4" s="25" t="s">
        <v>3</v>
      </c>
      <c r="J4" s="25" t="s">
        <v>4</v>
      </c>
      <c r="K4" s="25" t="s">
        <v>5</v>
      </c>
      <c r="L4" s="25" t="s">
        <v>6</v>
      </c>
      <c r="M4" s="25" t="s">
        <v>7</v>
      </c>
      <c r="N4" s="25" t="s">
        <v>8</v>
      </c>
      <c r="O4" s="26" t="s">
        <v>15</v>
      </c>
      <c r="P4" s="26" t="s">
        <v>18</v>
      </c>
      <c r="Q4" s="26" t="s">
        <v>16</v>
      </c>
      <c r="R4" s="26" t="s">
        <v>17</v>
      </c>
      <c r="S4" s="27" t="s">
        <v>21</v>
      </c>
      <c r="T4" s="28" t="s">
        <v>20</v>
      </c>
    </row>
    <row r="5" spans="1:21" x14ac:dyDescent="0.25">
      <c r="A5" s="29"/>
      <c r="B5" s="31" t="s">
        <v>91</v>
      </c>
      <c r="C5" s="30" t="s">
        <v>92</v>
      </c>
      <c r="D5" s="31" t="s">
        <v>93</v>
      </c>
      <c r="E5" s="30">
        <v>1990</v>
      </c>
      <c r="F5" s="30">
        <v>8</v>
      </c>
      <c r="G5" s="30" t="s">
        <v>57</v>
      </c>
      <c r="H5" s="32" t="s">
        <v>94</v>
      </c>
      <c r="I5" s="30" t="s">
        <v>95</v>
      </c>
      <c r="J5" s="30" t="s">
        <v>96</v>
      </c>
      <c r="K5" s="30" t="s">
        <v>97</v>
      </c>
      <c r="L5" s="30" t="s">
        <v>98</v>
      </c>
      <c r="M5" s="33">
        <v>37666</v>
      </c>
      <c r="N5" s="20" t="s">
        <v>162</v>
      </c>
      <c r="O5" s="34">
        <v>42706</v>
      </c>
      <c r="P5" s="34">
        <v>43071</v>
      </c>
      <c r="Q5" s="35" t="s">
        <v>166</v>
      </c>
      <c r="R5" s="35">
        <v>683.92</v>
      </c>
      <c r="S5" s="36" t="s">
        <v>167</v>
      </c>
      <c r="T5" s="37" t="s">
        <v>168</v>
      </c>
      <c r="U5" s="38"/>
    </row>
    <row r="6" spans="1:21" x14ac:dyDescent="0.25">
      <c r="A6" s="21">
        <v>1</v>
      </c>
      <c r="B6" s="40" t="s">
        <v>99</v>
      </c>
      <c r="C6" s="39" t="s">
        <v>49</v>
      </c>
      <c r="D6" s="40" t="s">
        <v>68</v>
      </c>
      <c r="E6" s="39">
        <v>1991</v>
      </c>
      <c r="F6" s="39">
        <v>6</v>
      </c>
      <c r="G6" s="12" t="s">
        <v>100</v>
      </c>
      <c r="H6" s="41" t="s">
        <v>94</v>
      </c>
      <c r="I6" s="42" t="s">
        <v>95</v>
      </c>
      <c r="J6" s="13">
        <v>0</v>
      </c>
      <c r="K6" s="15">
        <v>1332126</v>
      </c>
      <c r="L6" s="15" t="s">
        <v>101</v>
      </c>
      <c r="M6" s="44">
        <v>37386</v>
      </c>
      <c r="N6" s="17" t="s">
        <v>163</v>
      </c>
      <c r="O6" s="45"/>
      <c r="P6" s="45"/>
      <c r="Q6" s="45"/>
      <c r="R6" s="45"/>
      <c r="S6" s="45"/>
      <c r="T6" s="46"/>
    </row>
    <row r="7" spans="1:21" x14ac:dyDescent="0.25">
      <c r="A7" s="21">
        <v>2</v>
      </c>
      <c r="B7" s="40" t="s">
        <v>102</v>
      </c>
      <c r="C7" s="39" t="s">
        <v>103</v>
      </c>
      <c r="D7" s="40" t="s">
        <v>104</v>
      </c>
      <c r="E7" s="39">
        <v>2004</v>
      </c>
      <c r="F7" s="39">
        <v>4</v>
      </c>
      <c r="G7" s="12" t="s">
        <v>105</v>
      </c>
      <c r="H7" s="41" t="s">
        <v>94</v>
      </c>
      <c r="I7" s="42" t="s">
        <v>95</v>
      </c>
      <c r="J7" s="13">
        <v>79000</v>
      </c>
      <c r="K7" s="15">
        <v>23589</v>
      </c>
      <c r="L7" s="15" t="s">
        <v>106</v>
      </c>
      <c r="M7" s="44">
        <v>38096</v>
      </c>
      <c r="N7" s="17" t="s">
        <v>162</v>
      </c>
      <c r="O7" s="47">
        <v>42706</v>
      </c>
      <c r="P7" s="47">
        <v>43071</v>
      </c>
      <c r="Q7" s="45" t="s">
        <v>166</v>
      </c>
      <c r="R7" s="48">
        <v>276.94</v>
      </c>
      <c r="S7" s="45" t="s">
        <v>167</v>
      </c>
      <c r="T7" s="46" t="s">
        <v>168</v>
      </c>
    </row>
    <row r="8" spans="1:21" x14ac:dyDescent="0.25">
      <c r="A8" s="21">
        <v>3</v>
      </c>
      <c r="B8" s="40" t="s">
        <v>107</v>
      </c>
      <c r="C8" s="39" t="s">
        <v>108</v>
      </c>
      <c r="D8" s="40" t="s">
        <v>109</v>
      </c>
      <c r="E8" s="39">
        <v>2004</v>
      </c>
      <c r="F8" s="39">
        <v>4</v>
      </c>
      <c r="G8" s="12" t="s">
        <v>110</v>
      </c>
      <c r="H8" s="41" t="s">
        <v>94</v>
      </c>
      <c r="I8" s="42" t="s">
        <v>95</v>
      </c>
      <c r="J8" s="13">
        <v>172800</v>
      </c>
      <c r="K8" s="15">
        <v>822</v>
      </c>
      <c r="L8" s="15" t="s">
        <v>111</v>
      </c>
      <c r="M8" s="44">
        <v>38132</v>
      </c>
      <c r="N8" s="17" t="s">
        <v>162</v>
      </c>
      <c r="O8" s="47">
        <v>42706</v>
      </c>
      <c r="P8" s="47">
        <v>43071</v>
      </c>
      <c r="Q8" s="45" t="s">
        <v>166</v>
      </c>
      <c r="R8" s="48">
        <v>263.17</v>
      </c>
      <c r="S8" s="45" t="s">
        <v>167</v>
      </c>
      <c r="T8" s="46" t="s">
        <v>168</v>
      </c>
    </row>
    <row r="9" spans="1:21" x14ac:dyDescent="0.25">
      <c r="A9" s="21">
        <v>4</v>
      </c>
      <c r="B9" s="40" t="s">
        <v>112</v>
      </c>
      <c r="C9" s="39" t="s">
        <v>113</v>
      </c>
      <c r="D9" s="40" t="s">
        <v>114</v>
      </c>
      <c r="E9" s="39">
        <v>2004</v>
      </c>
      <c r="F9" s="39">
        <v>6</v>
      </c>
      <c r="G9" s="12" t="s">
        <v>115</v>
      </c>
      <c r="H9" s="41" t="s">
        <v>94</v>
      </c>
      <c r="I9" s="42" t="s">
        <v>95</v>
      </c>
      <c r="J9" s="13">
        <v>152000</v>
      </c>
      <c r="K9" s="15">
        <v>1213</v>
      </c>
      <c r="L9" s="15" t="s">
        <v>116</v>
      </c>
      <c r="M9" s="44">
        <v>38121</v>
      </c>
      <c r="N9" s="17" t="s">
        <v>162</v>
      </c>
      <c r="O9" s="47">
        <v>42706</v>
      </c>
      <c r="P9" s="47">
        <v>43071</v>
      </c>
      <c r="Q9" s="45" t="s">
        <v>166</v>
      </c>
      <c r="R9" s="48">
        <v>404.5</v>
      </c>
      <c r="S9" s="45" t="s">
        <v>167</v>
      </c>
      <c r="T9" s="46" t="s">
        <v>168</v>
      </c>
    </row>
    <row r="10" spans="1:21" x14ac:dyDescent="0.25">
      <c r="A10" s="21">
        <v>5</v>
      </c>
      <c r="B10" s="40" t="s">
        <v>117</v>
      </c>
      <c r="C10" s="39" t="s">
        <v>49</v>
      </c>
      <c r="D10" s="49" t="s">
        <v>118</v>
      </c>
      <c r="E10" s="39">
        <v>2004</v>
      </c>
      <c r="F10" s="39">
        <v>6</v>
      </c>
      <c r="G10" s="12" t="s">
        <v>119</v>
      </c>
      <c r="H10" s="41" t="s">
        <v>94</v>
      </c>
      <c r="I10" s="14" t="s">
        <v>95</v>
      </c>
      <c r="J10" s="13">
        <v>228000</v>
      </c>
      <c r="K10" s="15">
        <v>23709</v>
      </c>
      <c r="L10" s="15" t="s">
        <v>120</v>
      </c>
      <c r="M10" s="44">
        <v>38134</v>
      </c>
      <c r="N10" s="17" t="s">
        <v>164</v>
      </c>
      <c r="O10" s="47">
        <v>42706</v>
      </c>
      <c r="P10" s="47">
        <v>43071</v>
      </c>
      <c r="Q10" s="45" t="s">
        <v>166</v>
      </c>
      <c r="R10" s="48">
        <v>190.31</v>
      </c>
      <c r="S10" s="45" t="s">
        <v>167</v>
      </c>
      <c r="T10" s="46" t="s">
        <v>168</v>
      </c>
    </row>
    <row r="11" spans="1:21" x14ac:dyDescent="0.25">
      <c r="A11" s="21">
        <v>6</v>
      </c>
      <c r="B11" s="40" t="s">
        <v>121</v>
      </c>
      <c r="C11" s="39" t="s">
        <v>122</v>
      </c>
      <c r="D11" s="50" t="s">
        <v>123</v>
      </c>
      <c r="E11" s="39">
        <v>2008</v>
      </c>
      <c r="F11" s="39">
        <v>4</v>
      </c>
      <c r="G11" s="12" t="s">
        <v>124</v>
      </c>
      <c r="H11" s="41" t="s">
        <v>94</v>
      </c>
      <c r="I11" s="42" t="s">
        <v>95</v>
      </c>
      <c r="J11" s="13">
        <v>593000</v>
      </c>
      <c r="K11" s="15" t="s">
        <v>125</v>
      </c>
      <c r="L11" s="15" t="s">
        <v>126</v>
      </c>
      <c r="M11" s="44">
        <v>39580</v>
      </c>
      <c r="N11" s="17" t="s">
        <v>164</v>
      </c>
      <c r="O11" s="47">
        <v>42706</v>
      </c>
      <c r="P11" s="47">
        <v>43071</v>
      </c>
      <c r="Q11" s="45" t="s">
        <v>166</v>
      </c>
      <c r="R11" s="48">
        <v>657.62</v>
      </c>
      <c r="S11" s="45" t="s">
        <v>167</v>
      </c>
      <c r="T11" s="46" t="s">
        <v>168</v>
      </c>
    </row>
    <row r="12" spans="1:21" x14ac:dyDescent="0.25">
      <c r="A12" s="21">
        <v>7</v>
      </c>
      <c r="B12" s="40" t="s">
        <v>127</v>
      </c>
      <c r="C12" s="39" t="s">
        <v>108</v>
      </c>
      <c r="D12" s="50" t="s">
        <v>128</v>
      </c>
      <c r="E12" s="39">
        <v>2011</v>
      </c>
      <c r="F12" s="39">
        <v>4</v>
      </c>
      <c r="G12" s="12" t="s">
        <v>52</v>
      </c>
      <c r="H12" s="41" t="s">
        <v>94</v>
      </c>
      <c r="I12" s="42" t="s">
        <v>95</v>
      </c>
      <c r="J12" s="13">
        <v>234300</v>
      </c>
      <c r="K12" s="15" t="s">
        <v>129</v>
      </c>
      <c r="L12" s="15" t="s">
        <v>130</v>
      </c>
      <c r="M12" s="44">
        <v>40844</v>
      </c>
      <c r="N12" s="17" t="s">
        <v>164</v>
      </c>
      <c r="O12" s="47">
        <v>42706</v>
      </c>
      <c r="P12" s="47">
        <v>43071</v>
      </c>
      <c r="Q12" s="45" t="s">
        <v>166</v>
      </c>
      <c r="R12" s="48">
        <v>425.74</v>
      </c>
      <c r="S12" s="45" t="s">
        <v>167</v>
      </c>
      <c r="T12" s="46" t="s">
        <v>168</v>
      </c>
    </row>
    <row r="13" spans="1:21" x14ac:dyDescent="0.25">
      <c r="A13" s="21">
        <v>8</v>
      </c>
      <c r="B13" s="40" t="s">
        <v>131</v>
      </c>
      <c r="C13" s="39" t="s">
        <v>132</v>
      </c>
      <c r="D13" s="50" t="s">
        <v>133</v>
      </c>
      <c r="E13" s="39">
        <v>2013</v>
      </c>
      <c r="F13" s="39">
        <v>4</v>
      </c>
      <c r="G13" s="12" t="s">
        <v>52</v>
      </c>
      <c r="H13" s="41" t="s">
        <v>94</v>
      </c>
      <c r="I13" s="42" t="s">
        <v>95</v>
      </c>
      <c r="J13" s="13">
        <v>138372.92000000001</v>
      </c>
      <c r="K13" s="15" t="s">
        <v>134</v>
      </c>
      <c r="L13" s="15" t="s">
        <v>135</v>
      </c>
      <c r="M13" s="44">
        <v>41166</v>
      </c>
      <c r="N13" s="17" t="s">
        <v>164</v>
      </c>
      <c r="O13" s="47">
        <v>42706</v>
      </c>
      <c r="P13" s="47">
        <v>43071</v>
      </c>
      <c r="Q13" s="45" t="s">
        <v>166</v>
      </c>
      <c r="R13" s="48">
        <v>298.55</v>
      </c>
      <c r="S13" s="45" t="s">
        <v>167</v>
      </c>
      <c r="T13" s="46" t="s">
        <v>168</v>
      </c>
    </row>
    <row r="14" spans="1:21" x14ac:dyDescent="0.25">
      <c r="A14" s="21">
        <v>9</v>
      </c>
      <c r="B14" s="40" t="s">
        <v>136</v>
      </c>
      <c r="C14" s="51" t="s">
        <v>137</v>
      </c>
      <c r="D14" s="50" t="s">
        <v>40</v>
      </c>
      <c r="E14" s="39">
        <v>2013</v>
      </c>
      <c r="F14" s="39">
        <v>6</v>
      </c>
      <c r="G14" s="12" t="s">
        <v>57</v>
      </c>
      <c r="H14" s="41" t="s">
        <v>94</v>
      </c>
      <c r="I14" s="42" t="s">
        <v>95</v>
      </c>
      <c r="J14" s="13">
        <v>2978300</v>
      </c>
      <c r="K14" s="15" t="s">
        <v>138</v>
      </c>
      <c r="L14" s="15" t="s">
        <v>139</v>
      </c>
      <c r="M14" s="44">
        <v>41253</v>
      </c>
      <c r="N14" s="17" t="s">
        <v>164</v>
      </c>
      <c r="O14" s="47">
        <v>42706</v>
      </c>
      <c r="P14" s="47">
        <v>43071</v>
      </c>
      <c r="Q14" s="45" t="s">
        <v>166</v>
      </c>
      <c r="R14" s="48">
        <v>2054.46</v>
      </c>
      <c r="S14" s="45" t="s">
        <v>167</v>
      </c>
      <c r="T14" s="46" t="s">
        <v>168</v>
      </c>
    </row>
    <row r="15" spans="1:21" s="223" customFormat="1" x14ac:dyDescent="0.25">
      <c r="A15" s="214">
        <v>10</v>
      </c>
      <c r="B15" s="215" t="s">
        <v>140</v>
      </c>
      <c r="C15" s="216" t="s">
        <v>141</v>
      </c>
      <c r="D15" s="216" t="s">
        <v>142</v>
      </c>
      <c r="E15" s="215">
        <v>2017</v>
      </c>
      <c r="F15" s="215">
        <v>4</v>
      </c>
      <c r="G15" s="217" t="s">
        <v>52</v>
      </c>
      <c r="H15" s="218" t="s">
        <v>94</v>
      </c>
      <c r="I15" s="219" t="s">
        <v>95</v>
      </c>
      <c r="J15" s="220">
        <v>181200</v>
      </c>
      <c r="K15" s="221" t="s">
        <v>143</v>
      </c>
      <c r="L15" s="221" t="s">
        <v>144</v>
      </c>
      <c r="M15" s="222">
        <v>42653</v>
      </c>
      <c r="N15" s="79" t="s">
        <v>165</v>
      </c>
      <c r="O15" s="47">
        <v>42664</v>
      </c>
      <c r="P15" s="47">
        <v>43029</v>
      </c>
      <c r="Q15" s="45" t="s">
        <v>166</v>
      </c>
      <c r="R15" s="48">
        <v>555.67999999999995</v>
      </c>
      <c r="S15" s="19" t="s">
        <v>169</v>
      </c>
      <c r="T15" s="46" t="s">
        <v>168</v>
      </c>
    </row>
    <row r="16" spans="1:21" s="223" customFormat="1" x14ac:dyDescent="0.25">
      <c r="A16" s="214">
        <v>11</v>
      </c>
      <c r="B16" s="215" t="s">
        <v>145</v>
      </c>
      <c r="C16" s="216" t="s">
        <v>141</v>
      </c>
      <c r="D16" s="216" t="s">
        <v>142</v>
      </c>
      <c r="E16" s="215">
        <v>2017</v>
      </c>
      <c r="F16" s="215">
        <v>4</v>
      </c>
      <c r="G16" s="217" t="s">
        <v>52</v>
      </c>
      <c r="H16" s="218" t="s">
        <v>94</v>
      </c>
      <c r="I16" s="219" t="s">
        <v>95</v>
      </c>
      <c r="J16" s="220">
        <v>181200</v>
      </c>
      <c r="K16" s="221" t="s">
        <v>146</v>
      </c>
      <c r="L16" s="221" t="s">
        <v>59</v>
      </c>
      <c r="M16" s="222">
        <v>42653</v>
      </c>
      <c r="N16" s="79" t="s">
        <v>165</v>
      </c>
      <c r="O16" s="47">
        <v>42664</v>
      </c>
      <c r="P16" s="47">
        <v>43029</v>
      </c>
      <c r="Q16" s="45" t="s">
        <v>166</v>
      </c>
      <c r="R16" s="48">
        <v>555.67999999999995</v>
      </c>
      <c r="S16" s="19" t="s">
        <v>169</v>
      </c>
      <c r="T16" s="46" t="s">
        <v>168</v>
      </c>
    </row>
    <row r="17" spans="1:20" s="223" customFormat="1" x14ac:dyDescent="0.25">
      <c r="A17" s="214">
        <v>12</v>
      </c>
      <c r="B17" s="215" t="s">
        <v>147</v>
      </c>
      <c r="C17" s="216" t="s">
        <v>141</v>
      </c>
      <c r="D17" s="216" t="s">
        <v>142</v>
      </c>
      <c r="E17" s="215">
        <v>2017</v>
      </c>
      <c r="F17" s="215">
        <v>4</v>
      </c>
      <c r="G17" s="217" t="s">
        <v>52</v>
      </c>
      <c r="H17" s="218" t="s">
        <v>94</v>
      </c>
      <c r="I17" s="219" t="s">
        <v>95</v>
      </c>
      <c r="J17" s="220">
        <v>181200</v>
      </c>
      <c r="K17" s="221" t="s">
        <v>148</v>
      </c>
      <c r="L17" s="221" t="s">
        <v>59</v>
      </c>
      <c r="M17" s="222">
        <v>42653</v>
      </c>
      <c r="N17" s="79" t="s">
        <v>165</v>
      </c>
      <c r="O17" s="47">
        <v>42664</v>
      </c>
      <c r="P17" s="47">
        <v>43029</v>
      </c>
      <c r="Q17" s="45" t="s">
        <v>166</v>
      </c>
      <c r="R17" s="48">
        <v>555.67999999999995</v>
      </c>
      <c r="S17" s="19" t="s">
        <v>169</v>
      </c>
      <c r="T17" s="46" t="s">
        <v>168</v>
      </c>
    </row>
    <row r="18" spans="1:20" s="223" customFormat="1" x14ac:dyDescent="0.25">
      <c r="A18" s="214">
        <v>13</v>
      </c>
      <c r="B18" s="215" t="s">
        <v>149</v>
      </c>
      <c r="C18" s="216" t="s">
        <v>141</v>
      </c>
      <c r="D18" s="216" t="s">
        <v>150</v>
      </c>
      <c r="E18" s="215">
        <v>2017</v>
      </c>
      <c r="F18" s="215">
        <v>4</v>
      </c>
      <c r="G18" s="221" t="s">
        <v>151</v>
      </c>
      <c r="H18" s="218" t="s">
        <v>94</v>
      </c>
      <c r="I18" s="219" t="s">
        <v>152</v>
      </c>
      <c r="J18" s="220">
        <v>354100</v>
      </c>
      <c r="K18" s="221" t="s">
        <v>153</v>
      </c>
      <c r="L18" s="221" t="s">
        <v>154</v>
      </c>
      <c r="M18" s="222">
        <v>42649</v>
      </c>
      <c r="N18" s="79" t="s">
        <v>165</v>
      </c>
      <c r="O18" s="47">
        <v>42660</v>
      </c>
      <c r="P18" s="47">
        <v>43025</v>
      </c>
      <c r="Q18" s="45" t="s">
        <v>166</v>
      </c>
      <c r="R18" s="48">
        <v>773.02</v>
      </c>
      <c r="S18" s="19" t="s">
        <v>169</v>
      </c>
      <c r="T18" s="46" t="s">
        <v>168</v>
      </c>
    </row>
    <row r="19" spans="1:20" s="223" customFormat="1" x14ac:dyDescent="0.25">
      <c r="A19" s="214">
        <v>14</v>
      </c>
      <c r="B19" s="215" t="s">
        <v>155</v>
      </c>
      <c r="C19" s="216" t="s">
        <v>141</v>
      </c>
      <c r="D19" s="216" t="s">
        <v>156</v>
      </c>
      <c r="E19" s="215">
        <v>2017</v>
      </c>
      <c r="F19" s="215">
        <v>4</v>
      </c>
      <c r="G19" s="217" t="s">
        <v>157</v>
      </c>
      <c r="H19" s="218" t="s">
        <v>94</v>
      </c>
      <c r="I19" s="219" t="s">
        <v>95</v>
      </c>
      <c r="J19" s="220">
        <v>477400</v>
      </c>
      <c r="K19" s="221" t="s">
        <v>158</v>
      </c>
      <c r="L19" s="221" t="s">
        <v>59</v>
      </c>
      <c r="M19" s="47">
        <v>42669</v>
      </c>
      <c r="N19" s="79" t="s">
        <v>165</v>
      </c>
      <c r="O19" s="47">
        <v>42674</v>
      </c>
      <c r="P19" s="47">
        <v>43039</v>
      </c>
      <c r="Q19" s="45" t="s">
        <v>166</v>
      </c>
      <c r="R19" s="48">
        <v>1325.98</v>
      </c>
      <c r="S19" s="19" t="s">
        <v>169</v>
      </c>
      <c r="T19" s="46" t="s">
        <v>168</v>
      </c>
    </row>
    <row r="20" spans="1:20" s="223" customFormat="1" ht="15.75" thickBot="1" x14ac:dyDescent="0.3">
      <c r="A20" s="224">
        <v>15</v>
      </c>
      <c r="B20" s="225" t="s">
        <v>159</v>
      </c>
      <c r="C20" s="226" t="s">
        <v>141</v>
      </c>
      <c r="D20" s="226" t="s">
        <v>46</v>
      </c>
      <c r="E20" s="225">
        <v>2017</v>
      </c>
      <c r="F20" s="225">
        <v>4</v>
      </c>
      <c r="G20" s="227" t="s">
        <v>160</v>
      </c>
      <c r="H20" s="228" t="s">
        <v>94</v>
      </c>
      <c r="I20" s="229" t="s">
        <v>95</v>
      </c>
      <c r="J20" s="230">
        <v>234800</v>
      </c>
      <c r="K20" s="231" t="s">
        <v>161</v>
      </c>
      <c r="L20" s="231" t="s">
        <v>111</v>
      </c>
      <c r="M20" s="53">
        <v>42668</v>
      </c>
      <c r="N20" s="232" t="s">
        <v>165</v>
      </c>
      <c r="O20" s="53">
        <v>42674</v>
      </c>
      <c r="P20" s="53">
        <v>43039</v>
      </c>
      <c r="Q20" s="54" t="s">
        <v>166</v>
      </c>
      <c r="R20" s="55">
        <v>909.29</v>
      </c>
      <c r="S20" s="56" t="s">
        <v>169</v>
      </c>
      <c r="T20" s="57" t="s">
        <v>168</v>
      </c>
    </row>
  </sheetData>
  <mergeCells count="4">
    <mergeCell ref="A3:N3"/>
    <mergeCell ref="O3:T3"/>
    <mergeCell ref="A1:T1"/>
    <mergeCell ref="A2:T2"/>
  </mergeCells>
  <pageMargins left="0.7" right="0.7" top="0.75" bottom="0.75" header="0.3" footer="0.3"/>
  <pageSetup paperSize="14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zoomScale="55" zoomScaleNormal="55" workbookViewId="0">
      <selection activeCell="I30" sqref="I30"/>
    </sheetView>
  </sheetViews>
  <sheetFormatPr baseColWidth="10" defaultColWidth="11.42578125" defaultRowHeight="15" x14ac:dyDescent="0.25"/>
  <cols>
    <col min="1" max="1" width="5.42578125" style="208" bestFit="1" customWidth="1"/>
    <col min="2" max="2" width="12.140625" style="208" bestFit="1" customWidth="1"/>
    <col min="3" max="3" width="19.85546875" style="208" bestFit="1" customWidth="1"/>
    <col min="4" max="4" width="24.42578125" style="208" bestFit="1" customWidth="1"/>
    <col min="5" max="5" width="12.85546875" style="208" bestFit="1" customWidth="1"/>
    <col min="6" max="6" width="15.7109375" style="208" bestFit="1" customWidth="1"/>
    <col min="7" max="7" width="17.85546875" style="208" bestFit="1" customWidth="1"/>
    <col min="8" max="8" width="50.85546875" style="208" bestFit="1" customWidth="1"/>
    <col min="9" max="9" width="32.42578125" style="208" customWidth="1"/>
    <col min="10" max="10" width="17" style="208" bestFit="1" customWidth="1"/>
    <col min="11" max="11" width="22.28515625" style="208" bestFit="1" customWidth="1"/>
    <col min="12" max="12" width="11.42578125" style="208" bestFit="1" customWidth="1"/>
    <col min="13" max="13" width="26.85546875" style="208" bestFit="1" customWidth="1"/>
    <col min="14" max="14" width="89.7109375" style="208" bestFit="1" customWidth="1"/>
    <col min="15" max="15" width="19.85546875" style="208" bestFit="1" customWidth="1"/>
    <col min="16" max="16" width="28" style="208" bestFit="1" customWidth="1"/>
    <col min="17" max="17" width="11.42578125" style="208" bestFit="1" customWidth="1"/>
    <col min="18" max="18" width="19.42578125" style="208" bestFit="1" customWidth="1"/>
    <col min="19" max="19" width="30" style="208" bestFit="1" customWidth="1"/>
    <col min="20" max="20" width="27.42578125" style="208" bestFit="1" customWidth="1"/>
    <col min="21" max="21" width="64" style="208" customWidth="1"/>
    <col min="22" max="16384" width="11.42578125" style="208"/>
  </cols>
  <sheetData>
    <row r="1" spans="1:21" ht="192.75" customHeight="1" thickBot="1" x14ac:dyDescent="0.45">
      <c r="A1" s="299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1"/>
    </row>
    <row r="2" spans="1:21" ht="32.25" thickBot="1" x14ac:dyDescent="0.55000000000000004">
      <c r="A2" s="302" t="s">
        <v>37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4"/>
    </row>
    <row r="3" spans="1:21" ht="27" thickBot="1" x14ac:dyDescent="0.45">
      <c r="A3" s="305" t="s">
        <v>30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7"/>
      <c r="O3" s="308" t="s">
        <v>19</v>
      </c>
      <c r="P3" s="309"/>
      <c r="Q3" s="309"/>
      <c r="R3" s="309"/>
      <c r="S3" s="309"/>
      <c r="T3" s="309"/>
      <c r="U3" s="11"/>
    </row>
    <row r="4" spans="1:21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2" t="s">
        <v>8</v>
      </c>
      <c r="O4" s="3" t="s">
        <v>15</v>
      </c>
      <c r="P4" s="3" t="s">
        <v>18</v>
      </c>
      <c r="Q4" s="3" t="s">
        <v>16</v>
      </c>
      <c r="R4" s="3" t="s">
        <v>17</v>
      </c>
      <c r="S4" s="4" t="s">
        <v>21</v>
      </c>
      <c r="T4" s="5" t="s">
        <v>20</v>
      </c>
    </row>
    <row r="5" spans="1:21" x14ac:dyDescent="0.25">
      <c r="A5" s="165">
        <v>1</v>
      </c>
      <c r="B5" s="239" t="s">
        <v>491</v>
      </c>
      <c r="C5" s="189" t="s">
        <v>492</v>
      </c>
      <c r="D5" s="166" t="s">
        <v>104</v>
      </c>
      <c r="E5" s="166">
        <v>2009</v>
      </c>
      <c r="F5" s="166">
        <v>4</v>
      </c>
      <c r="G5" s="164" t="s">
        <v>52</v>
      </c>
      <c r="H5" s="189" t="s">
        <v>493</v>
      </c>
      <c r="I5" s="190" t="s">
        <v>494</v>
      </c>
      <c r="J5" s="191">
        <v>125000</v>
      </c>
      <c r="K5" s="168">
        <v>665</v>
      </c>
      <c r="L5" s="168" t="s">
        <v>289</v>
      </c>
      <c r="M5" s="173">
        <v>39813</v>
      </c>
      <c r="N5" s="144" t="s">
        <v>495</v>
      </c>
      <c r="O5" s="192">
        <v>42704</v>
      </c>
      <c r="P5" s="192">
        <v>43069</v>
      </c>
      <c r="Q5" s="136" t="s">
        <v>166</v>
      </c>
      <c r="R5" s="193">
        <f>1863.21/12</f>
        <v>155.26750000000001</v>
      </c>
      <c r="S5" s="136" t="s">
        <v>496</v>
      </c>
      <c r="T5" s="136" t="s">
        <v>90</v>
      </c>
      <c r="U5" s="10"/>
    </row>
    <row r="6" spans="1:21" ht="26.25" x14ac:dyDescent="0.25">
      <c r="A6" s="165">
        <v>2</v>
      </c>
      <c r="B6" s="189" t="s">
        <v>497</v>
      </c>
      <c r="C6" s="189" t="s">
        <v>498</v>
      </c>
      <c r="D6" s="166" t="s">
        <v>309</v>
      </c>
      <c r="E6" s="166">
        <v>2009</v>
      </c>
      <c r="F6" s="166">
        <v>4</v>
      </c>
      <c r="G6" s="164" t="s">
        <v>108</v>
      </c>
      <c r="H6" s="194" t="s">
        <v>448</v>
      </c>
      <c r="I6" s="170" t="s">
        <v>494</v>
      </c>
      <c r="J6" s="13">
        <v>330000.01</v>
      </c>
      <c r="K6" s="168">
        <v>11901</v>
      </c>
      <c r="L6" s="168" t="s">
        <v>289</v>
      </c>
      <c r="M6" s="173">
        <v>39812</v>
      </c>
      <c r="N6" s="144" t="s">
        <v>495</v>
      </c>
      <c r="O6" s="192">
        <v>42704</v>
      </c>
      <c r="P6" s="192">
        <v>43069</v>
      </c>
      <c r="Q6" s="136" t="s">
        <v>166</v>
      </c>
      <c r="R6" s="193">
        <f>3047.71/12</f>
        <v>253.97583333333333</v>
      </c>
      <c r="S6" s="136" t="s">
        <v>496</v>
      </c>
      <c r="T6" s="136" t="s">
        <v>90</v>
      </c>
    </row>
    <row r="7" spans="1:21" ht="26.25" x14ac:dyDescent="0.25">
      <c r="A7" s="165"/>
      <c r="B7" s="189"/>
      <c r="C7" s="189" t="s">
        <v>499</v>
      </c>
      <c r="D7" s="166" t="s">
        <v>309</v>
      </c>
      <c r="E7" s="166">
        <v>2017</v>
      </c>
      <c r="F7" s="166">
        <v>4</v>
      </c>
      <c r="G7" s="12" t="s">
        <v>108</v>
      </c>
      <c r="H7" s="169" t="s">
        <v>448</v>
      </c>
      <c r="I7" s="170" t="s">
        <v>494</v>
      </c>
      <c r="J7" s="195">
        <v>450100</v>
      </c>
      <c r="K7" s="196">
        <v>18169</v>
      </c>
      <c r="L7" s="168" t="s">
        <v>289</v>
      </c>
      <c r="M7" s="173">
        <v>42734</v>
      </c>
      <c r="N7" s="144" t="s">
        <v>500</v>
      </c>
      <c r="O7" s="192">
        <v>42704</v>
      </c>
      <c r="P7" s="192" t="s">
        <v>501</v>
      </c>
      <c r="Q7" s="136" t="s">
        <v>166</v>
      </c>
      <c r="R7" s="193" t="s">
        <v>502</v>
      </c>
      <c r="S7" s="136"/>
      <c r="T7" s="136" t="s">
        <v>90</v>
      </c>
    </row>
    <row r="8" spans="1:21" ht="26.25" x14ac:dyDescent="0.25">
      <c r="A8" s="165">
        <v>3</v>
      </c>
      <c r="B8" s="189" t="s">
        <v>503</v>
      </c>
      <c r="C8" s="189" t="s">
        <v>504</v>
      </c>
      <c r="D8" s="166" t="s">
        <v>238</v>
      </c>
      <c r="E8" s="166">
        <v>2009</v>
      </c>
      <c r="F8" s="166">
        <v>4</v>
      </c>
      <c r="G8" s="164" t="s">
        <v>68</v>
      </c>
      <c r="H8" s="189" t="s">
        <v>493</v>
      </c>
      <c r="I8" s="170" t="s">
        <v>494</v>
      </c>
      <c r="J8" s="13">
        <v>218500</v>
      </c>
      <c r="K8" s="168">
        <v>11642</v>
      </c>
      <c r="L8" s="168" t="s">
        <v>409</v>
      </c>
      <c r="M8" s="173">
        <v>39813</v>
      </c>
      <c r="N8" s="144" t="s">
        <v>495</v>
      </c>
      <c r="O8" s="192">
        <v>42704</v>
      </c>
      <c r="P8" s="192">
        <v>43069</v>
      </c>
      <c r="Q8" s="136" t="s">
        <v>166</v>
      </c>
      <c r="R8" s="193">
        <f>3448.69/12</f>
        <v>287.39083333333332</v>
      </c>
      <c r="S8" s="136" t="s">
        <v>496</v>
      </c>
      <c r="T8" s="136" t="s">
        <v>90</v>
      </c>
    </row>
    <row r="9" spans="1:21" x14ac:dyDescent="0.25">
      <c r="A9" s="165">
        <v>4</v>
      </c>
      <c r="B9" s="189" t="s">
        <v>505</v>
      </c>
      <c r="C9" s="189" t="s">
        <v>506</v>
      </c>
      <c r="D9" s="166" t="s">
        <v>507</v>
      </c>
      <c r="E9" s="166">
        <v>2010</v>
      </c>
      <c r="F9" s="166">
        <v>4</v>
      </c>
      <c r="G9" s="164" t="s">
        <v>42</v>
      </c>
      <c r="H9" s="169" t="s">
        <v>508</v>
      </c>
      <c r="I9" s="170" t="s">
        <v>494</v>
      </c>
      <c r="J9" s="13">
        <v>225979.99</v>
      </c>
      <c r="K9" s="168">
        <v>48059</v>
      </c>
      <c r="L9" s="168" t="s">
        <v>409</v>
      </c>
      <c r="M9" s="197">
        <v>40010</v>
      </c>
      <c r="N9" s="144" t="s">
        <v>495</v>
      </c>
      <c r="O9" s="192">
        <v>42704</v>
      </c>
      <c r="P9" s="192">
        <v>43069</v>
      </c>
      <c r="Q9" s="136" t="s">
        <v>166</v>
      </c>
      <c r="R9" s="193">
        <f>2463.21/12</f>
        <v>205.26750000000001</v>
      </c>
      <c r="S9" s="136" t="s">
        <v>496</v>
      </c>
      <c r="T9" s="136" t="s">
        <v>90</v>
      </c>
    </row>
    <row r="10" spans="1:21" ht="26.25" x14ac:dyDescent="0.25">
      <c r="A10" s="165">
        <v>5</v>
      </c>
      <c r="B10" s="189" t="s">
        <v>509</v>
      </c>
      <c r="C10" s="189" t="s">
        <v>510</v>
      </c>
      <c r="D10" s="166" t="s">
        <v>44</v>
      </c>
      <c r="E10" s="166">
        <v>2010</v>
      </c>
      <c r="F10" s="166">
        <v>4</v>
      </c>
      <c r="G10" s="164" t="s">
        <v>511</v>
      </c>
      <c r="H10" s="169" t="s">
        <v>185</v>
      </c>
      <c r="I10" s="171" t="s">
        <v>494</v>
      </c>
      <c r="J10" s="13">
        <v>2000200</v>
      </c>
      <c r="K10" s="168">
        <v>4730</v>
      </c>
      <c r="L10" s="198" t="s">
        <v>512</v>
      </c>
      <c r="M10" s="197">
        <v>40155</v>
      </c>
      <c r="N10" s="144" t="s">
        <v>495</v>
      </c>
      <c r="O10" s="192">
        <v>42704</v>
      </c>
      <c r="P10" s="192">
        <v>43069</v>
      </c>
      <c r="Q10" s="136" t="s">
        <v>166</v>
      </c>
      <c r="R10" s="193">
        <f>30669.83/12</f>
        <v>2555.8191666666667</v>
      </c>
      <c r="S10" s="136" t="s">
        <v>496</v>
      </c>
      <c r="T10" s="136" t="s">
        <v>90</v>
      </c>
    </row>
    <row r="11" spans="1:21" x14ac:dyDescent="0.25">
      <c r="A11" s="165">
        <v>6</v>
      </c>
      <c r="B11" s="199" t="s">
        <v>513</v>
      </c>
      <c r="C11" s="199" t="s">
        <v>514</v>
      </c>
      <c r="D11" s="166" t="s">
        <v>195</v>
      </c>
      <c r="E11" s="166">
        <v>2012</v>
      </c>
      <c r="F11" s="166">
        <v>4</v>
      </c>
      <c r="G11" s="164" t="s">
        <v>195</v>
      </c>
      <c r="H11" s="169" t="s">
        <v>185</v>
      </c>
      <c r="I11" s="170" t="s">
        <v>494</v>
      </c>
      <c r="J11" s="200">
        <v>752862.04</v>
      </c>
      <c r="K11" s="168" t="s">
        <v>299</v>
      </c>
      <c r="L11" s="168" t="s">
        <v>289</v>
      </c>
      <c r="M11" s="173"/>
      <c r="N11" s="144" t="s">
        <v>495</v>
      </c>
      <c r="O11" s="192">
        <v>42704</v>
      </c>
      <c r="P11" s="192">
        <v>43069</v>
      </c>
      <c r="Q11" s="136" t="s">
        <v>166</v>
      </c>
      <c r="R11" s="193">
        <f>6135.46/12</f>
        <v>511.28833333333336</v>
      </c>
      <c r="S11" s="136" t="s">
        <v>496</v>
      </c>
      <c r="T11" s="136" t="s">
        <v>90</v>
      </c>
    </row>
    <row r="12" spans="1:21" x14ac:dyDescent="0.25">
      <c r="A12" s="43">
        <v>7</v>
      </c>
      <c r="B12" s="189" t="s">
        <v>515</v>
      </c>
      <c r="C12" s="189" t="s">
        <v>516</v>
      </c>
      <c r="D12" s="166" t="s">
        <v>52</v>
      </c>
      <c r="E12" s="139">
        <v>2013</v>
      </c>
      <c r="F12" s="139">
        <v>4</v>
      </c>
      <c r="G12" s="141" t="s">
        <v>52</v>
      </c>
      <c r="H12" s="201" t="s">
        <v>493</v>
      </c>
      <c r="I12" s="141" t="s">
        <v>494</v>
      </c>
      <c r="J12" s="202">
        <v>134900</v>
      </c>
      <c r="K12" s="139">
        <v>1946</v>
      </c>
      <c r="L12" s="139" t="s">
        <v>289</v>
      </c>
      <c r="M12" s="203">
        <v>41228</v>
      </c>
      <c r="N12" s="144" t="s">
        <v>495</v>
      </c>
      <c r="O12" s="192">
        <v>42704</v>
      </c>
      <c r="P12" s="192">
        <v>43069</v>
      </c>
      <c r="Q12" s="136" t="s">
        <v>166</v>
      </c>
      <c r="R12" s="193">
        <f>2646.77/12</f>
        <v>220.56416666666667</v>
      </c>
      <c r="S12" s="136" t="s">
        <v>496</v>
      </c>
      <c r="T12" s="136" t="s">
        <v>90</v>
      </c>
    </row>
    <row r="13" spans="1:21" ht="26.25" x14ac:dyDescent="0.25">
      <c r="A13" s="43">
        <v>8</v>
      </c>
      <c r="B13" s="189" t="s">
        <v>517</v>
      </c>
      <c r="C13" s="189" t="s">
        <v>518</v>
      </c>
      <c r="D13" s="166" t="s">
        <v>46</v>
      </c>
      <c r="E13" s="139">
        <v>2016</v>
      </c>
      <c r="F13" s="139">
        <v>4</v>
      </c>
      <c r="G13" s="141" t="s">
        <v>38</v>
      </c>
      <c r="H13" s="201" t="s">
        <v>519</v>
      </c>
      <c r="I13" s="141" t="s">
        <v>494</v>
      </c>
      <c r="J13" s="202">
        <v>201900</v>
      </c>
      <c r="K13" s="168">
        <v>3325</v>
      </c>
      <c r="L13" s="139" t="s">
        <v>520</v>
      </c>
      <c r="M13" s="203">
        <v>42367</v>
      </c>
      <c r="N13" s="144" t="s">
        <v>495</v>
      </c>
      <c r="O13" s="192">
        <v>42704</v>
      </c>
      <c r="P13" s="192">
        <v>43069</v>
      </c>
      <c r="Q13" s="136" t="s">
        <v>166</v>
      </c>
      <c r="R13" s="193" t="s">
        <v>502</v>
      </c>
      <c r="S13" s="136" t="s">
        <v>496</v>
      </c>
      <c r="T13" s="136" t="s">
        <v>90</v>
      </c>
    </row>
    <row r="14" spans="1:21" x14ac:dyDescent="0.25">
      <c r="A14" s="43">
        <v>9</v>
      </c>
      <c r="B14" s="189" t="s">
        <v>521</v>
      </c>
      <c r="C14" s="189" t="s">
        <v>522</v>
      </c>
      <c r="D14" s="166" t="s">
        <v>294</v>
      </c>
      <c r="E14" s="139">
        <v>2016</v>
      </c>
      <c r="F14" s="139">
        <v>4</v>
      </c>
      <c r="G14" s="141" t="s">
        <v>38</v>
      </c>
      <c r="H14" s="201" t="s">
        <v>493</v>
      </c>
      <c r="I14" s="141" t="s">
        <v>494</v>
      </c>
      <c r="J14" s="202">
        <v>164000</v>
      </c>
      <c r="K14" s="139">
        <v>3324</v>
      </c>
      <c r="L14" s="139" t="s">
        <v>520</v>
      </c>
      <c r="M14" s="203">
        <v>42367</v>
      </c>
      <c r="N14" s="144" t="s">
        <v>495</v>
      </c>
      <c r="O14" s="192">
        <v>42704</v>
      </c>
      <c r="P14" s="192">
        <v>43069</v>
      </c>
      <c r="Q14" s="136" t="s">
        <v>166</v>
      </c>
      <c r="R14" s="193" t="s">
        <v>502</v>
      </c>
      <c r="S14" s="136" t="s">
        <v>496</v>
      </c>
      <c r="T14" s="136" t="s">
        <v>90</v>
      </c>
    </row>
  </sheetData>
  <mergeCells count="4">
    <mergeCell ref="A1:T1"/>
    <mergeCell ref="A2:T2"/>
    <mergeCell ref="A3:N3"/>
    <mergeCell ref="O3:T3"/>
  </mergeCells>
  <pageMargins left="0.7" right="0.7" top="0.75" bottom="0.75" header="0.3" footer="0.3"/>
  <pageSetup paperSize="14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U14"/>
  <sheetViews>
    <sheetView zoomScale="55" zoomScaleNormal="55" workbookViewId="0">
      <selection activeCell="N4" sqref="N1:N1048576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89.7109375" bestFit="1" customWidth="1"/>
    <col min="15" max="15" width="19.85546875" bestFit="1" customWidth="1"/>
    <col min="16" max="16" width="28" bestFit="1" customWidth="1"/>
    <col min="17" max="17" width="11.42578125" bestFit="1" customWidth="1"/>
    <col min="18" max="18" width="19.42578125" bestFit="1" customWidth="1"/>
    <col min="19" max="19" width="30" bestFit="1" customWidth="1"/>
    <col min="20" max="20" width="27.42578125" bestFit="1" customWidth="1"/>
    <col min="21" max="21" width="64" customWidth="1"/>
  </cols>
  <sheetData>
    <row r="1" spans="1:21" ht="192.75" customHeight="1" thickBot="1" x14ac:dyDescent="0.45">
      <c r="A1" s="299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1"/>
    </row>
    <row r="2" spans="1:21" ht="32.25" thickBot="1" x14ac:dyDescent="0.55000000000000004">
      <c r="A2" s="302" t="s">
        <v>37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4"/>
    </row>
    <row r="3" spans="1:21" ht="27" thickBot="1" x14ac:dyDescent="0.45">
      <c r="A3" s="305" t="s">
        <v>29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7"/>
      <c r="O3" s="308" t="s">
        <v>19</v>
      </c>
      <c r="P3" s="309"/>
      <c r="Q3" s="309"/>
      <c r="R3" s="309"/>
      <c r="S3" s="309"/>
      <c r="T3" s="309"/>
      <c r="U3" s="11"/>
    </row>
    <row r="4" spans="1:21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2" t="s">
        <v>8</v>
      </c>
      <c r="O4" s="3" t="s">
        <v>15</v>
      </c>
      <c r="P4" s="3" t="s">
        <v>18</v>
      </c>
      <c r="Q4" s="3" t="s">
        <v>16</v>
      </c>
      <c r="R4" s="3" t="s">
        <v>17</v>
      </c>
      <c r="S4" s="4" t="s">
        <v>21</v>
      </c>
      <c r="T4" s="5" t="s">
        <v>20</v>
      </c>
    </row>
    <row r="5" spans="1:21" x14ac:dyDescent="0.25">
      <c r="A5" s="165">
        <v>1</v>
      </c>
      <c r="B5" s="233" t="s">
        <v>491</v>
      </c>
      <c r="C5" s="189" t="s">
        <v>492</v>
      </c>
      <c r="D5" s="166" t="s">
        <v>104</v>
      </c>
      <c r="E5" s="166">
        <v>2009</v>
      </c>
      <c r="F5" s="166">
        <v>4</v>
      </c>
      <c r="G5" s="164" t="s">
        <v>52</v>
      </c>
      <c r="H5" s="189" t="s">
        <v>493</v>
      </c>
      <c r="I5" s="190" t="s">
        <v>494</v>
      </c>
      <c r="J5" s="191">
        <v>125000</v>
      </c>
      <c r="K5" s="168">
        <v>665</v>
      </c>
      <c r="L5" s="168" t="s">
        <v>289</v>
      </c>
      <c r="M5" s="173">
        <v>39813</v>
      </c>
      <c r="N5" s="144" t="s">
        <v>495</v>
      </c>
      <c r="O5" s="192">
        <v>42704</v>
      </c>
      <c r="P5" s="192">
        <v>43069</v>
      </c>
      <c r="Q5" s="136" t="s">
        <v>166</v>
      </c>
      <c r="R5" s="193">
        <f>1863.21/12</f>
        <v>155.26750000000001</v>
      </c>
      <c r="S5" s="136" t="s">
        <v>496</v>
      </c>
      <c r="T5" s="136" t="s">
        <v>90</v>
      </c>
      <c r="U5" s="10"/>
    </row>
    <row r="6" spans="1:21" ht="26.25" x14ac:dyDescent="0.25">
      <c r="A6" s="165">
        <v>2</v>
      </c>
      <c r="B6" s="189" t="s">
        <v>497</v>
      </c>
      <c r="C6" s="189" t="s">
        <v>498</v>
      </c>
      <c r="D6" s="166" t="s">
        <v>309</v>
      </c>
      <c r="E6" s="166">
        <v>2009</v>
      </c>
      <c r="F6" s="166">
        <v>4</v>
      </c>
      <c r="G6" s="164" t="s">
        <v>108</v>
      </c>
      <c r="H6" s="194" t="s">
        <v>448</v>
      </c>
      <c r="I6" s="170" t="s">
        <v>494</v>
      </c>
      <c r="J6" s="13">
        <v>330000.01</v>
      </c>
      <c r="K6" s="168">
        <v>11901</v>
      </c>
      <c r="L6" s="168" t="s">
        <v>289</v>
      </c>
      <c r="M6" s="173">
        <v>39812</v>
      </c>
      <c r="N6" s="144" t="s">
        <v>495</v>
      </c>
      <c r="O6" s="192">
        <v>42704</v>
      </c>
      <c r="P6" s="192">
        <v>43069</v>
      </c>
      <c r="Q6" s="136" t="s">
        <v>166</v>
      </c>
      <c r="R6" s="193">
        <f>3047.71/12</f>
        <v>253.97583333333333</v>
      </c>
      <c r="S6" s="136" t="s">
        <v>496</v>
      </c>
      <c r="T6" s="136" t="s">
        <v>90</v>
      </c>
    </row>
    <row r="7" spans="1:21" ht="26.25" x14ac:dyDescent="0.25">
      <c r="A7" s="165"/>
      <c r="B7" s="189"/>
      <c r="C7" s="189" t="s">
        <v>499</v>
      </c>
      <c r="D7" s="166" t="s">
        <v>309</v>
      </c>
      <c r="E7" s="166">
        <v>2017</v>
      </c>
      <c r="F7" s="166">
        <v>4</v>
      </c>
      <c r="G7" s="12" t="s">
        <v>108</v>
      </c>
      <c r="H7" s="169" t="s">
        <v>448</v>
      </c>
      <c r="I7" s="170" t="s">
        <v>494</v>
      </c>
      <c r="J7" s="195">
        <v>450100</v>
      </c>
      <c r="K7" s="196">
        <v>18169</v>
      </c>
      <c r="L7" s="168" t="s">
        <v>289</v>
      </c>
      <c r="M7" s="173">
        <v>42734</v>
      </c>
      <c r="N7" s="144" t="s">
        <v>500</v>
      </c>
      <c r="O7" s="192">
        <v>42704</v>
      </c>
      <c r="P7" s="192" t="s">
        <v>501</v>
      </c>
      <c r="Q7" s="136" t="s">
        <v>166</v>
      </c>
      <c r="R7" s="193" t="s">
        <v>502</v>
      </c>
      <c r="S7" s="136"/>
      <c r="T7" s="136" t="s">
        <v>90</v>
      </c>
    </row>
    <row r="8" spans="1:21" ht="26.25" x14ac:dyDescent="0.25">
      <c r="A8" s="165">
        <v>3</v>
      </c>
      <c r="B8" s="189" t="s">
        <v>503</v>
      </c>
      <c r="C8" s="189" t="s">
        <v>504</v>
      </c>
      <c r="D8" s="166" t="s">
        <v>238</v>
      </c>
      <c r="E8" s="166">
        <v>2009</v>
      </c>
      <c r="F8" s="166">
        <v>4</v>
      </c>
      <c r="G8" s="164" t="s">
        <v>68</v>
      </c>
      <c r="H8" s="189" t="s">
        <v>493</v>
      </c>
      <c r="I8" s="170" t="s">
        <v>494</v>
      </c>
      <c r="J8" s="13">
        <v>218500</v>
      </c>
      <c r="K8" s="168">
        <v>11642</v>
      </c>
      <c r="L8" s="168" t="s">
        <v>409</v>
      </c>
      <c r="M8" s="173">
        <v>39813</v>
      </c>
      <c r="N8" s="144" t="s">
        <v>495</v>
      </c>
      <c r="O8" s="192">
        <v>42704</v>
      </c>
      <c r="P8" s="192">
        <v>43069</v>
      </c>
      <c r="Q8" s="136" t="s">
        <v>166</v>
      </c>
      <c r="R8" s="193">
        <f>3448.69/12</f>
        <v>287.39083333333332</v>
      </c>
      <c r="S8" s="136" t="s">
        <v>496</v>
      </c>
      <c r="T8" s="136" t="s">
        <v>90</v>
      </c>
    </row>
    <row r="9" spans="1:21" x14ac:dyDescent="0.25">
      <c r="A9" s="165">
        <v>4</v>
      </c>
      <c r="B9" s="189" t="s">
        <v>505</v>
      </c>
      <c r="C9" s="189" t="s">
        <v>506</v>
      </c>
      <c r="D9" s="166" t="s">
        <v>507</v>
      </c>
      <c r="E9" s="166">
        <v>2010</v>
      </c>
      <c r="F9" s="166">
        <v>4</v>
      </c>
      <c r="G9" s="164" t="s">
        <v>42</v>
      </c>
      <c r="H9" s="169" t="s">
        <v>508</v>
      </c>
      <c r="I9" s="170" t="s">
        <v>494</v>
      </c>
      <c r="J9" s="13">
        <v>225979.99</v>
      </c>
      <c r="K9" s="168">
        <v>48059</v>
      </c>
      <c r="L9" s="168" t="s">
        <v>409</v>
      </c>
      <c r="M9" s="197">
        <v>40010</v>
      </c>
      <c r="N9" s="144" t="s">
        <v>495</v>
      </c>
      <c r="O9" s="192">
        <v>42704</v>
      </c>
      <c r="P9" s="192">
        <v>43069</v>
      </c>
      <c r="Q9" s="136" t="s">
        <v>166</v>
      </c>
      <c r="R9" s="193">
        <f>2463.21/12</f>
        <v>205.26750000000001</v>
      </c>
      <c r="S9" s="136" t="s">
        <v>496</v>
      </c>
      <c r="T9" s="136" t="s">
        <v>90</v>
      </c>
    </row>
    <row r="10" spans="1:21" ht="26.25" x14ac:dyDescent="0.25">
      <c r="A10" s="165">
        <v>5</v>
      </c>
      <c r="B10" s="189" t="s">
        <v>509</v>
      </c>
      <c r="C10" s="189" t="s">
        <v>510</v>
      </c>
      <c r="D10" s="166" t="s">
        <v>44</v>
      </c>
      <c r="E10" s="166">
        <v>2010</v>
      </c>
      <c r="F10" s="166">
        <v>4</v>
      </c>
      <c r="G10" s="164" t="s">
        <v>511</v>
      </c>
      <c r="H10" s="169" t="s">
        <v>185</v>
      </c>
      <c r="I10" s="171" t="s">
        <v>494</v>
      </c>
      <c r="J10" s="13">
        <v>2000200</v>
      </c>
      <c r="K10" s="168">
        <v>4730</v>
      </c>
      <c r="L10" s="198" t="s">
        <v>512</v>
      </c>
      <c r="M10" s="197">
        <v>40155</v>
      </c>
      <c r="N10" s="144" t="s">
        <v>495</v>
      </c>
      <c r="O10" s="192">
        <v>42704</v>
      </c>
      <c r="P10" s="192">
        <v>43069</v>
      </c>
      <c r="Q10" s="136" t="s">
        <v>166</v>
      </c>
      <c r="R10" s="193">
        <f>30669.83/12</f>
        <v>2555.8191666666667</v>
      </c>
      <c r="S10" s="136" t="s">
        <v>496</v>
      </c>
      <c r="T10" s="136" t="s">
        <v>90</v>
      </c>
    </row>
    <row r="11" spans="1:21" x14ac:dyDescent="0.25">
      <c r="A11" s="165">
        <v>6</v>
      </c>
      <c r="B11" s="199" t="s">
        <v>513</v>
      </c>
      <c r="C11" s="199" t="s">
        <v>514</v>
      </c>
      <c r="D11" s="166" t="s">
        <v>195</v>
      </c>
      <c r="E11" s="166">
        <v>2012</v>
      </c>
      <c r="F11" s="166">
        <v>4</v>
      </c>
      <c r="G11" s="164" t="s">
        <v>195</v>
      </c>
      <c r="H11" s="169" t="s">
        <v>185</v>
      </c>
      <c r="I11" s="170" t="s">
        <v>494</v>
      </c>
      <c r="J11" s="200">
        <v>752862.04</v>
      </c>
      <c r="K11" s="168" t="s">
        <v>299</v>
      </c>
      <c r="L11" s="168" t="s">
        <v>289</v>
      </c>
      <c r="M11" s="173"/>
      <c r="N11" s="144" t="s">
        <v>495</v>
      </c>
      <c r="O11" s="192">
        <v>42704</v>
      </c>
      <c r="P11" s="192">
        <v>43069</v>
      </c>
      <c r="Q11" s="136" t="s">
        <v>166</v>
      </c>
      <c r="R11" s="193">
        <f>6135.46/12</f>
        <v>511.28833333333336</v>
      </c>
      <c r="S11" s="136" t="s">
        <v>496</v>
      </c>
      <c r="T11" s="136" t="s">
        <v>90</v>
      </c>
    </row>
    <row r="12" spans="1:21" x14ac:dyDescent="0.25">
      <c r="A12" s="43">
        <v>7</v>
      </c>
      <c r="B12" s="189" t="s">
        <v>515</v>
      </c>
      <c r="C12" s="189" t="s">
        <v>516</v>
      </c>
      <c r="D12" s="166" t="s">
        <v>52</v>
      </c>
      <c r="E12" s="139">
        <v>2013</v>
      </c>
      <c r="F12" s="139">
        <v>4</v>
      </c>
      <c r="G12" s="141" t="s">
        <v>52</v>
      </c>
      <c r="H12" s="201" t="s">
        <v>493</v>
      </c>
      <c r="I12" s="141" t="s">
        <v>494</v>
      </c>
      <c r="J12" s="202">
        <v>134900</v>
      </c>
      <c r="K12" s="139">
        <v>1946</v>
      </c>
      <c r="L12" s="139" t="s">
        <v>289</v>
      </c>
      <c r="M12" s="203">
        <v>41228</v>
      </c>
      <c r="N12" s="144" t="s">
        <v>495</v>
      </c>
      <c r="O12" s="192">
        <v>42704</v>
      </c>
      <c r="P12" s="192">
        <v>43069</v>
      </c>
      <c r="Q12" s="136" t="s">
        <v>166</v>
      </c>
      <c r="R12" s="193">
        <f>2646.77/12</f>
        <v>220.56416666666667</v>
      </c>
      <c r="S12" s="136" t="s">
        <v>496</v>
      </c>
      <c r="T12" s="136" t="s">
        <v>90</v>
      </c>
    </row>
    <row r="13" spans="1:21" ht="26.25" x14ac:dyDescent="0.25">
      <c r="A13" s="43">
        <v>8</v>
      </c>
      <c r="B13" s="189" t="s">
        <v>517</v>
      </c>
      <c r="C13" s="189" t="s">
        <v>518</v>
      </c>
      <c r="D13" s="166" t="s">
        <v>46</v>
      </c>
      <c r="E13" s="139">
        <v>2016</v>
      </c>
      <c r="F13" s="139">
        <v>4</v>
      </c>
      <c r="G13" s="141" t="s">
        <v>38</v>
      </c>
      <c r="H13" s="201" t="s">
        <v>519</v>
      </c>
      <c r="I13" s="141" t="s">
        <v>494</v>
      </c>
      <c r="J13" s="202">
        <v>201900</v>
      </c>
      <c r="K13" s="168">
        <v>3325</v>
      </c>
      <c r="L13" s="139" t="s">
        <v>520</v>
      </c>
      <c r="M13" s="203">
        <v>42367</v>
      </c>
      <c r="N13" s="144" t="s">
        <v>495</v>
      </c>
      <c r="O13" s="192">
        <v>42704</v>
      </c>
      <c r="P13" s="192">
        <v>43069</v>
      </c>
      <c r="Q13" s="136" t="s">
        <v>166</v>
      </c>
      <c r="R13" s="193" t="s">
        <v>502</v>
      </c>
      <c r="S13" s="136" t="s">
        <v>496</v>
      </c>
      <c r="T13" s="136" t="s">
        <v>90</v>
      </c>
    </row>
    <row r="14" spans="1:21" x14ac:dyDescent="0.25">
      <c r="A14" s="43">
        <v>9</v>
      </c>
      <c r="B14" s="189" t="s">
        <v>521</v>
      </c>
      <c r="C14" s="189" t="s">
        <v>522</v>
      </c>
      <c r="D14" s="166" t="s">
        <v>294</v>
      </c>
      <c r="E14" s="139">
        <v>2016</v>
      </c>
      <c r="F14" s="139">
        <v>4</v>
      </c>
      <c r="G14" s="141" t="s">
        <v>38</v>
      </c>
      <c r="H14" s="201" t="s">
        <v>493</v>
      </c>
      <c r="I14" s="141" t="s">
        <v>494</v>
      </c>
      <c r="J14" s="202">
        <v>164000</v>
      </c>
      <c r="K14" s="139">
        <v>3324</v>
      </c>
      <c r="L14" s="139" t="s">
        <v>520</v>
      </c>
      <c r="M14" s="203">
        <v>42367</v>
      </c>
      <c r="N14" s="144" t="s">
        <v>495</v>
      </c>
      <c r="O14" s="192">
        <v>42704</v>
      </c>
      <c r="P14" s="192">
        <v>43069</v>
      </c>
      <c r="Q14" s="136" t="s">
        <v>166</v>
      </c>
      <c r="R14" s="193" t="s">
        <v>502</v>
      </c>
      <c r="S14" s="136" t="s">
        <v>496</v>
      </c>
      <c r="T14" s="136" t="s">
        <v>90</v>
      </c>
    </row>
  </sheetData>
  <mergeCells count="4">
    <mergeCell ref="A1:T1"/>
    <mergeCell ref="A2:T2"/>
    <mergeCell ref="A3:N3"/>
    <mergeCell ref="O3:T3"/>
  </mergeCells>
  <pageMargins left="0.7" right="0.7" top="0.75" bottom="0.75" header="0.3" footer="0.3"/>
  <pageSetup paperSize="14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Totales</vt:lpstr>
      <vt:lpstr>Dirección General</vt:lpstr>
      <vt:lpstr>Arandas</vt:lpstr>
      <vt:lpstr>Chapala</vt:lpstr>
      <vt:lpstr>Cocula</vt:lpstr>
      <vt:lpstr>El Grullo</vt:lpstr>
      <vt:lpstr>Lagos de Moreno</vt:lpstr>
      <vt:lpstr>Mascota</vt:lpstr>
      <vt:lpstr>La Huerta</vt:lpstr>
      <vt:lpstr>Puerto Vallarta</vt:lpstr>
      <vt:lpstr>Tamazula</vt:lpstr>
      <vt:lpstr>Hoja1</vt:lpstr>
      <vt:lpstr>Hoja2</vt:lpstr>
      <vt:lpstr>Hoja3</vt:lpstr>
      <vt:lpstr>Hoja4</vt:lpstr>
      <vt:lpstr>Hoja5</vt:lpstr>
      <vt:lpstr>Hoja6</vt:lpstr>
      <vt:lpstr>Hoja7</vt:lpstr>
      <vt:lpstr>Tala</vt:lpstr>
      <vt:lpstr>Tequila</vt:lpstr>
      <vt:lpstr>Zapopan</vt:lpstr>
      <vt:lpstr>Zapotlanejo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Centro de computo</cp:lastModifiedBy>
  <cp:lastPrinted>2017-01-11T18:42:30Z</cp:lastPrinted>
  <dcterms:created xsi:type="dcterms:W3CDTF">2016-07-11T14:53:38Z</dcterms:created>
  <dcterms:modified xsi:type="dcterms:W3CDTF">2018-01-19T22:59:05Z</dcterms:modified>
</cp:coreProperties>
</file>