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<sst xmlns="http://schemas.openxmlformats.org/spreadsheetml/2006/main" count="207" uniqueCount="96">
  <si>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</si>
  <si>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</si>
  <si>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</si>
  <si>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</si>
  <si>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</si>
  <si>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</si>
  <si>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</si>
  <si>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</si>
  <si>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</si>
  <si>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</si>
  <si>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</si>
  <si>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</si>
  <si>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</si>
  <si>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</si>
  <si>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</si>
  <si>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</si>
  <si>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</si>
  <si>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</si>
  <si>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</si>
  <si>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</si>
  <si>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</si>
  <si>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</si>
  <si>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</si>
  <si>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</si>
  <si>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</si>
  <si>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</si>
  <si>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</si>
  <si>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</si>
  <si>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</si>
  <si>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</si>
  <si>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</si>
  <si>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</si>
  <si>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</si>
  <si>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</si>
  <si>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</si>
  <si>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</si>
  <si>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</si>
  <si>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</si>
  <si>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</si>
  <si>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</si>
  <si>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</si>
  <si>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</si>
  <si>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</si>
  <si>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</si>
  <si>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</si>
  <si>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</si>
  <si>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</si>
  <si>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</si>
  <si>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</si>
  <si>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</si>
  <si>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</si>
  <si>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</si>
  <si>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</si>
  <si>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</si>
  <si>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</si>
  <si>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</si>
  <si>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</si>
  <si>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</si>
  <si>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</si>
  <si>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</si>
  <si>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</si>
  <si>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</si>
  <si>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</si>
  <si>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</si>
  <si>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</si>
  <si>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</si>
  <si>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</si>
  <si>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</si>
  <si>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</si>
  <si>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</si>
  <si>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</si>
  <si>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</si>
  <si>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</si>
  <si>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</si>
  <si>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</si>
  <si>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</si>
  <si>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</si>
  <si>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</si>
  <si>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La Manzanilla de la Paz</t>
  </si>
  <si>
    <t xml:space="preserve"> DEL 1 DE ENERO AL 31/12/2008 DE NOVIEMBRE DE 2015</t>
  </si>
  <si>
    <t>ENERO A NOVIEMBRE 2015</t>
  </si>
  <si>
    <t>SALDO AL DIA ULTIMO DE NOVIEMBRE DE 2015</t>
  </si>
  <si>
    <t>CARLOS ANDRES LOPEZ BARBOSA</t>
  </si>
  <si>
    <t>EVERARDO DIAZ CARDENAS</t>
  </si>
  <si>
    <t>PRESIDENTE</t>
  </si>
  <si>
    <t>ENCARGADO DE LA HACIENDA PUBLICA</t>
  </si>
  <si>
    <t>ASEJ2015-11-24-02-2016-1</t>
  </si>
  <si>
    <t>2231-000-0000</t>
  </si>
  <si>
    <t>banobras</t>
  </si>
  <si>
    <t>directos</t>
  </si>
  <si>
    <t>renegociacion</t>
  </si>
  <si>
    <t>2231-001-000</t>
  </si>
  <si>
    <t>BANOBRAS</t>
  </si>
  <si>
    <t>DIRECTO</t>
  </si>
  <si>
    <t>OBRA PUBLICA</t>
  </si>
  <si>
    <t>2231-003-000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</si>
</sst>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22"/>
      <color indexed="8"/>
      <name val="C39HrP24DhTt"/>
      <family val="0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5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5" fillId="33" borderId="0" xfId="0" applyNumberFormat="1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5" fillId="33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44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6" fillId="33" borderId="17" xfId="0" applyFont="1" applyFill="1" applyBorder="1" applyAlignment="1">
      <alignment horizontal="right"/>
    </xf>
    <xf numFmtId="4" fontId="44" fillId="33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4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4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165" fontId="45" fillId="33" borderId="0" xfId="0" applyNumberFormat="1" applyFont="1" applyFill="1" applyAlignment="1">
      <alignment horizontal="center" vertical="center" wrapText="1"/>
    </xf>
    <xf numFmtId="3" fontId="45" fillId="33" borderId="0" xfId="0" applyNumberFormat="1" applyFont="1" applyFill="1" applyAlignment="1">
      <alignment horizontal="center" vertical="center"/>
    </xf>
    <xf numFmtId="164" fontId="45" fillId="33" borderId="19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171"/>
          <c:w val="0.83575"/>
          <c:h val="0.74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25"/>
          <c:y val="0.02025"/>
          <c:w val="0.96075"/>
          <c:h val="0.980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162353</c:v>
                </c:pt>
                <c:pt idx="10">
                  <c:v>162353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36370</c:v>
                </c:pt>
                <c:pt idx="10">
                  <c:v>34191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54381965"/>
        <c:axId val="19675638"/>
      </c:bar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75638"/>
        <c:crosses val="autoZero"/>
        <c:auto val="1"/>
        <c:lblOffset val="100"/>
        <c:tickLblSkip val="1"/>
        <c:noMultiLvlLbl val="0"/>
      </c:catAx>
      <c:valAx>
        <c:axId val="1967563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54381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18</xdr:row>
      <xdr:rowOff>0</xdr:rowOff>
    </xdr:from>
    <xdr:to>
      <xdr:col>7</xdr:col>
      <xdr:colOff>561975</xdr:colOff>
      <xdr:row>40</xdr:row>
      <xdr:rowOff>180975</xdr:rowOff>
    </xdr:to>
    <xdr:graphicFrame>
      <xdr:nvGraphicFramePr>
        <xdr:cNvPr id="1" name="1 Gráfico"/>
        <xdr:cNvGraphicFramePr/>
      </xdr:nvGraphicFramePr>
      <xdr:xfrm>
        <a:off x="609600" y="3600450"/>
        <a:ext cx="53244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504825</xdr:colOff>
      <xdr:row>18</xdr:row>
      <xdr:rowOff>9525</xdr:rowOff>
    </xdr:from>
    <xdr:to>
      <xdr:col>14</xdr:col>
      <xdr:colOff>1038225</xdr:colOff>
      <xdr:row>39</xdr:row>
      <xdr:rowOff>114300</xdr:rowOff>
    </xdr:to>
    <xdr:graphicFrame>
      <xdr:nvGraphicFramePr>
        <xdr:cNvPr id="2" name="2 Gráfico"/>
        <xdr:cNvGraphicFramePr/>
      </xdr:nvGraphicFramePr>
      <xdr:xfrm>
        <a:off x="7067550" y="3609975"/>
        <a:ext cx="50768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40" sqref="A1:M40"/>
    </sheetView>
  </sheetViews>
  <sheetFormatPr defaultColWidth="0" defaultRowHeight="15" zeroHeight="1"/>
  <cols>
    <col min="1" max="1" width="22.421875" style="0" customWidth="1"/>
    <col min="2" max="2" width="0.85546875" style="8" customWidth="1"/>
    <col min="3" max="3" width="13.7109375" style="0" customWidth="1"/>
    <col min="4" max="4" width="12.28125" style="0" customWidth="1"/>
    <col min="5" max="5" width="11.57421875" style="0" customWidth="1"/>
    <col min="6" max="6" width="0.85546875" style="0" customWidth="1"/>
    <col min="7" max="7" width="12.8515625" style="0" customWidth="1"/>
    <col min="8" max="8" width="12.421875" style="0" customWidth="1"/>
    <col min="9" max="9" width="9.140625" style="0" customWidth="1"/>
    <col min="10" max="10" width="0.85546875" style="0" customWidth="1"/>
    <col min="11" max="11" width="9.8515625" style="0" customWidth="1"/>
    <col min="12" max="12" width="13.00390625" style="0" customWidth="1"/>
    <col min="13" max="13" width="9.003906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4" t="s">
        <v>1</v>
      </c>
      <c r="B1" s="10"/>
      <c r="C1" s="47" t="s">
        <v>18</v>
      </c>
      <c r="D1" s="47"/>
      <c r="E1" s="47"/>
      <c r="G1" s="47" t="s">
        <v>48</v>
      </c>
      <c r="H1" s="47"/>
      <c r="I1" s="47"/>
      <c r="K1" s="47" t="s">
        <v>49</v>
      </c>
      <c r="L1" s="47"/>
      <c r="M1" s="47"/>
      <c r="O1" s="47" t="s">
        <v>50</v>
      </c>
      <c r="P1" s="47"/>
      <c r="Q1" s="47"/>
      <c r="S1" s="47" t="s">
        <v>51</v>
      </c>
      <c r="T1" s="47"/>
      <c r="U1" s="47"/>
      <c r="W1" s="47" t="s">
        <v>52</v>
      </c>
      <c r="X1" s="47"/>
      <c r="Y1" s="47"/>
      <c r="AA1" s="47" t="s">
        <v>53</v>
      </c>
      <c r="AB1" s="47"/>
      <c r="AC1" s="47"/>
      <c r="AE1" s="47" t="s">
        <v>54</v>
      </c>
      <c r="AF1" s="47"/>
      <c r="AG1" s="47"/>
      <c r="AI1" s="47" t="s">
        <v>55</v>
      </c>
      <c r="AJ1" s="47"/>
      <c r="AK1" s="47"/>
      <c r="AM1" s="47" t="s">
        <v>56</v>
      </c>
      <c r="AN1" s="47"/>
      <c r="AO1" s="47"/>
    </row>
    <row r="2" spans="1:41" ht="15">
      <c r="A2" s="13" t="s">
        <v>19</v>
      </c>
      <c r="C2" s="44" t="s">
        <v>87</v>
      </c>
      <c r="D2" s="45"/>
      <c r="E2" s="46"/>
      <c r="G2" s="44" t="s">
        <v>91</v>
      </c>
      <c r="H2" s="45"/>
      <c r="I2" s="46"/>
      <c r="K2" s="44" t="s">
        <v>95</v>
      </c>
      <c r="L2" s="45"/>
      <c r="M2" s="46"/>
      <c r="O2" s="44"/>
      <c r="P2" s="45"/>
      <c r="Q2" s="46"/>
      <c r="S2" s="44"/>
      <c r="T2" s="45"/>
      <c r="U2" s="46"/>
      <c r="W2" s="44"/>
      <c r="X2" s="45"/>
      <c r="Y2" s="46"/>
      <c r="AA2" s="44"/>
      <c r="AB2" s="45"/>
      <c r="AC2" s="46"/>
      <c r="AE2" s="44"/>
      <c r="AF2" s="45"/>
      <c r="AG2" s="46"/>
      <c r="AI2" s="44"/>
      <c r="AJ2" s="45"/>
      <c r="AK2" s="46"/>
      <c r="AM2" s="44"/>
      <c r="AN2" s="45"/>
      <c r="AO2" s="46"/>
    </row>
    <row r="3" spans="1:41" ht="15">
      <c r="A3" s="13" t="s">
        <v>20</v>
      </c>
      <c r="C3" s="41" t="s">
        <v>88</v>
      </c>
      <c r="D3" s="42"/>
      <c r="E3" s="43"/>
      <c r="G3" s="41" t="s">
        <v>92</v>
      </c>
      <c r="H3" s="42"/>
      <c r="I3" s="43"/>
      <c r="K3" s="41" t="s">
        <v>92</v>
      </c>
      <c r="L3" s="42"/>
      <c r="M3" s="43"/>
      <c r="O3" s="41"/>
      <c r="P3" s="42"/>
      <c r="Q3" s="43"/>
      <c r="S3" s="41"/>
      <c r="T3" s="42"/>
      <c r="U3" s="43"/>
      <c r="W3" s="41"/>
      <c r="X3" s="42"/>
      <c r="Y3" s="43"/>
      <c r="AA3" s="41"/>
      <c r="AB3" s="42"/>
      <c r="AC3" s="43"/>
      <c r="AE3" s="41"/>
      <c r="AF3" s="42"/>
      <c r="AG3" s="43"/>
      <c r="AI3" s="41"/>
      <c r="AJ3" s="42"/>
      <c r="AK3" s="43"/>
      <c r="AM3" s="41"/>
      <c r="AN3" s="42"/>
      <c r="AO3" s="43"/>
    </row>
    <row r="4" spans="1:41" ht="15">
      <c r="A4" s="13" t="s">
        <v>73</v>
      </c>
      <c r="C4" s="41" t="s">
        <v>88</v>
      </c>
      <c r="D4" s="42"/>
      <c r="E4" s="43"/>
      <c r="G4" s="41" t="s">
        <v>92</v>
      </c>
      <c r="H4" s="42"/>
      <c r="I4" s="43"/>
      <c r="K4" s="41" t="s">
        <v>92</v>
      </c>
      <c r="L4" s="42"/>
      <c r="M4" s="43"/>
      <c r="O4" s="41"/>
      <c r="P4" s="42"/>
      <c r="Q4" s="43"/>
      <c r="S4" s="41"/>
      <c r="T4" s="42"/>
      <c r="U4" s="43"/>
      <c r="W4" s="41"/>
      <c r="X4" s="42"/>
      <c r="Y4" s="43"/>
      <c r="AA4" s="41"/>
      <c r="AB4" s="42"/>
      <c r="AC4" s="43"/>
      <c r="AE4" s="41"/>
      <c r="AF4" s="42"/>
      <c r="AG4" s="43"/>
      <c r="AI4" s="41"/>
      <c r="AJ4" s="42"/>
      <c r="AK4" s="43"/>
      <c r="AM4" s="41"/>
      <c r="AN4" s="42"/>
      <c r="AO4" s="43"/>
    </row>
    <row r="5" spans="1:41" ht="15">
      <c r="A5" s="13" t="s">
        <v>21</v>
      </c>
      <c r="C5" s="41" t="s">
        <v>89</v>
      </c>
      <c r="D5" s="42"/>
      <c r="E5" s="43"/>
      <c r="G5" s="41" t="s">
        <v>93</v>
      </c>
      <c r="H5" s="42"/>
      <c r="I5" s="43"/>
      <c r="K5" s="41" t="s">
        <v>93</v>
      </c>
      <c r="L5" s="42"/>
      <c r="M5" s="43"/>
      <c r="O5" s="41"/>
      <c r="P5" s="42"/>
      <c r="Q5" s="43"/>
      <c r="S5" s="41"/>
      <c r="T5" s="42"/>
      <c r="U5" s="43"/>
      <c r="W5" s="41"/>
      <c r="X5" s="42"/>
      <c r="Y5" s="43"/>
      <c r="AA5" s="41"/>
      <c r="AB5" s="42"/>
      <c r="AC5" s="43"/>
      <c r="AE5" s="41"/>
      <c r="AF5" s="42"/>
      <c r="AG5" s="43"/>
      <c r="AI5" s="41"/>
      <c r="AJ5" s="42"/>
      <c r="AK5" s="43"/>
      <c r="AM5" s="41"/>
      <c r="AN5" s="42"/>
      <c r="AO5" s="43"/>
    </row>
    <row r="6" spans="1:41" ht="15">
      <c r="A6" s="13" t="s">
        <v>22</v>
      </c>
      <c r="C6" s="54">
        <v>7508511</v>
      </c>
      <c r="D6" s="55"/>
      <c r="E6" s="56"/>
      <c r="G6" s="54">
        <v>3400000</v>
      </c>
      <c r="H6" s="55"/>
      <c r="I6" s="56"/>
      <c r="K6" s="54">
        <v>1933384</v>
      </c>
      <c r="L6" s="55"/>
      <c r="M6" s="56"/>
      <c r="O6" s="54"/>
      <c r="P6" s="55"/>
      <c r="Q6" s="56"/>
      <c r="S6" s="54"/>
      <c r="T6" s="55"/>
      <c r="U6" s="56"/>
      <c r="W6" s="54"/>
      <c r="X6" s="55"/>
      <c r="Y6" s="56"/>
      <c r="AA6" s="54"/>
      <c r="AB6" s="55"/>
      <c r="AC6" s="56"/>
      <c r="AE6" s="54"/>
      <c r="AF6" s="55"/>
      <c r="AG6" s="56"/>
      <c r="AI6" s="54"/>
      <c r="AJ6" s="55"/>
      <c r="AK6" s="56"/>
      <c r="AM6" s="54"/>
      <c r="AN6" s="55"/>
      <c r="AO6" s="56"/>
    </row>
    <row r="7" spans="1:41" ht="15">
      <c r="A7" s="13" t="s">
        <v>26</v>
      </c>
      <c r="C7" s="54">
        <v>7508511</v>
      </c>
      <c r="D7" s="55"/>
      <c r="E7" s="56"/>
      <c r="G7" s="54">
        <v>3400000</v>
      </c>
      <c r="H7" s="55"/>
      <c r="I7" s="56"/>
      <c r="K7" s="54">
        <v>1933384</v>
      </c>
      <c r="L7" s="55"/>
      <c r="M7" s="56"/>
      <c r="O7" s="54"/>
      <c r="P7" s="55"/>
      <c r="Q7" s="56"/>
      <c r="S7" s="54"/>
      <c r="T7" s="55"/>
      <c r="U7" s="56"/>
      <c r="W7" s="54"/>
      <c r="X7" s="55"/>
      <c r="Y7" s="56"/>
      <c r="AA7" s="54"/>
      <c r="AB7" s="55"/>
      <c r="AC7" s="56"/>
      <c r="AE7" s="54"/>
      <c r="AF7" s="55"/>
      <c r="AG7" s="56"/>
      <c r="AI7" s="54"/>
      <c r="AJ7" s="55"/>
      <c r="AK7" s="56"/>
      <c r="AM7" s="54"/>
      <c r="AN7" s="55"/>
      <c r="AO7" s="56"/>
    </row>
    <row r="8" spans="1:41" ht="15">
      <c r="A8" s="13" t="s">
        <v>23</v>
      </c>
      <c r="C8" s="51">
        <v>42408</v>
      </c>
      <c r="D8" s="52"/>
      <c r="E8" s="53"/>
      <c r="G8" s="51">
        <v>42036</v>
      </c>
      <c r="H8" s="52"/>
      <c r="I8" s="53"/>
      <c r="K8" s="51">
        <v>41698</v>
      </c>
      <c r="L8" s="52"/>
      <c r="M8" s="53"/>
      <c r="O8" s="51"/>
      <c r="P8" s="52"/>
      <c r="Q8" s="53"/>
      <c r="S8" s="51"/>
      <c r="T8" s="52"/>
      <c r="U8" s="53"/>
      <c r="W8" s="51"/>
      <c r="X8" s="52"/>
      <c r="Y8" s="53"/>
      <c r="AA8" s="51"/>
      <c r="AB8" s="52"/>
      <c r="AC8" s="53"/>
      <c r="AE8" s="51"/>
      <c r="AF8" s="52"/>
      <c r="AG8" s="53"/>
      <c r="AI8" s="51"/>
      <c r="AJ8" s="52"/>
      <c r="AK8" s="53"/>
      <c r="AM8" s="51"/>
      <c r="AN8" s="52"/>
      <c r="AO8" s="53"/>
    </row>
    <row r="9" spans="1:41" ht="15">
      <c r="A9" s="13" t="s">
        <v>24</v>
      </c>
      <c r="C9" s="51">
        <v>44235</v>
      </c>
      <c r="D9" s="52"/>
      <c r="E9" s="53"/>
      <c r="G9" s="51">
        <v>43555</v>
      </c>
      <c r="H9" s="52"/>
      <c r="I9" s="53"/>
      <c r="K9" s="51">
        <v>43190</v>
      </c>
      <c r="L9" s="52"/>
      <c r="M9" s="53"/>
      <c r="O9" s="51"/>
      <c r="P9" s="52"/>
      <c r="Q9" s="53"/>
      <c r="S9" s="51"/>
      <c r="T9" s="52"/>
      <c r="U9" s="53"/>
      <c r="W9" s="51"/>
      <c r="X9" s="52"/>
      <c r="Y9" s="53"/>
      <c r="AA9" s="51"/>
      <c r="AB9" s="52"/>
      <c r="AC9" s="53"/>
      <c r="AE9" s="51"/>
      <c r="AF9" s="52"/>
      <c r="AG9" s="53"/>
      <c r="AI9" s="51"/>
      <c r="AJ9" s="52"/>
      <c r="AK9" s="53"/>
      <c r="AM9" s="51"/>
      <c r="AN9" s="52"/>
      <c r="AO9" s="53"/>
    </row>
    <row r="10" spans="1:41" ht="15">
      <c r="A10" s="13" t="s">
        <v>25</v>
      </c>
      <c r="C10" s="48">
        <v>0</v>
      </c>
      <c r="D10" s="49"/>
      <c r="E10" s="50"/>
      <c r="G10" s="48">
        <v>0</v>
      </c>
      <c r="H10" s="49"/>
      <c r="I10" s="50"/>
      <c r="K10" s="48">
        <v>0</v>
      </c>
      <c r="L10" s="49"/>
      <c r="M10" s="50"/>
      <c r="O10" s="48"/>
      <c r="P10" s="49"/>
      <c r="Q10" s="50"/>
      <c r="S10" s="48"/>
      <c r="T10" s="49"/>
      <c r="U10" s="50"/>
      <c r="W10" s="48"/>
      <c r="X10" s="49"/>
      <c r="Y10" s="50"/>
      <c r="AA10" s="48"/>
      <c r="AB10" s="49"/>
      <c r="AC10" s="50"/>
      <c r="AE10" s="48"/>
      <c r="AF10" s="49"/>
      <c r="AG10" s="50"/>
      <c r="AI10" s="48"/>
      <c r="AJ10" s="49"/>
      <c r="AK10" s="50"/>
      <c r="AM10" s="48"/>
      <c r="AN10" s="49"/>
      <c r="AO10" s="50"/>
    </row>
    <row r="11" spans="1:41" ht="15">
      <c r="A11" s="13" t="s">
        <v>46</v>
      </c>
      <c r="C11" s="41">
        <v>6.1525</v>
      </c>
      <c r="D11" s="42"/>
      <c r="E11" s="43"/>
      <c r="G11" s="41">
        <v>6.4325</v>
      </c>
      <c r="H11" s="42"/>
      <c r="I11" s="43"/>
      <c r="K11" s="41">
        <v>6.4725</v>
      </c>
      <c r="L11" s="42"/>
      <c r="M11" s="43"/>
      <c r="O11" s="41"/>
      <c r="P11" s="42"/>
      <c r="Q11" s="43"/>
      <c r="S11" s="41"/>
      <c r="T11" s="42"/>
      <c r="U11" s="43"/>
      <c r="W11" s="41"/>
      <c r="X11" s="42"/>
      <c r="Y11" s="43"/>
      <c r="AA11" s="41"/>
      <c r="AB11" s="42"/>
      <c r="AC11" s="43"/>
      <c r="AE11" s="41"/>
      <c r="AF11" s="42"/>
      <c r="AG11" s="43"/>
      <c r="AI11" s="41"/>
      <c r="AJ11" s="42"/>
      <c r="AK11" s="43"/>
      <c r="AM11" s="41"/>
      <c r="AN11" s="42"/>
      <c r="AO11" s="43"/>
    </row>
    <row r="12" spans="1:41" ht="15">
      <c r="A12" s="13" t="s">
        <v>3</v>
      </c>
      <c r="C12" s="41" t="s">
        <v>90</v>
      </c>
      <c r="D12" s="42"/>
      <c r="E12" s="43"/>
      <c r="G12" s="41" t="s">
        <v>94</v>
      </c>
      <c r="H12" s="42"/>
      <c r="I12" s="43"/>
      <c r="K12" s="41" t="s">
        <v>94</v>
      </c>
      <c r="L12" s="42"/>
      <c r="M12" s="43"/>
      <c r="O12" s="41"/>
      <c r="P12" s="42"/>
      <c r="Q12" s="43"/>
      <c r="S12" s="41"/>
      <c r="T12" s="42"/>
      <c r="U12" s="43"/>
      <c r="W12" s="41"/>
      <c r="X12" s="42"/>
      <c r="Y12" s="43"/>
      <c r="AA12" s="41"/>
      <c r="AB12" s="42"/>
      <c r="AC12" s="43"/>
      <c r="AE12" s="41"/>
      <c r="AF12" s="42"/>
      <c r="AG12" s="43"/>
      <c r="AI12" s="41"/>
      <c r="AJ12" s="42"/>
      <c r="AK12" s="43"/>
      <c r="AM12" s="41"/>
      <c r="AN12" s="42"/>
      <c r="AO12" s="43"/>
    </row>
    <row r="13" spans="1:41" ht="15">
      <c r="A13" s="13" t="s">
        <v>76</v>
      </c>
      <c r="C13" s="60">
        <v>3146422</v>
      </c>
      <c r="D13" s="61"/>
      <c r="E13" s="62"/>
      <c r="G13" s="60">
        <v>3106896</v>
      </c>
      <c r="H13" s="61"/>
      <c r="I13" s="62"/>
      <c r="K13" s="60">
        <v>418899</v>
      </c>
      <c r="L13" s="61"/>
      <c r="M13" s="62"/>
      <c r="O13" s="60"/>
      <c r="P13" s="61"/>
      <c r="Q13" s="62"/>
      <c r="S13" s="60"/>
      <c r="T13" s="61"/>
      <c r="U13" s="62"/>
      <c r="W13" s="60"/>
      <c r="X13" s="61"/>
      <c r="Y13" s="62"/>
      <c r="AA13" s="60"/>
      <c r="AB13" s="61"/>
      <c r="AC13" s="62"/>
      <c r="AE13" s="60"/>
      <c r="AF13" s="61"/>
      <c r="AG13" s="62"/>
      <c r="AI13" s="60"/>
      <c r="AJ13" s="61"/>
      <c r="AK13" s="62"/>
      <c r="AM13" s="60"/>
      <c r="AN13" s="61"/>
      <c r="AO13" s="62"/>
    </row>
    <row r="14" spans="1:41" ht="15">
      <c r="A14" s="13" t="s">
        <v>27</v>
      </c>
      <c r="C14" s="57">
        <f>SUM(C18:C29)</f>
        <v>0</v>
      </c>
      <c r="D14" s="58"/>
      <c r="E14" s="59"/>
      <c r="G14" s="57">
        <f>SUM(G18:G29)</f>
        <v>0</v>
      </c>
      <c r="H14" s="58"/>
      <c r="I14" s="59"/>
      <c r="K14" s="57">
        <f>SUM(K18:K29)</f>
        <v>0</v>
      </c>
      <c r="L14" s="58"/>
      <c r="M14" s="59"/>
      <c r="O14" s="57">
        <f>SUM(O18:O29)</f>
        <v>0</v>
      </c>
      <c r="P14" s="58"/>
      <c r="Q14" s="59"/>
      <c r="S14" s="57">
        <f>SUM(S18:S29)</f>
        <v>0</v>
      </c>
      <c r="T14" s="58"/>
      <c r="U14" s="59"/>
      <c r="W14" s="57">
        <f>SUM(W18:W29)</f>
        <v>0</v>
      </c>
      <c r="X14" s="58"/>
      <c r="Y14" s="59"/>
      <c r="AA14" s="57">
        <f>SUM(AA18:AA29)</f>
        <v>0</v>
      </c>
      <c r="AB14" s="58"/>
      <c r="AC14" s="59"/>
      <c r="AE14" s="57">
        <f>SUM(AE18:AE29)</f>
        <v>0</v>
      </c>
      <c r="AF14" s="58"/>
      <c r="AG14" s="59"/>
      <c r="AI14" s="57">
        <f>SUM(AI18:AI29)</f>
        <v>0</v>
      </c>
      <c r="AJ14" s="58"/>
      <c r="AK14" s="59"/>
      <c r="AM14" s="57">
        <f>SUM(AM18:AM29)</f>
        <v>0</v>
      </c>
      <c r="AN14" s="58"/>
      <c r="AO14" s="59"/>
    </row>
    <row r="15" spans="1:41" ht="15">
      <c r="A15" s="13" t="s">
        <v>28</v>
      </c>
      <c r="C15" s="57">
        <f>IF(D30&gt;E32,"La amortización es mayor al saldo de la deuda",SUM(D18:D29))</f>
        <v>143018</v>
      </c>
      <c r="D15" s="58"/>
      <c r="E15" s="59"/>
      <c r="G15" s="57">
        <f>IF(H30&gt;I32,"La amortización es mayor al saldo de la deuda",SUM(H18:H29))</f>
        <v>117242</v>
      </c>
      <c r="H15" s="58"/>
      <c r="I15" s="59"/>
      <c r="K15" s="57">
        <f>IF(L30&gt;M32,"La amortización es mayor al saldo de la deuda",SUM(L18:L29))</f>
        <v>64446</v>
      </c>
      <c r="L15" s="58"/>
      <c r="M15" s="59"/>
      <c r="O15" s="57">
        <f>IF(P30&gt;Q32,"La amortización es mayor al saldo de la deuda",SUM(P18:P29))</f>
        <v>0</v>
      </c>
      <c r="P15" s="58"/>
      <c r="Q15" s="59"/>
      <c r="S15" s="57">
        <f>IF(T30&gt;U32,"La amortización es mayor al saldo de la deuda",SUM(T18:T29))</f>
        <v>0</v>
      </c>
      <c r="T15" s="58"/>
      <c r="U15" s="59"/>
      <c r="W15" s="57">
        <f>IF(X30&gt;Y32,"La amortización es mayor al saldo de la deuda",SUM(X18:X29))</f>
        <v>0</v>
      </c>
      <c r="X15" s="58"/>
      <c r="Y15" s="59"/>
      <c r="AA15" s="57">
        <f>IF(AB30&gt;AC32,"La amortización es mayor al saldo de la deuda",SUM(AB18:AB29))</f>
        <v>0</v>
      </c>
      <c r="AB15" s="58"/>
      <c r="AC15" s="59"/>
      <c r="AE15" s="57">
        <f>IF(AF30&gt;AG32,"La amortización es mayor al saldo de la deuda",SUM(AF18:AF29))</f>
        <v>0</v>
      </c>
      <c r="AF15" s="58"/>
      <c r="AG15" s="59"/>
      <c r="AI15" s="57">
        <f>IF(AJ30&gt;AK32,"La amortización es mayor al saldo de la deuda",SUM(AJ18:AJ29))</f>
        <v>0</v>
      </c>
      <c r="AJ15" s="58"/>
      <c r="AK15" s="59"/>
      <c r="AM15" s="57">
        <f>IF(AN30&gt;AO32,"La amortización es mayor al saldo de la deuda",SUM(AN18:AN29))</f>
        <v>0</v>
      </c>
      <c r="AN15" s="58"/>
      <c r="AO15" s="59"/>
    </row>
    <row r="16" spans="1:41" ht="15">
      <c r="A16" s="13" t="s">
        <v>44</v>
      </c>
      <c r="C16" s="57">
        <f>SUM(E18:E29)</f>
        <v>32509</v>
      </c>
      <c r="D16" s="58"/>
      <c r="E16" s="59"/>
      <c r="G16" s="57">
        <f>SUM(I18:I29)</f>
        <v>33622</v>
      </c>
      <c r="H16" s="58"/>
      <c r="I16" s="59"/>
      <c r="K16" s="57">
        <f>SUM(M18:M29)</f>
        <v>4430</v>
      </c>
      <c r="L16" s="58"/>
      <c r="M16" s="59"/>
      <c r="O16" s="57">
        <f>SUM(Q18:Q29)</f>
        <v>0</v>
      </c>
      <c r="P16" s="58"/>
      <c r="Q16" s="59"/>
      <c r="S16" s="57">
        <f>SUM(U18:U29)</f>
        <v>0</v>
      </c>
      <c r="T16" s="58"/>
      <c r="U16" s="59"/>
      <c r="W16" s="57">
        <f>SUM(Y18:Y29)</f>
        <v>0</v>
      </c>
      <c r="X16" s="58"/>
      <c r="Y16" s="59"/>
      <c r="AA16" s="57">
        <f>SUM(AC18:AC29)</f>
        <v>0</v>
      </c>
      <c r="AB16" s="58"/>
      <c r="AC16" s="59"/>
      <c r="AE16" s="57">
        <f>SUM(AG18:AG29)</f>
        <v>0</v>
      </c>
      <c r="AF16" s="58"/>
      <c r="AG16" s="59"/>
      <c r="AI16" s="57">
        <f>SUM(AK18:AK29)</f>
        <v>0</v>
      </c>
      <c r="AJ16" s="58"/>
      <c r="AK16" s="59"/>
      <c r="AM16" s="57">
        <f>SUM(AO18:AO29)</f>
        <v>0</v>
      </c>
      <c r="AN16" s="58"/>
      <c r="AO16" s="59"/>
    </row>
    <row r="17" spans="1:41" s="76" customFormat="1" ht="26.25">
      <c r="A17" s="74" t="s">
        <v>41</v>
      </c>
      <c r="B17" s="75"/>
      <c r="C17" s="74" t="s">
        <v>42</v>
      </c>
      <c r="D17" s="74" t="s">
        <v>43</v>
      </c>
      <c r="E17" s="74" t="s">
        <v>45</v>
      </c>
      <c r="G17" s="74" t="s">
        <v>42</v>
      </c>
      <c r="H17" s="74" t="s">
        <v>43</v>
      </c>
      <c r="I17" s="74" t="s">
        <v>45</v>
      </c>
      <c r="K17" s="74" t="s">
        <v>42</v>
      </c>
      <c r="L17" s="74" t="s">
        <v>43</v>
      </c>
      <c r="M17" s="74" t="s">
        <v>45</v>
      </c>
      <c r="O17" s="74" t="s">
        <v>42</v>
      </c>
      <c r="P17" s="74" t="s">
        <v>43</v>
      </c>
      <c r="Q17" s="74" t="s">
        <v>45</v>
      </c>
      <c r="S17" s="74" t="s">
        <v>42</v>
      </c>
      <c r="T17" s="74" t="s">
        <v>43</v>
      </c>
      <c r="U17" s="74" t="s">
        <v>45</v>
      </c>
      <c r="W17" s="74" t="s">
        <v>42</v>
      </c>
      <c r="X17" s="74" t="s">
        <v>43</v>
      </c>
      <c r="Y17" s="74" t="s">
        <v>45</v>
      </c>
      <c r="AA17" s="74" t="s">
        <v>42</v>
      </c>
      <c r="AB17" s="74" t="s">
        <v>43</v>
      </c>
      <c r="AC17" s="74" t="s">
        <v>45</v>
      </c>
      <c r="AE17" s="74" t="s">
        <v>42</v>
      </c>
      <c r="AF17" s="74" t="s">
        <v>43</v>
      </c>
      <c r="AG17" s="74" t="s">
        <v>45</v>
      </c>
      <c r="AI17" s="74" t="s">
        <v>42</v>
      </c>
      <c r="AJ17" s="74" t="s">
        <v>43</v>
      </c>
      <c r="AK17" s="74" t="s">
        <v>45</v>
      </c>
      <c r="AM17" s="74" t="s">
        <v>42</v>
      </c>
      <c r="AN17" s="74" t="s">
        <v>43</v>
      </c>
      <c r="AO17" s="74" t="s">
        <v>45</v>
      </c>
    </row>
    <row r="18" spans="1:48" ht="11.25" customHeight="1">
      <c r="A18" s="78" t="s">
        <v>29</v>
      </c>
      <c r="B18" s="7"/>
      <c r="C18" s="15"/>
      <c r="D18" s="16"/>
      <c r="E18" s="17"/>
      <c r="G18" s="15"/>
      <c r="H18" s="16"/>
      <c r="I18" s="17"/>
      <c r="K18" s="15"/>
      <c r="L18" s="16"/>
      <c r="M18" s="17"/>
      <c r="O18" s="15"/>
      <c r="P18" s="16"/>
      <c r="Q18" s="17"/>
      <c r="S18" s="15"/>
      <c r="T18" s="16"/>
      <c r="U18" s="17"/>
      <c r="W18" s="15"/>
      <c r="X18" s="16"/>
      <c r="Y18" s="17"/>
      <c r="AA18" s="15"/>
      <c r="AB18" s="16"/>
      <c r="AC18" s="17"/>
      <c r="AE18" s="15"/>
      <c r="AF18" s="16"/>
      <c r="AG18" s="17"/>
      <c r="AI18" s="15"/>
      <c r="AJ18" s="16"/>
      <c r="AK18" s="17"/>
      <c r="AM18" s="15"/>
      <c r="AN18" s="16"/>
      <c r="AO18" s="17"/>
      <c r="AQ18" s="2">
        <f>C18+G18+K18+O18+S18+W18+AA18+AE18+AI18+AM18</f>
        <v>0</v>
      </c>
      <c r="AR18" s="2">
        <f>D18+H18+L18+P18+T18+X18+AB18+AF18+AJ18+AN18</f>
        <v>0</v>
      </c>
      <c r="AS18" s="2">
        <f>E18+I18+M18+Q18+U18+Y18+AC18+AG18+AK18+AO18</f>
        <v>0</v>
      </c>
      <c r="AT18" s="2">
        <f>AQ18+AR18</f>
        <v>0</v>
      </c>
      <c r="AU18" s="36">
        <f>IF(AT18&gt;0,1,"")</f>
      </c>
      <c r="AV18" t="s">
        <v>60</v>
      </c>
    </row>
    <row r="19" spans="1:48" ht="9" customHeight="1">
      <c r="A19" s="79" t="s">
        <v>30</v>
      </c>
      <c r="B19" s="7"/>
      <c r="C19" s="15"/>
      <c r="D19" s="16"/>
      <c r="E19" s="17"/>
      <c r="G19" s="15"/>
      <c r="H19" s="16"/>
      <c r="I19" s="17"/>
      <c r="K19" s="15"/>
      <c r="L19" s="16"/>
      <c r="M19" s="17"/>
      <c r="O19" s="15"/>
      <c r="P19" s="16"/>
      <c r="Q19" s="17"/>
      <c r="S19" s="15"/>
      <c r="T19" s="16"/>
      <c r="U19" s="17"/>
      <c r="W19" s="15"/>
      <c r="X19" s="16"/>
      <c r="Y19" s="17"/>
      <c r="AA19" s="15"/>
      <c r="AB19" s="16"/>
      <c r="AC19" s="17"/>
      <c r="AE19" s="15"/>
      <c r="AF19" s="16"/>
      <c r="AG19" s="17"/>
      <c r="AI19" s="15"/>
      <c r="AJ19" s="16"/>
      <c r="AK19" s="17"/>
      <c r="AM19" s="15"/>
      <c r="AN19" s="16"/>
      <c r="AO19" s="17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0</v>
      </c>
      <c r="AS19" s="2">
        <f aca="true" t="shared" si="2" ref="AS19:AS29">E19+I19+M19+Q19+U19+Y19+AC19+AG19+AK19+AO19</f>
        <v>0</v>
      </c>
      <c r="AT19" s="2">
        <f aca="true" t="shared" si="3" ref="AT19:AT29">AQ19+AR19</f>
        <v>0</v>
      </c>
      <c r="AU19" s="36">
        <f aca="true" t="shared" si="4" ref="AU19:AU29">IF(AT19&gt;0,1,"")</f>
      </c>
      <c r="AV19" t="s">
        <v>61</v>
      </c>
    </row>
    <row r="20" spans="1:48" ht="8.25" customHeight="1">
      <c r="A20" s="79" t="s">
        <v>31</v>
      </c>
      <c r="B20" s="7"/>
      <c r="C20" s="15"/>
      <c r="D20" s="16"/>
      <c r="E20" s="17"/>
      <c r="G20" s="15"/>
      <c r="H20" s="16"/>
      <c r="I20" s="17"/>
      <c r="K20" s="15"/>
      <c r="L20" s="16"/>
      <c r="M20" s="17"/>
      <c r="O20" s="15"/>
      <c r="P20" s="16"/>
      <c r="Q20" s="17"/>
      <c r="S20" s="15"/>
      <c r="T20" s="16"/>
      <c r="U20" s="17"/>
      <c r="W20" s="15"/>
      <c r="X20" s="16"/>
      <c r="Y20" s="17"/>
      <c r="AA20" s="15"/>
      <c r="AB20" s="16"/>
      <c r="AC20" s="17"/>
      <c r="AE20" s="15"/>
      <c r="AF20" s="16"/>
      <c r="AG20" s="17"/>
      <c r="AI20" s="15"/>
      <c r="AJ20" s="16"/>
      <c r="AK20" s="17"/>
      <c r="AM20" s="15"/>
      <c r="AN20" s="16"/>
      <c r="AO20" s="17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6">
        <f t="shared" si="4"/>
      </c>
      <c r="AV20" t="s">
        <v>62</v>
      </c>
    </row>
    <row r="21" spans="1:48" ht="9.75" customHeight="1">
      <c r="A21" s="79" t="s">
        <v>32</v>
      </c>
      <c r="B21" s="7"/>
      <c r="C21" s="15"/>
      <c r="D21" s="16"/>
      <c r="E21" s="17"/>
      <c r="G21" s="15"/>
      <c r="H21" s="16"/>
      <c r="I21" s="17"/>
      <c r="K21" s="15"/>
      <c r="L21" s="16"/>
      <c r="M21" s="17"/>
      <c r="O21" s="15"/>
      <c r="P21" s="16"/>
      <c r="Q21" s="17"/>
      <c r="S21" s="15"/>
      <c r="T21" s="16"/>
      <c r="U21" s="17"/>
      <c r="W21" s="15"/>
      <c r="X21" s="16"/>
      <c r="Y21" s="17"/>
      <c r="AA21" s="15"/>
      <c r="AB21" s="16"/>
      <c r="AC21" s="17"/>
      <c r="AE21" s="15"/>
      <c r="AF21" s="16"/>
      <c r="AG21" s="17"/>
      <c r="AI21" s="15"/>
      <c r="AJ21" s="16"/>
      <c r="AK21" s="17"/>
      <c r="AM21" s="15"/>
      <c r="AN21" s="16"/>
      <c r="AO21" s="17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6">
        <f t="shared" si="4"/>
      </c>
      <c r="AV21" t="s">
        <v>63</v>
      </c>
    </row>
    <row r="22" spans="1:48" ht="9.75" customHeight="1">
      <c r="A22" s="79" t="s">
        <v>33</v>
      </c>
      <c r="B22" s="7"/>
      <c r="C22" s="15"/>
      <c r="D22" s="16"/>
      <c r="E22" s="17"/>
      <c r="G22" s="15"/>
      <c r="H22" s="16"/>
      <c r="I22" s="17"/>
      <c r="K22" s="15"/>
      <c r="L22" s="16"/>
      <c r="M22" s="17"/>
      <c r="O22" s="15"/>
      <c r="P22" s="16"/>
      <c r="Q22" s="17"/>
      <c r="S22" s="15"/>
      <c r="T22" s="16"/>
      <c r="U22" s="17"/>
      <c r="W22" s="15"/>
      <c r="X22" s="16"/>
      <c r="Y22" s="17"/>
      <c r="AA22" s="15"/>
      <c r="AB22" s="16"/>
      <c r="AC22" s="17"/>
      <c r="AE22" s="15"/>
      <c r="AF22" s="16"/>
      <c r="AG22" s="17"/>
      <c r="AI22" s="15"/>
      <c r="AJ22" s="16"/>
      <c r="AK22" s="17"/>
      <c r="AM22" s="15"/>
      <c r="AN22" s="16"/>
      <c r="AO22" s="17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6">
        <f t="shared" si="4"/>
      </c>
      <c r="AV22" t="s">
        <v>64</v>
      </c>
    </row>
    <row r="23" spans="1:48" ht="11.25" customHeight="1">
      <c r="A23" s="79" t="s">
        <v>34</v>
      </c>
      <c r="B23" s="7"/>
      <c r="C23" s="15"/>
      <c r="D23" s="16"/>
      <c r="E23" s="17"/>
      <c r="G23" s="15"/>
      <c r="H23" s="16"/>
      <c r="I23" s="17"/>
      <c r="K23" s="15"/>
      <c r="L23" s="16"/>
      <c r="M23" s="17"/>
      <c r="O23" s="15"/>
      <c r="P23" s="16"/>
      <c r="Q23" s="17"/>
      <c r="S23" s="15"/>
      <c r="T23" s="16"/>
      <c r="U23" s="17"/>
      <c r="W23" s="15"/>
      <c r="X23" s="16"/>
      <c r="Y23" s="17"/>
      <c r="AA23" s="15"/>
      <c r="AB23" s="16"/>
      <c r="AC23" s="17"/>
      <c r="AE23" s="15"/>
      <c r="AF23" s="16"/>
      <c r="AG23" s="17"/>
      <c r="AI23" s="15"/>
      <c r="AJ23" s="16"/>
      <c r="AK23" s="17"/>
      <c r="AM23" s="15"/>
      <c r="AN23" s="16"/>
      <c r="AO23" s="17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6">
        <f t="shared" si="4"/>
      </c>
      <c r="AV23" t="s">
        <v>65</v>
      </c>
    </row>
    <row r="24" spans="1:48" ht="12.75" customHeight="1">
      <c r="A24" s="79" t="s">
        <v>35</v>
      </c>
      <c r="B24" s="7"/>
      <c r="C24" s="15"/>
      <c r="D24" s="16"/>
      <c r="E24" s="17"/>
      <c r="G24" s="15"/>
      <c r="H24" s="16"/>
      <c r="I24" s="17"/>
      <c r="K24" s="15"/>
      <c r="L24" s="16"/>
      <c r="M24" s="17"/>
      <c r="O24" s="15"/>
      <c r="P24" s="16"/>
      <c r="Q24" s="17"/>
      <c r="S24" s="15"/>
      <c r="T24" s="16"/>
      <c r="U24" s="17"/>
      <c r="W24" s="15"/>
      <c r="X24" s="16"/>
      <c r="Y24" s="17"/>
      <c r="AA24" s="15"/>
      <c r="AB24" s="16"/>
      <c r="AC24" s="17"/>
      <c r="AE24" s="15"/>
      <c r="AF24" s="16"/>
      <c r="AG24" s="17"/>
      <c r="AI24" s="15"/>
      <c r="AJ24" s="16"/>
      <c r="AK24" s="17"/>
      <c r="AM24" s="15"/>
      <c r="AN24" s="16"/>
      <c r="AO24" s="17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6">
        <f t="shared" si="4"/>
      </c>
      <c r="AV24" t="s">
        <v>66</v>
      </c>
    </row>
    <row r="25" spans="1:48" ht="12" customHeight="1">
      <c r="A25" s="79" t="s">
        <v>36</v>
      </c>
      <c r="B25" s="7"/>
      <c r="C25" s="15"/>
      <c r="D25" s="16"/>
      <c r="E25" s="17"/>
      <c r="G25" s="15"/>
      <c r="H25" s="16"/>
      <c r="I25" s="17"/>
      <c r="K25" s="15"/>
      <c r="L25" s="16"/>
      <c r="M25" s="17"/>
      <c r="O25" s="15"/>
      <c r="P25" s="16"/>
      <c r="Q25" s="17"/>
      <c r="S25" s="15"/>
      <c r="T25" s="16"/>
      <c r="U25" s="17"/>
      <c r="W25" s="15"/>
      <c r="X25" s="16"/>
      <c r="Y25" s="17"/>
      <c r="AA25" s="15"/>
      <c r="AB25" s="16"/>
      <c r="AC25" s="17"/>
      <c r="AE25" s="15"/>
      <c r="AF25" s="16"/>
      <c r="AG25" s="17"/>
      <c r="AI25" s="15"/>
      <c r="AJ25" s="16"/>
      <c r="AK25" s="17"/>
      <c r="AM25" s="15"/>
      <c r="AN25" s="16"/>
      <c r="AO25" s="17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6">
        <f t="shared" si="4"/>
      </c>
      <c r="AV25" t="s">
        <v>67</v>
      </c>
    </row>
    <row r="26" spans="1:48" ht="12.75" customHeight="1">
      <c r="A26" s="79" t="s">
        <v>37</v>
      </c>
      <c r="B26" s="7"/>
      <c r="C26" s="15"/>
      <c r="D26" s="16"/>
      <c r="E26" s="17"/>
      <c r="G26" s="15"/>
      <c r="H26" s="16"/>
      <c r="I26" s="17"/>
      <c r="K26" s="15"/>
      <c r="L26" s="16"/>
      <c r="M26" s="17"/>
      <c r="O26" s="15"/>
      <c r="P26" s="16"/>
      <c r="Q26" s="17"/>
      <c r="S26" s="15"/>
      <c r="T26" s="16"/>
      <c r="U26" s="17"/>
      <c r="W26" s="15"/>
      <c r="X26" s="16"/>
      <c r="Y26" s="17"/>
      <c r="AA26" s="15"/>
      <c r="AB26" s="16"/>
      <c r="AC26" s="17"/>
      <c r="AE26" s="15"/>
      <c r="AF26" s="16"/>
      <c r="AG26" s="17"/>
      <c r="AI26" s="15"/>
      <c r="AJ26" s="16"/>
      <c r="AK26" s="17"/>
      <c r="AM26" s="15"/>
      <c r="AN26" s="16"/>
      <c r="AO26" s="17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6">
        <f t="shared" si="4"/>
      </c>
      <c r="AV26" t="s">
        <v>68</v>
      </c>
    </row>
    <row r="27" spans="1:48" ht="15">
      <c r="A27" s="18" t="s">
        <v>38</v>
      </c>
      <c r="B27" s="7"/>
      <c r="C27" s="15">
        <v>0</v>
      </c>
      <c r="D27" s="16">
        <v>71509</v>
      </c>
      <c r="E27" s="17">
        <v>16744</v>
      </c>
      <c r="G27" s="15">
        <v>0</v>
      </c>
      <c r="H27" s="16">
        <v>58621</v>
      </c>
      <c r="I27" s="17">
        <v>17282</v>
      </c>
      <c r="K27" s="15">
        <v>0</v>
      </c>
      <c r="L27" s="16">
        <v>32223</v>
      </c>
      <c r="M27" s="17">
        <v>2344</v>
      </c>
      <c r="O27" s="15"/>
      <c r="P27" s="16"/>
      <c r="Q27" s="17"/>
      <c r="S27" s="15"/>
      <c r="T27" s="16"/>
      <c r="U27" s="17"/>
      <c r="W27" s="15"/>
      <c r="X27" s="16"/>
      <c r="Y27" s="17"/>
      <c r="AA27" s="15"/>
      <c r="AB27" s="16"/>
      <c r="AC27" s="17"/>
      <c r="AE27" s="15"/>
      <c r="AF27" s="16"/>
      <c r="AG27" s="17"/>
      <c r="AI27" s="15"/>
      <c r="AJ27" s="16"/>
      <c r="AK27" s="17"/>
      <c r="AM27" s="15"/>
      <c r="AN27" s="16"/>
      <c r="AO27" s="17"/>
      <c r="AQ27" s="2">
        <f t="shared" si="0"/>
        <v>0</v>
      </c>
      <c r="AR27" s="2">
        <f t="shared" si="1"/>
        <v>162353</v>
      </c>
      <c r="AS27" s="2">
        <f t="shared" si="2"/>
        <v>36370</v>
      </c>
      <c r="AT27" s="2">
        <f t="shared" si="3"/>
        <v>162353</v>
      </c>
      <c r="AU27" s="36">
        <f t="shared" si="4"/>
        <v>1</v>
      </c>
      <c r="AV27" t="s">
        <v>69</v>
      </c>
    </row>
    <row r="28" spans="1:48" ht="15">
      <c r="A28" s="18" t="s">
        <v>39</v>
      </c>
      <c r="B28" s="7"/>
      <c r="C28" s="15">
        <v>0</v>
      </c>
      <c r="D28" s="16">
        <v>71509</v>
      </c>
      <c r="E28" s="17">
        <v>15765</v>
      </c>
      <c r="G28" s="15">
        <v>0</v>
      </c>
      <c r="H28" s="16">
        <v>58621</v>
      </c>
      <c r="I28" s="17">
        <v>16340</v>
      </c>
      <c r="K28" s="15">
        <v>0</v>
      </c>
      <c r="L28" s="16">
        <v>32223</v>
      </c>
      <c r="M28" s="17">
        <v>2086</v>
      </c>
      <c r="O28" s="15"/>
      <c r="P28" s="16"/>
      <c r="Q28" s="17"/>
      <c r="S28" s="15"/>
      <c r="T28" s="16"/>
      <c r="U28" s="17"/>
      <c r="W28" s="15"/>
      <c r="X28" s="16"/>
      <c r="Y28" s="17"/>
      <c r="AA28" s="15"/>
      <c r="AB28" s="16"/>
      <c r="AC28" s="17"/>
      <c r="AE28" s="15"/>
      <c r="AF28" s="16"/>
      <c r="AG28" s="17"/>
      <c r="AI28" s="15"/>
      <c r="AJ28" s="16"/>
      <c r="AK28" s="17"/>
      <c r="AM28" s="15"/>
      <c r="AN28" s="16"/>
      <c r="AO28" s="17"/>
      <c r="AQ28" s="2">
        <f t="shared" si="0"/>
        <v>0</v>
      </c>
      <c r="AR28" s="2">
        <f t="shared" si="1"/>
        <v>162353</v>
      </c>
      <c r="AS28" s="2">
        <f t="shared" si="2"/>
        <v>34191</v>
      </c>
      <c r="AT28" s="2">
        <f t="shared" si="3"/>
        <v>162353</v>
      </c>
      <c r="AU28" s="36">
        <f t="shared" si="4"/>
        <v>1</v>
      </c>
      <c r="AV28" t="s">
        <v>70</v>
      </c>
    </row>
    <row r="29" spans="1:48" ht="12.75" customHeight="1">
      <c r="A29" s="19" t="s">
        <v>40</v>
      </c>
      <c r="B29" s="7"/>
      <c r="C29" s="15"/>
      <c r="D29" s="16"/>
      <c r="E29" s="17"/>
      <c r="G29" s="15"/>
      <c r="H29" s="16"/>
      <c r="I29" s="17"/>
      <c r="K29" s="15"/>
      <c r="L29" s="16"/>
      <c r="M29" s="17"/>
      <c r="O29" s="15"/>
      <c r="P29" s="16"/>
      <c r="Q29" s="17"/>
      <c r="S29" s="15"/>
      <c r="T29" s="16"/>
      <c r="U29" s="17"/>
      <c r="W29" s="15"/>
      <c r="X29" s="16"/>
      <c r="Y29" s="17"/>
      <c r="AA29" s="15"/>
      <c r="AB29" s="16"/>
      <c r="AC29" s="17"/>
      <c r="AE29" s="15"/>
      <c r="AF29" s="16"/>
      <c r="AG29" s="17"/>
      <c r="AI29" s="15"/>
      <c r="AJ29" s="16"/>
      <c r="AK29" s="17"/>
      <c r="AM29" s="15"/>
      <c r="AN29" s="16"/>
      <c r="AO29" s="17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6">
        <f t="shared" si="4"/>
      </c>
      <c r="AV29" t="s">
        <v>71</v>
      </c>
    </row>
    <row r="30" spans="1:47" ht="15">
      <c r="A30" s="20" t="s">
        <v>47</v>
      </c>
      <c r="C30" s="21">
        <f>SUM(C18:C29)</f>
        <v>0</v>
      </c>
      <c r="D30" s="21">
        <f>SUM(D18:D29)</f>
        <v>143018</v>
      </c>
      <c r="E30" s="21">
        <f>SUM(E18:E29)</f>
        <v>32509</v>
      </c>
      <c r="G30" s="21">
        <f>SUM(G18:G29)</f>
        <v>0</v>
      </c>
      <c r="H30" s="21">
        <f>SUM(H18:H29)</f>
        <v>117242</v>
      </c>
      <c r="I30" s="21">
        <f>SUM(I18:I29)</f>
        <v>33622</v>
      </c>
      <c r="K30" s="21">
        <f>SUM(K18:K29)</f>
        <v>0</v>
      </c>
      <c r="L30" s="21">
        <f>SUM(L18:L29)</f>
        <v>64446</v>
      </c>
      <c r="M30" s="21">
        <f>SUM(M18:M29)</f>
        <v>4430</v>
      </c>
      <c r="O30" s="21">
        <f>SUM(O18:O29)</f>
        <v>0</v>
      </c>
      <c r="P30" s="21">
        <f>SUM(P18:P29)</f>
        <v>0</v>
      </c>
      <c r="Q30" s="21">
        <f>SUM(Q18:Q29)</f>
        <v>0</v>
      </c>
      <c r="S30" s="21">
        <f>SUM(S18:S29)</f>
        <v>0</v>
      </c>
      <c r="T30" s="21">
        <f>SUM(T18:T29)</f>
        <v>0</v>
      </c>
      <c r="U30" s="21">
        <f>SUM(U18:U29)</f>
        <v>0</v>
      </c>
      <c r="W30" s="21">
        <f>SUM(W18:W29)</f>
        <v>0</v>
      </c>
      <c r="X30" s="21">
        <f>SUM(X18:X29)</f>
        <v>0</v>
      </c>
      <c r="Y30" s="21">
        <f>SUM(Y18:Y29)</f>
        <v>0</v>
      </c>
      <c r="AA30" s="21">
        <f>SUM(AA18:AA29)</f>
        <v>0</v>
      </c>
      <c r="AB30" s="21">
        <f>SUM(AB18:AB29)</f>
        <v>0</v>
      </c>
      <c r="AC30" s="21">
        <f>SUM(AC18:AC29)</f>
        <v>0</v>
      </c>
      <c r="AE30" s="21">
        <f>SUM(AE18:AE29)</f>
        <v>0</v>
      </c>
      <c r="AF30" s="21">
        <f>SUM(AF18:AF29)</f>
        <v>0</v>
      </c>
      <c r="AG30" s="21">
        <f>SUM(AG18:AG29)</f>
        <v>0</v>
      </c>
      <c r="AI30" s="21">
        <f>SUM(AI18:AI29)</f>
        <v>0</v>
      </c>
      <c r="AJ30" s="21">
        <f>SUM(AJ18:AJ29)</f>
        <v>0</v>
      </c>
      <c r="AK30" s="21">
        <f>SUM(AK18:AK29)</f>
        <v>0</v>
      </c>
      <c r="AM30" s="21">
        <f>SUM(AM18:AM29)</f>
        <v>0</v>
      </c>
      <c r="AN30" s="21">
        <f>SUM(AN18:AN29)</f>
        <v>0</v>
      </c>
      <c r="AO30" s="21">
        <f>SUM(AO18:AO29)</f>
        <v>0</v>
      </c>
      <c r="AU30" s="36">
        <f>SUM(AU18:AU29)</f>
        <v>2</v>
      </c>
    </row>
    <row r="31" spans="3:47" ht="15" hidden="1">
      <c r="C31" t="s">
        <v>10</v>
      </c>
      <c r="D31" t="s">
        <v>13</v>
      </c>
      <c r="E31" s="11">
        <f>(C9-C8)/30.4</f>
        <v>60.09868421052632</v>
      </c>
      <c r="G31" t="s">
        <v>10</v>
      </c>
      <c r="H31" t="s">
        <v>13</v>
      </c>
      <c r="I31" s="11">
        <f>(G9-G8)/30.4</f>
        <v>49.9671052631579</v>
      </c>
      <c r="K31" t="s">
        <v>10</v>
      </c>
      <c r="L31" t="s">
        <v>13</v>
      </c>
      <c r="M31" s="11">
        <f>(K9-K8)/30.4</f>
        <v>49.078947368421055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6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3146422</v>
      </c>
      <c r="G32" t="s">
        <v>11</v>
      </c>
      <c r="H32" t="s">
        <v>14</v>
      </c>
      <c r="I32" s="2">
        <f>G13+G14</f>
        <v>3106896</v>
      </c>
      <c r="K32" t="s">
        <v>11</v>
      </c>
      <c r="L32" t="s">
        <v>14</v>
      </c>
      <c r="M32" s="2">
        <f>K13+K14</f>
        <v>418899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6" customHeight="1"/>
    <row r="37" ht="4.5" customHeight="1"/>
    <row r="38" spans="3:12" ht="14.25" customHeight="1">
      <c r="C38" s="77" t="s">
        <v>82</v>
      </c>
      <c r="D38" s="77"/>
      <c r="E38" s="77"/>
      <c r="H38" s="77" t="s">
        <v>83</v>
      </c>
      <c r="I38" s="77"/>
      <c r="J38" s="77"/>
      <c r="K38" s="77"/>
      <c r="L38" s="77"/>
    </row>
    <row r="39" spans="3:12" ht="10.5" customHeight="1">
      <c r="C39" s="77" t="s">
        <v>84</v>
      </c>
      <c r="D39" s="77"/>
      <c r="E39" s="77"/>
      <c r="H39" s="77" t="s">
        <v>85</v>
      </c>
      <c r="I39" s="77"/>
      <c r="J39" s="77"/>
      <c r="K39" s="77"/>
      <c r="L39" s="77"/>
    </row>
    <row r="40" spans="3:8" ht="44.25" customHeight="1">
      <c r="C40" t="s">
        <v>77</v>
      </c>
      <c r="H40" s="40" t="s">
        <v>86</v>
      </c>
    </row>
    <row r="41" ht="15" hidden="1"/>
  </sheetData>
  <sheetProtection/>
  <mergeCells count="164">
    <mergeCell ref="H38:L38"/>
    <mergeCell ref="H39:L39"/>
    <mergeCell ref="C38:E38"/>
    <mergeCell ref="C39:E39"/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B28">
      <selection activeCell="F44" sqref="F44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5" customWidth="1"/>
    <col min="4" max="4" width="33.00390625" style="24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39" t="s">
        <v>0</v>
      </c>
    </row>
    <row r="2" ht="18.75">
      <c r="A2" s="38" t="s">
        <v>78</v>
      </c>
    </row>
    <row r="3" ht="15.75">
      <c r="A3" s="37" t="s">
        <v>79</v>
      </c>
    </row>
    <row r="5" spans="1:16" ht="15" customHeight="1">
      <c r="A5" s="63" t="s">
        <v>57</v>
      </c>
      <c r="B5" s="22"/>
      <c r="C5" s="71" t="s">
        <v>58</v>
      </c>
      <c r="D5" s="63" t="s">
        <v>75</v>
      </c>
      <c r="E5" s="22"/>
      <c r="F5" s="66" t="s">
        <v>74</v>
      </c>
      <c r="G5" s="73" t="s">
        <v>7</v>
      </c>
      <c r="H5" s="73"/>
      <c r="I5" s="72" t="s">
        <v>2</v>
      </c>
      <c r="J5" s="70" t="s">
        <v>72</v>
      </c>
      <c r="K5" s="70" t="s">
        <v>6</v>
      </c>
      <c r="L5" s="23"/>
      <c r="M5" s="66" t="s">
        <v>4</v>
      </c>
      <c r="N5" s="65" t="s">
        <v>80</v>
      </c>
      <c r="O5" s="65"/>
      <c r="P5" s="69" t="s">
        <v>81</v>
      </c>
    </row>
    <row r="6" spans="1:16" ht="15" customHeight="1">
      <c r="A6" s="63"/>
      <c r="B6" s="22"/>
      <c r="C6" s="71"/>
      <c r="D6" s="63"/>
      <c r="E6" s="22"/>
      <c r="F6" s="66"/>
      <c r="G6" s="9" t="s">
        <v>8</v>
      </c>
      <c r="H6" s="9" t="s">
        <v>9</v>
      </c>
      <c r="I6" s="72"/>
      <c r="J6" s="70"/>
      <c r="K6" s="70"/>
      <c r="L6" s="23"/>
      <c r="M6" s="66"/>
      <c r="N6" s="6" t="s">
        <v>5</v>
      </c>
      <c r="O6" s="12" t="s">
        <v>43</v>
      </c>
      <c r="P6" s="69"/>
    </row>
    <row r="7" spans="1:16" ht="15">
      <c r="A7" s="29">
        <f>IF(IDP!$C$2&gt;0,1,"")</f>
        <v>1</v>
      </c>
      <c r="C7" s="30" t="str">
        <f>IF(IDP!$C$2=0,"",IDP!$C$2)</f>
        <v>2231-000-0000</v>
      </c>
      <c r="D7" s="31" t="str">
        <f>IF(IDP!$C$4=0,"",IDP!$C$4)</f>
        <v>banobras</v>
      </c>
      <c r="F7" s="32">
        <f>IF(IDP!$C$7=0,"",IDP!$C$7)</f>
        <v>7508511</v>
      </c>
      <c r="G7" s="33">
        <f>IF(IDP!$C$8=0,"",IDP!$C$8)</f>
        <v>42408</v>
      </c>
      <c r="H7" s="33">
        <f>IF(IDP!$C$9=0,"",IDP!$C$9)</f>
        <v>44235</v>
      </c>
      <c r="I7" s="34">
        <f>IF(IDP!$E$31=0,"",IDP!$E$31)</f>
        <v>60.09868421052632</v>
      </c>
      <c r="J7" s="29">
        <f>IF(IDP!$C$11=0,"",IDP!$C$11)</f>
        <v>6.1525</v>
      </c>
      <c r="K7" s="31" t="str">
        <f>IF(IDP!$C$12=0,"",IDP!$C$12)</f>
        <v>renegociacion</v>
      </c>
      <c r="M7" s="32">
        <f>IF(IDP!$C$13=0,"",IDP!$C$13)</f>
        <v>3146422</v>
      </c>
      <c r="N7" s="32">
        <f>IF(IDP!$C$14=0,"",IDP!$C$14)</f>
      </c>
      <c r="O7" s="32">
        <f>IF(IDP!$C$15=0,"",IDP!$C$15)</f>
        <v>143018</v>
      </c>
      <c r="P7" s="35">
        <f>IF(IDP!$C$7&gt;0,IDP!$C$13+IDP!$C$14-IDP!$C$15,"")</f>
        <v>3003404</v>
      </c>
    </row>
    <row r="8" spans="1:16" ht="15">
      <c r="A8" s="29">
        <f>IF(IDP!$G$2&gt;0,2,"")</f>
        <v>2</v>
      </c>
      <c r="C8" s="30" t="str">
        <f>IF(IDP!$G$2=0,"",IDP!$G$2)</f>
        <v>2231-001-000</v>
      </c>
      <c r="D8" s="31" t="str">
        <f>IF(IDP!$G$4=0,"",IDP!$G$4)</f>
        <v>BANOBRAS</v>
      </c>
      <c r="F8" s="32">
        <f>IF(IDP!$G$7=0,"",IDP!$G$7)</f>
        <v>3400000</v>
      </c>
      <c r="G8" s="33">
        <f>IF(IDP!$G$8=0,"",IDP!$G$8)</f>
        <v>42036</v>
      </c>
      <c r="H8" s="33">
        <f>IF(IDP!$G$9=0,"",IDP!$G$9)</f>
        <v>43555</v>
      </c>
      <c r="I8" s="34">
        <f>IF(IDP!$I$31=0,"",IDP!$I$31)</f>
        <v>49.9671052631579</v>
      </c>
      <c r="J8" s="29">
        <f>IF(IDP!$G$11=0,"",IDP!$G$11)</f>
        <v>6.4325</v>
      </c>
      <c r="K8" s="31" t="str">
        <f>IF(IDP!$G$12=0,"",IDP!$G$12)</f>
        <v>OBRA PUBLICA</v>
      </c>
      <c r="M8" s="32">
        <f>IF(IDP!$G$13=0,"",IDP!$G$13)</f>
        <v>3106896</v>
      </c>
      <c r="N8" s="32">
        <f>IF(IDP!$G$14=0,"",IDP!$G$14)</f>
      </c>
      <c r="O8" s="32">
        <f>IF(IDP!$G$15=0,"",IDP!$G$15)</f>
        <v>117242</v>
      </c>
      <c r="P8" s="35">
        <f>IF(IDP!$G$7&gt;0,IDP!$G$13+IDP!$G$14-IDP!$G$15,"")</f>
        <v>2989654</v>
      </c>
    </row>
    <row r="9" spans="1:16" ht="15">
      <c r="A9" s="29">
        <f>IF(IDP!$K$2&gt;0,3,"")</f>
        <v>3</v>
      </c>
      <c r="C9" s="30" t="str">
        <f>IF(IDP!$K$2=0,"",IDP!$K$2)</f>
        <v>2231-003-000</v>
      </c>
      <c r="D9" s="31" t="str">
        <f>IF(IDP!$K$4=0,"",IDP!$K$4)</f>
        <v>BANOBRAS</v>
      </c>
      <c r="F9" s="32">
        <f>IF(IDP!$K$7=0,"",IDP!$K$7)</f>
        <v>1933384</v>
      </c>
      <c r="G9" s="33">
        <f>IF(IDP!$K$8=0,"",IDP!$K$8)</f>
        <v>41698</v>
      </c>
      <c r="H9" s="33">
        <f>IF(IDP!$K$9=0,"",IDP!$K$9)</f>
        <v>43190</v>
      </c>
      <c r="I9" s="34">
        <f>IF(IDP!$M$31=0,"",IDP!$M$31)</f>
        <v>49.078947368421055</v>
      </c>
      <c r="J9" s="29">
        <f>IF(IDP!$K$11=0,"",IDP!$K$11)</f>
        <v>6.4725</v>
      </c>
      <c r="K9" s="31" t="str">
        <f>IF(IDP!$K$12=0,"",IDP!$K$12)</f>
        <v>OBRA PUBLICA</v>
      </c>
      <c r="M9" s="32">
        <f>IF(IDP!$K$13=0,"",IDP!$K$13)</f>
        <v>418899</v>
      </c>
      <c r="N9" s="32">
        <f>IF(IDP!$K$14=0,"",IDP!$K$14)</f>
      </c>
      <c r="O9" s="32">
        <f>IF(IDP!$K$15=0,"",IDP!$K$15)</f>
        <v>64446</v>
      </c>
      <c r="P9" s="35">
        <f>IF(IDP!$K$7&gt;0,IDP!$K$13+IDP!$K$14-IDP!$K$15,"")</f>
        <v>354453</v>
      </c>
    </row>
    <row r="10" spans="1:16" ht="15">
      <c r="A10" s="29">
        <f>IF(IDP!$O$2&gt;0,4,"")</f>
      </c>
      <c r="C10" s="30">
        <f>IF(IDP!$O$2=0,"",IDP!$O$2)</f>
      </c>
      <c r="D10" s="31">
        <f>IF(IDP!$O$4=0,"",IDP!$O$4)</f>
      </c>
      <c r="F10" s="32">
        <f>IF(IDP!$O$7=0,"",IDP!$O$7)</f>
      </c>
      <c r="G10" s="33">
        <f>IF(IDP!$O$8=0,"",IDP!$O$8)</f>
      </c>
      <c r="H10" s="33">
        <f>IF(IDP!$O$9=0,"",IDP!$O$9)</f>
      </c>
      <c r="I10" s="34">
        <f>IF(IDP!$Q$31=0,"",IDP!$Q$31)</f>
      </c>
      <c r="J10" s="29">
        <f>IF(IDP!$O$11=0,"",IDP!$O$11)</f>
      </c>
      <c r="K10" s="31">
        <f>IF(IDP!$O$12=0,"",IDP!$O$12)</f>
      </c>
      <c r="M10" s="32">
        <f>IF(IDP!$O$13=0,"",IDP!$O$13)</f>
      </c>
      <c r="N10" s="32">
        <f>IF(IDP!$O$14=0,"",IDP!$O$14)</f>
      </c>
      <c r="O10" s="32">
        <f>IF(IDP!$O$15=0,"",IDP!$O$15)</f>
      </c>
      <c r="P10" s="35">
        <f>IF(IDP!$O$7&gt;0,IDP!$O$13+IDP!$O$14-IDP!$O$15,"")</f>
      </c>
    </row>
    <row r="11" spans="1:16" ht="15">
      <c r="A11" s="29">
        <f>IF(IDP!$S$2&gt;0,5,"")</f>
      </c>
      <c r="C11" s="30">
        <f>IF(IDP!$S$2=0,"",IDP!$S$2)</f>
      </c>
      <c r="D11" s="31">
        <f>IF(IDP!$S$4=0,"",IDP!$S$4)</f>
      </c>
      <c r="F11" s="32">
        <f>IF(IDP!$S$7=0,"",IDP!$S$7)</f>
      </c>
      <c r="G11" s="33">
        <f>IF(IDP!$S$8=0,"",IDP!$S$8)</f>
      </c>
      <c r="H11" s="33">
        <f>IF(IDP!$S$9=0,"",IDP!$S$9)</f>
      </c>
      <c r="I11" s="34">
        <f>IF(IDP!$U$31=0,"",IDP!$U$31)</f>
      </c>
      <c r="J11" s="29">
        <f>IF(IDP!$S$11=0,"",IDP!$S$11)</f>
      </c>
      <c r="K11" s="31">
        <f>IF(IDP!$S$12=0,"",IDP!$S$12)</f>
      </c>
      <c r="M11" s="32">
        <f>IF(IDP!$S$13=0,"",IDP!$S$13)</f>
      </c>
      <c r="N11" s="32">
        <f>IF(IDP!$S$14=0,"",IDP!$S$14)</f>
      </c>
      <c r="O11" s="32">
        <f>IF(IDP!$S$15=0,"",IDP!$S$15)</f>
      </c>
      <c r="P11" s="35">
        <f>IF(IDP!$S$7&gt;0,IDP!$S$13+IDP!$S$14-IDP!$S$15,"")</f>
      </c>
    </row>
    <row r="12" spans="1:16" ht="15">
      <c r="A12" s="29">
        <f>IF(IDP!$W$2&gt;0,6,"")</f>
      </c>
      <c r="C12" s="30">
        <f>IF(IDP!$W$2=0,"",IDP!$W$2)</f>
      </c>
      <c r="D12" s="31">
        <f>IF(IDP!$W$4=0,"",IDP!$W$4)</f>
      </c>
      <c r="F12" s="32">
        <f>IF(IDP!$W$7=0,"",IDP!$W$7)</f>
      </c>
      <c r="G12" s="33">
        <f>IF(IDP!$W$8=0,"",IDP!$W$8)</f>
      </c>
      <c r="H12" s="33">
        <f>IF(IDP!$W$9=0,"",IDP!$W$9)</f>
      </c>
      <c r="I12" s="34">
        <f>IF(IDP!$Y$31=0,"",IDP!$Y$31)</f>
      </c>
      <c r="J12" s="29">
        <f>IF(IDP!$W$11=0,"",IDP!$W$11)</f>
      </c>
      <c r="K12" s="31">
        <f>IF(IDP!$W$12=0,"",IDP!$W$12)</f>
      </c>
      <c r="M12" s="32">
        <f>IF(IDP!$W$13=0,"",IDP!$W$13)</f>
      </c>
      <c r="N12" s="32">
        <f>IF(IDP!$W$14=0,"",IDP!$W$14)</f>
      </c>
      <c r="O12" s="32">
        <f>IF(IDP!$W$15=0,"",IDP!$W$15)</f>
      </c>
      <c r="P12" s="35">
        <f>IF(IDP!$W$7&gt;0,IDP!$W$13+IDP!$W$14-IDP!$W$15,"")</f>
      </c>
    </row>
    <row r="13" spans="1:16" ht="15">
      <c r="A13" s="29">
        <f>IF(IDP!$AA$2&gt;0,7,"")</f>
      </c>
      <c r="C13" s="30">
        <f>IF(IDP!$AA$2=0,"",IDP!$AA$2)</f>
      </c>
      <c r="D13" s="31">
        <f>IF(IDP!$AA$4=0,"",IDP!$AA$4)</f>
      </c>
      <c r="F13" s="32">
        <f>IF(IDP!$AA$7=0,"",IDP!$AA$7)</f>
      </c>
      <c r="G13" s="33">
        <f>IF(IDP!$AA$8=0,"",IDP!$AA$8)</f>
      </c>
      <c r="H13" s="33">
        <f>IF(IDP!$AA$9=0,"",IDP!$AA$9)</f>
      </c>
      <c r="I13" s="34">
        <f>IF(IDP!$AC$31=0,"",IDP!$AC$31)</f>
      </c>
      <c r="J13" s="29">
        <f>IF(IDP!$AA$11=0,"",IDP!$AA$11)</f>
      </c>
      <c r="K13" s="31">
        <f>IF(IDP!$AA$12=0,"",IDP!$AA$12)</f>
      </c>
      <c r="M13" s="32">
        <f>IF(IDP!$AA$13=0,"",IDP!$AA$13)</f>
      </c>
      <c r="N13" s="32">
        <f>IF(IDP!$AA$14=0,"",IDP!$AA$14)</f>
      </c>
      <c r="O13" s="32">
        <f>IF(IDP!$AA$15=0,"",IDP!$AA$15)</f>
      </c>
      <c r="P13" s="35">
        <f>IF(IDP!$AA$7&gt;0,IDP!$AA$13+IDP!$AA$14-IDP!$AA$15,"")</f>
      </c>
    </row>
    <row r="14" spans="1:16" ht="15">
      <c r="A14" s="29">
        <f>IF(IDP!$AE$2&gt;0,8,"")</f>
      </c>
      <c r="C14" s="30">
        <f>IF(IDP!$AE$2=0,"",IDP!$AE$2)</f>
      </c>
      <c r="D14" s="31">
        <f>IF(IDP!$AE$4=0,"",IDP!$AE$4)</f>
      </c>
      <c r="F14" s="32">
        <f>IF(IDP!$AE$7=0,"",IDP!$AE$7)</f>
      </c>
      <c r="G14" s="33">
        <f>IF(IDP!$AE$8=0,"",IDP!$AE$8)</f>
      </c>
      <c r="H14" s="33">
        <f>IF(IDP!$AE$9=0,"",IDP!$AE$9)</f>
      </c>
      <c r="I14" s="34">
        <f>IF(IDP!$AG$31=0,"",IDP!$AG$31)</f>
      </c>
      <c r="J14" s="29">
        <f>IF(IDP!$AE$11=0,"",IDP!$AE$11)</f>
      </c>
      <c r="K14" s="31">
        <f>IF(IDP!$AE$12=0,"",IDP!$AE$12)</f>
      </c>
      <c r="M14" s="32">
        <f>IF(IDP!$AE$13=0,"",IDP!$AE$13)</f>
      </c>
      <c r="N14" s="32">
        <f>IF(IDP!$AE$14=0,"",IDP!$AE$14)</f>
      </c>
      <c r="O14" s="32">
        <f>IF(IDP!$AE$15=0,"",IDP!$AE$15)</f>
      </c>
      <c r="P14" s="35">
        <f>IF(IDP!$AE$7&gt;0,IDP!$AE$13+IDP!$AE$14-IDP!$AE$15,"")</f>
      </c>
    </row>
    <row r="15" spans="1:16" ht="15">
      <c r="A15" s="29">
        <f>IF(IDP!$AI$2&gt;0,9,"")</f>
      </c>
      <c r="C15" s="30">
        <f>IF(IDP!$AI$2=0,"",IDP!$AI$2)</f>
      </c>
      <c r="D15" s="31">
        <f>IF(IDP!$AI$4=0,"",IDP!$AI$4)</f>
      </c>
      <c r="F15" s="32">
        <f>IF(IDP!$AI$7=0,"",IDP!$AI$7)</f>
      </c>
      <c r="G15" s="33">
        <f>IF(IDP!$AI$8=0,"",IDP!$AI$8)</f>
      </c>
      <c r="H15" s="33">
        <f>IF(IDP!$AI$9=0,"",IDP!$AI$9)</f>
      </c>
      <c r="I15" s="34">
        <f>IF(IDP!$AK$31=0,"",IDP!$AK$31)</f>
      </c>
      <c r="J15" s="29">
        <f>IF(IDP!$AI$11=0,"",IDP!$AI$11)</f>
      </c>
      <c r="K15" s="31">
        <f>IF(IDP!$AI$12=0,"",IDP!$AI$12)</f>
      </c>
      <c r="M15" s="32">
        <f>IF(IDP!$AI$13=0,"",IDP!$AI$13)</f>
      </c>
      <c r="N15" s="32">
        <f>IF(IDP!$AI$14=0,"",IDP!$AI$14)</f>
      </c>
      <c r="O15" s="32">
        <f>IF(IDP!$AI$15=0,"",IDP!$AI$15)</f>
      </c>
      <c r="P15" s="35">
        <f>IF(IDP!$AI$7&gt;0,IDP!$AI$13+IDP!$AI$14-IDP!$AI$15,"")</f>
      </c>
    </row>
    <row r="16" spans="1:16" ht="15">
      <c r="A16" s="29">
        <f>IF(IDP!$AM$2&gt;0,10,"")</f>
      </c>
      <c r="C16" s="30">
        <f>IF(IDP!$AM$2=0,"",IDP!$AM$2)</f>
      </c>
      <c r="D16" s="31">
        <f>IF(IDP!$AM$4=0,"",IDP!$AM$4)</f>
      </c>
      <c r="F16" s="32">
        <f>IF(IDP!$AM$7=0,"",IDP!$AM$7)</f>
      </c>
      <c r="G16" s="33">
        <f>IF(IDP!$AM$8=0,"",IDP!$AM$8)</f>
      </c>
      <c r="H16" s="33">
        <f>IF(IDP!$AM$9=0,"",IDP!$AM$9)</f>
      </c>
      <c r="I16" s="34">
        <f>IF(IDP!$AO$31=0,"",IDP!$AO$31)</f>
      </c>
      <c r="J16" s="29">
        <f>IF(IDP!$AM$11=0,"",IDP!$AM$11)</f>
      </c>
      <c r="K16" s="31">
        <f>IF(IDP!$AM$12=0,"",IDP!$AM$12)</f>
      </c>
      <c r="M16" s="32">
        <f>IF(IDP!$AM$13=0,"",IDP!$AM$13)</f>
      </c>
      <c r="N16" s="32">
        <f>IF(IDP!$AM$14=0,"",IDP!$AM$14)</f>
      </c>
      <c r="O16" s="32">
        <f>IF(IDP!$AM$15=0,"",IDP!$AM$15)</f>
      </c>
      <c r="P16" s="35">
        <f>IF(IDP!$AM$7&gt;0,IDP!$AM$13+IDP!$AM$14-IDP!$AM$15,"")</f>
      </c>
    </row>
    <row r="17" spans="1:16" ht="15.75">
      <c r="A17" s="7"/>
      <c r="B17" s="7"/>
      <c r="C17" s="26"/>
      <c r="D17" s="27"/>
      <c r="F17" s="64" t="s">
        <v>59</v>
      </c>
      <c r="G17" s="64"/>
      <c r="H17" s="64"/>
      <c r="I17" s="64"/>
      <c r="J17" s="64"/>
      <c r="K17" s="64"/>
      <c r="M17" s="28">
        <f>SUM(M7:M16)</f>
        <v>6672217</v>
      </c>
      <c r="N17" s="28">
        <f>SUM(N7:N16)</f>
        <v>0</v>
      </c>
      <c r="O17" s="28">
        <f>SUM(O7:O16)</f>
        <v>324706</v>
      </c>
      <c r="P17" s="28">
        <f>SUM(P7:P16)</f>
        <v>6347511</v>
      </c>
    </row>
    <row r="43" spans="4:13" ht="15">
      <c r="D43" s="24" t="s">
        <v>82</v>
      </c>
      <c r="K43" s="77" t="s">
        <v>83</v>
      </c>
      <c r="L43" s="77"/>
      <c r="M43" s="77"/>
    </row>
    <row r="44" spans="4:13" ht="15">
      <c r="D44" s="1" t="s">
        <v>84</v>
      </c>
      <c r="J44" s="77" t="s">
        <v>85</v>
      </c>
      <c r="K44" s="77"/>
      <c r="L44" s="77"/>
      <c r="M44" s="77"/>
    </row>
    <row r="46" spans="8:11" ht="15">
      <c r="H46" s="67" t="s">
        <v>86</v>
      </c>
      <c r="I46" s="68"/>
      <c r="J46" s="68"/>
      <c r="K46" s="68"/>
    </row>
    <row r="47" spans="8:11" ht="15">
      <c r="H47" s="68"/>
      <c r="I47" s="68"/>
      <c r="J47" s="68"/>
      <c r="K47" s="68"/>
    </row>
  </sheetData>
  <sheetProtection/>
  <mergeCells count="15">
    <mergeCell ref="I5:I6"/>
    <mergeCell ref="G5:H5"/>
    <mergeCell ref="J5:J6"/>
    <mergeCell ref="K43:M43"/>
    <mergeCell ref="J44:M44"/>
    <mergeCell ref="A5:A6"/>
    <mergeCell ref="F17:K17"/>
    <mergeCell ref="N5:O5"/>
    <mergeCell ref="M5:M6"/>
    <mergeCell ref="H46:K47"/>
    <mergeCell ref="P5:P6"/>
    <mergeCell ref="K5:K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2016-02-24T19:07:02Z</cp:lastPrinted>
  <dcterms:created xsi:type="dcterms:W3CDTF">2013-07-10T14:16:12Z</dcterms:created>
  <dcterms:modified xsi:type="dcterms:W3CDTF">2016-02-24T19:16:27Z</dcterms:modified>
  <cp:category/>
  <cp:version/>
  <cp:contentType/>
  <cp:contentStatus/>
</cp:coreProperties>
</file>