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N31" i="5" l="1"/>
  <c r="I14" i="5"/>
  <c r="M16" i="5"/>
  <c r="L16" i="5"/>
  <c r="K16" i="5"/>
  <c r="J16" i="5"/>
  <c r="I16" i="5"/>
  <c r="H16" i="5"/>
  <c r="G16" i="5"/>
  <c r="F16" i="5"/>
  <c r="K14" i="5"/>
  <c r="F15" i="5"/>
  <c r="F14" i="5"/>
  <c r="D13" i="5"/>
  <c r="L14" i="2"/>
  <c r="J14" i="2"/>
  <c r="H14" i="2"/>
  <c r="N14" i="2" s="1"/>
  <c r="H13" i="2"/>
  <c r="J13" i="2"/>
  <c r="L13" i="2"/>
  <c r="M13" i="2"/>
  <c r="N13" i="2"/>
  <c r="M14" i="2" l="1"/>
  <c r="K31" i="5"/>
  <c r="K30" i="5"/>
  <c r="L30" i="5"/>
  <c r="J30" i="5"/>
  <c r="H30" i="5"/>
  <c r="G30" i="5"/>
  <c r="A24" i="5"/>
  <c r="A27" i="5"/>
  <c r="A26" i="5"/>
  <c r="A25" i="5"/>
  <c r="B27" i="5" l="1"/>
  <c r="K26" i="5" l="1"/>
  <c r="I26" i="5"/>
  <c r="G26" i="5"/>
  <c r="M26" i="5" s="1"/>
  <c r="L11" i="4"/>
  <c r="J11" i="4"/>
  <c r="H11" i="4"/>
  <c r="N11" i="4" s="1"/>
  <c r="L12" i="4"/>
  <c r="J12" i="4"/>
  <c r="M12" i="4" s="1"/>
  <c r="H12" i="4"/>
  <c r="N12" i="4" s="1"/>
  <c r="M27" i="5" s="1"/>
  <c r="L26" i="5" l="1"/>
  <c r="M11" i="4"/>
  <c r="M7" i="5" l="1"/>
  <c r="L9" i="4"/>
  <c r="J9" i="4"/>
  <c r="I24" i="5" s="1"/>
  <c r="H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L12" i="1"/>
  <c r="K9" i="5" s="1"/>
  <c r="J12" i="1"/>
  <c r="I9" i="5" s="1"/>
  <c r="H12" i="1"/>
  <c r="G9" i="5" s="1"/>
  <c r="K13" i="4"/>
  <c r="K15" i="3"/>
  <c r="I15" i="3"/>
  <c r="K15" i="2"/>
  <c r="K14" i="1"/>
  <c r="J27" i="5"/>
  <c r="H27" i="5"/>
  <c r="F27" i="5"/>
  <c r="E27" i="5"/>
  <c r="D27" i="5"/>
  <c r="C27" i="5"/>
  <c r="J25" i="5"/>
  <c r="H25" i="5"/>
  <c r="F25" i="5"/>
  <c r="E25" i="5"/>
  <c r="D25" i="5"/>
  <c r="C25" i="5"/>
  <c r="B25" i="5"/>
  <c r="J24" i="5"/>
  <c r="H24" i="5"/>
  <c r="F24" i="5"/>
  <c r="E24" i="5"/>
  <c r="D24" i="5"/>
  <c r="C24" i="5"/>
  <c r="B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D18" i="5"/>
  <c r="C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E16" i="5"/>
  <c r="J14" i="5"/>
  <c r="H14" i="5"/>
  <c r="E14" i="5"/>
  <c r="D14" i="5"/>
  <c r="C14" i="5"/>
  <c r="B14" i="5"/>
  <c r="J13" i="5"/>
  <c r="H13" i="5"/>
  <c r="F13" i="5"/>
  <c r="E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L12" i="3"/>
  <c r="K21" i="5" s="1"/>
  <c r="J12" i="3"/>
  <c r="I21" i="5" s="1"/>
  <c r="H12" i="3"/>
  <c r="G21" i="5" s="1"/>
  <c r="L11" i="3"/>
  <c r="K20" i="5" s="1"/>
  <c r="J11" i="3"/>
  <c r="I20" i="5" s="1"/>
  <c r="H11" i="3"/>
  <c r="G20" i="5" s="1"/>
  <c r="L14" i="3"/>
  <c r="K23" i="5" s="1"/>
  <c r="J14" i="3"/>
  <c r="I23" i="5" s="1"/>
  <c r="H14" i="3"/>
  <c r="L13" i="3"/>
  <c r="K22" i="5" s="1"/>
  <c r="J13" i="3"/>
  <c r="I22" i="5" s="1"/>
  <c r="H13" i="3"/>
  <c r="G22" i="5" s="1"/>
  <c r="K27" i="5"/>
  <c r="I27" i="5"/>
  <c r="I13" i="4"/>
  <c r="L10" i="4"/>
  <c r="K25" i="5" s="1"/>
  <c r="J10" i="4"/>
  <c r="I25" i="5" s="1"/>
  <c r="H10" i="4"/>
  <c r="N10" i="4" s="1"/>
  <c r="M25" i="5" s="1"/>
  <c r="L10" i="3"/>
  <c r="K19" i="5" s="1"/>
  <c r="L9" i="3"/>
  <c r="K18" i="5" s="1"/>
  <c r="J10" i="3"/>
  <c r="I19" i="5" s="1"/>
  <c r="J9" i="3"/>
  <c r="I18" i="5" s="1"/>
  <c r="H10" i="3"/>
  <c r="G19" i="5" s="1"/>
  <c r="H9" i="3"/>
  <c r="M9" i="3" s="1"/>
  <c r="L18" i="5" s="1"/>
  <c r="L8" i="3"/>
  <c r="J8" i="3"/>
  <c r="H8" i="3"/>
  <c r="N8" i="3" s="1"/>
  <c r="L13" i="1"/>
  <c r="K10" i="5" s="1"/>
  <c r="J13" i="1"/>
  <c r="I10" i="5" s="1"/>
  <c r="H13" i="1"/>
  <c r="G10" i="5" s="1"/>
  <c r="L11" i="1"/>
  <c r="J11" i="1"/>
  <c r="H11" i="1"/>
  <c r="N11" i="1" s="1"/>
  <c r="M8" i="5" s="1"/>
  <c r="H10" i="1"/>
  <c r="J10" i="1"/>
  <c r="I7" i="5" s="1"/>
  <c r="L10" i="1"/>
  <c r="K7" i="5" s="1"/>
  <c r="J12" i="2"/>
  <c r="J11" i="2"/>
  <c r="I13" i="5" s="1"/>
  <c r="J10" i="2"/>
  <c r="I12" i="5" s="1"/>
  <c r="L12" i="2"/>
  <c r="L11" i="2"/>
  <c r="K13" i="5" s="1"/>
  <c r="L10" i="2"/>
  <c r="K12" i="5" s="1"/>
  <c r="L9" i="2"/>
  <c r="K11" i="5" s="1"/>
  <c r="J9" i="2"/>
  <c r="I11" i="5" s="1"/>
  <c r="H12" i="2"/>
  <c r="G14" i="5" s="1"/>
  <c r="H11" i="2"/>
  <c r="G13" i="5" s="1"/>
  <c r="H10" i="2"/>
  <c r="G12" i="5" s="1"/>
  <c r="H9" i="2"/>
  <c r="N10" i="2" l="1"/>
  <c r="M12" i="5" s="1"/>
  <c r="H15" i="2"/>
  <c r="N11" i="2"/>
  <c r="M13" i="5" s="1"/>
  <c r="H14" i="1"/>
  <c r="N12" i="1"/>
  <c r="M9" i="5" s="1"/>
  <c r="N13" i="1"/>
  <c r="M10" i="5" s="1"/>
  <c r="L27" i="5"/>
  <c r="M14" i="3"/>
  <c r="L23" i="5" s="1"/>
  <c r="M9" i="4"/>
  <c r="L24" i="5" s="1"/>
  <c r="N9" i="2"/>
  <c r="N12" i="2"/>
  <c r="M14" i="5" s="1"/>
  <c r="N9" i="4"/>
  <c r="M24" i="5" s="1"/>
  <c r="N10" i="1"/>
  <c r="M17" i="5"/>
  <c r="N13" i="3"/>
  <c r="M22" i="5" s="1"/>
  <c r="N11" i="3"/>
  <c r="M20" i="5" s="1"/>
  <c r="N9" i="3"/>
  <c r="M18" i="5" s="1"/>
  <c r="N14" i="3"/>
  <c r="M23" i="5" s="1"/>
  <c r="N12" i="3"/>
  <c r="M21" i="5" s="1"/>
  <c r="N10" i="3"/>
  <c r="M19" i="5" s="1"/>
  <c r="J15" i="3"/>
  <c r="L15" i="3"/>
  <c r="H13" i="4"/>
  <c r="M10" i="4"/>
  <c r="L25" i="5" s="1"/>
  <c r="J13" i="4"/>
  <c r="L15" i="2"/>
  <c r="J15" i="2"/>
  <c r="G11" i="5"/>
  <c r="L13" i="4"/>
  <c r="G25" i="5"/>
  <c r="G24" i="5"/>
  <c r="G27" i="5"/>
  <c r="J14" i="1"/>
  <c r="M12" i="1"/>
  <c r="L9" i="5" s="1"/>
  <c r="L14" i="1"/>
  <c r="M10" i="1"/>
  <c r="M11" i="1"/>
  <c r="G7" i="5"/>
  <c r="M8" i="3"/>
  <c r="G17" i="5"/>
  <c r="I17" i="5"/>
  <c r="K17" i="5"/>
  <c r="G23" i="5"/>
  <c r="J28" i="5"/>
  <c r="G18" i="5"/>
  <c r="H15" i="3"/>
  <c r="K24" i="5"/>
  <c r="L8" i="5"/>
  <c r="M13" i="3"/>
  <c r="L22" i="5" s="1"/>
  <c r="M10" i="3"/>
  <c r="L19" i="5" s="1"/>
  <c r="M11" i="3"/>
  <c r="L20" i="5" s="1"/>
  <c r="M12" i="3"/>
  <c r="L21" i="5" s="1"/>
  <c r="M13" i="1"/>
  <c r="M10" i="2"/>
  <c r="L12" i="5" s="1"/>
  <c r="M11" i="2"/>
  <c r="L13" i="5" s="1"/>
  <c r="M12" i="2"/>
  <c r="M9" i="2"/>
  <c r="L11" i="5" l="1"/>
  <c r="M15" i="2"/>
  <c r="M11" i="5"/>
  <c r="N15" i="2"/>
  <c r="N13" i="4"/>
  <c r="M14" i="1"/>
  <c r="L7" i="5"/>
  <c r="N14" i="1"/>
  <c r="M28" i="5"/>
  <c r="N15" i="3"/>
  <c r="I28" i="5"/>
  <c r="L10" i="5"/>
  <c r="K28" i="5"/>
  <c r="L14" i="5"/>
  <c r="L17" i="5"/>
  <c r="M15" i="3"/>
  <c r="G28" i="5"/>
  <c r="M13" i="4"/>
  <c r="L28" i="5" l="1"/>
  <c r="L29" i="5"/>
</calcChain>
</file>

<file path=xl/sharedStrings.xml><?xml version="1.0" encoding="utf-8"?>
<sst xmlns="http://schemas.openxmlformats.org/spreadsheetml/2006/main" count="215" uniqueCount="84">
  <si>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</si>
  <si>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</si>
  <si>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</si>
  <si>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</si>
  <si>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</si>
  <si>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</si>
  <si>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</si>
  <si>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</si>
  <si>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</si>
  <si>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</si>
  <si>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</si>
  <si>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</si>
  <si>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</si>
  <si>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</si>
  <si>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</si>
  <si>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</si>
  <si>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</si>
  <si>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</si>
  <si>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</si>
  <si>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</si>
  <si>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</si>
  <si>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</si>
  <si>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</si>
  <si>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</si>
  <si>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</si>
  <si>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</si>
  <si>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</si>
  <si>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</si>
  <si>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</si>
  <si>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</si>
  <si>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</si>
  <si>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</si>
  <si>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</si>
  <si>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</si>
  <si>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</si>
  <si>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</si>
  <si>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</si>
  <si>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</si>
  <si>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</si>
  <si>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</si>
  <si>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</si>
  <si>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</si>
  <si>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</si>
  <si>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</si>
  <si>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</si>
  <si>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</si>
  <si>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</si>
  <si>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</si>
  <si>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</si>
  <si>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</si>
  <si>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</si>
  <si>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</si>
  <si>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</si>
  <si>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</si>
  <si>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</si>
  <si>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</si>
  <si>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</si>
  <si>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</si>
  <si>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</si>
  <si>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</si>
  <si>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</si>
  <si>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</si>
  <si>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</si>
  <si>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</si>
  <si>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</si>
  <si>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</si>
  <si>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</si>
  <si>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</si>
  <si>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</si>
  <si>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</si>
  <si>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</si>
  <si>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PRIMA VACACIONAL</t>
  </si>
  <si>
    <t>TOTAL PRIMA VAC.</t>
  </si>
  <si>
    <t>ELIA KARINA GALVEZ BARRAGAN</t>
  </si>
  <si>
    <t>ANA PATRICIA LEPE DOMINGUEZ</t>
  </si>
  <si>
    <t>AUXILIAR CHOFER</t>
  </si>
  <si>
    <t xml:space="preserve">                                                             CORRESPONDIENTE A:  PRIMA VACACIONAL 2016</t>
  </si>
  <si>
    <t>FRANCISCO JAVIER VALENCIA CHAVEZ</t>
  </si>
  <si>
    <t>JUAN CARLOS RAMIREZ BEJAR</t>
  </si>
  <si>
    <t>DESA. COMUN.</t>
  </si>
  <si>
    <t>ENCARGADO</t>
  </si>
  <si>
    <t>ELVA COYT GUTIERREZ</t>
  </si>
  <si>
    <t>BERTHA ROSIO DEL CIELO HERRERA DIAZ</t>
  </si>
  <si>
    <t>NOMINA PRIMA VACACIONAL 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</si>
</sst>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6" fillId="0" borderId="22" xfId="0" applyFont="1" applyBorder="1" applyAlignment="1">
      <alignment wrapText="1"/>
    </xf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6" fillId="0" borderId="22" xfId="0" applyFont="1" applyBorder="1" applyAlignment="1"/>
    <xf numFmtId="0" fontId="6" fillId="0" borderId="14" xfId="0" applyFont="1" applyBorder="1" applyAlignment="1">
      <alignment wrapText="1"/>
    </xf>
    <xf numFmtId="0" fontId="5" fillId="0" borderId="32" xfId="0" applyFont="1" applyBorder="1"/>
    <xf numFmtId="44" fontId="6" fillId="0" borderId="34" xfId="1" applyFont="1" applyBorder="1" applyAlignment="1">
      <alignment horizontal="right"/>
    </xf>
    <xf numFmtId="0" fontId="8" fillId="0" borderId="33" xfId="0" applyFont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right"/>
    </xf>
    <xf numFmtId="4" fontId="6" fillId="0" borderId="35" xfId="0" applyNumberFormat="1" applyFont="1" applyBorder="1"/>
    <xf numFmtId="4" fontId="6" fillId="0" borderId="37" xfId="0" applyNumberFormat="1" applyFont="1" applyBorder="1" applyAlignment="1">
      <alignment horizontal="right"/>
    </xf>
    <xf numFmtId="4" fontId="6" fillId="0" borderId="38" xfId="0" applyNumberFormat="1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0" fillId="0" borderId="0" xfId="0" applyBorder="1"/>
    <xf numFmtId="4" fontId="6" fillId="0" borderId="11" xfId="0" applyNumberFormat="1" applyFont="1" applyBorder="1" applyAlignment="1">
      <alignment horizontal="right"/>
    </xf>
    <xf numFmtId="4" fontId="6" fillId="0" borderId="36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/>
    <xf numFmtId="0" fontId="8" fillId="0" borderId="33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4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1" xfId="0" applyFont="1" applyBorder="1"/>
    <xf numFmtId="0" fontId="6" fillId="0" borderId="31" xfId="0" applyFont="1" applyBorder="1" applyAlignment="1">
      <alignment horizontal="center"/>
    </xf>
    <xf numFmtId="0" fontId="6" fillId="0" borderId="31" xfId="0" applyFont="1" applyBorder="1"/>
    <xf numFmtId="4" fontId="6" fillId="0" borderId="31" xfId="0" applyNumberFormat="1" applyFont="1" applyBorder="1"/>
    <xf numFmtId="4" fontId="6" fillId="0" borderId="42" xfId="0" applyNumberFormat="1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34" xfId="0" applyNumberFormat="1" applyFont="1" applyBorder="1" applyAlignment="1">
      <alignment horizontal="right"/>
    </xf>
    <xf numFmtId="44" fontId="6" fillId="0" borderId="29" xfId="1" applyFont="1" applyBorder="1"/>
    <xf numFmtId="0" fontId="6" fillId="0" borderId="48" xfId="0" applyFont="1" applyBorder="1"/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6" fillId="0" borderId="30" xfId="0" applyFont="1" applyBorder="1"/>
    <xf numFmtId="0" fontId="6" fillId="0" borderId="18" xfId="0" applyFont="1" applyBorder="1"/>
    <xf numFmtId="0" fontId="6" fillId="0" borderId="51" xfId="0" applyFont="1" applyBorder="1"/>
    <xf numFmtId="0" fontId="9" fillId="0" borderId="16" xfId="0" applyFont="1" applyBorder="1"/>
    <xf numFmtId="44" fontId="6" fillId="0" borderId="19" xfId="1" applyFont="1" applyBorder="1"/>
    <xf numFmtId="0" fontId="8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6" fillId="0" borderId="47" xfId="0" applyFont="1" applyBorder="1"/>
    <xf numFmtId="44" fontId="6" fillId="0" borderId="46" xfId="1" applyFont="1" applyBorder="1"/>
    <xf numFmtId="44" fontId="6" fillId="0" borderId="55" xfId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4" fontId="6" fillId="0" borderId="14" xfId="0" applyNumberFormat="1" applyFont="1" applyBorder="1" applyAlignment="1">
      <alignment horizontal="right"/>
    </xf>
    <xf numFmtId="0" fontId="0" fillId="0" borderId="14" xfId="0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B7" sqref="B7"/>
    </sheetView>
  </sheetViews>
  <sheetFormatPr baseColWidth="10" defaultRowHeight="15" x14ac:dyDescent="0.25"/>
  <cols>
    <col min="1" max="1" width="11.42578125" style="1"/>
    <col min="2" max="2" width="5" customWidth="1"/>
    <col min="3" max="3" width="28.28515625" customWidth="1"/>
    <col min="4" max="4" width="13.7109375" customWidth="1"/>
    <col min="5" max="5" width="9.7109375" customWidth="1"/>
    <col min="6" max="6" width="6.7109375" customWidth="1"/>
    <col min="7" max="8" width="9.7109375" customWidth="1"/>
    <col min="9" max="9" width="9.42578125" hidden="1" customWidth="1"/>
    <col min="10" max="10" width="10" hidden="1" customWidth="1"/>
    <col min="11" max="13" width="9.7109375" hidden="1" customWidth="1"/>
    <col min="14" max="14" width="9.7109375" style="1" customWidth="1"/>
    <col min="15" max="15" width="23.140625" customWidth="1"/>
  </cols>
  <sheetData>
    <row r="1" spans="2:15" s="1" customFormat="1" x14ac:dyDescent="0.25"/>
    <row r="2" spans="2:15" s="1" customFormat="1" x14ac:dyDescent="0.25"/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2:15" s="1" customFormat="1" ht="18.75" x14ac:dyDescent="0.3">
      <c r="B4" s="142" t="s">
        <v>62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2:15" s="1" customFormat="1" ht="18.75" x14ac:dyDescent="0.3">
      <c r="B5" s="142" t="s">
        <v>65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s="1" customFormat="1" ht="18.75" x14ac:dyDescent="0.3">
      <c r="B6" s="142" t="s">
        <v>66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ht="19.5" thickBot="1" x14ac:dyDescent="0.35">
      <c r="B7" s="71" t="s">
        <v>76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2:15" ht="30" customHeight="1" thickBot="1" x14ac:dyDescent="0.3">
      <c r="B8" s="15" t="s">
        <v>61</v>
      </c>
      <c r="C8" s="16" t="s">
        <v>2</v>
      </c>
      <c r="D8" s="16" t="s">
        <v>3</v>
      </c>
      <c r="E8" s="16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49</v>
      </c>
      <c r="L8" s="18" t="s">
        <v>50</v>
      </c>
      <c r="M8" s="18" t="s">
        <v>11</v>
      </c>
      <c r="N8" s="79" t="s">
        <v>71</v>
      </c>
      <c r="O8" s="36" t="s">
        <v>12</v>
      </c>
    </row>
    <row r="9" spans="2:15" ht="30" customHeight="1" thickBot="1" x14ac:dyDescent="0.3">
      <c r="B9" s="37"/>
      <c r="C9" s="3" t="s">
        <v>13</v>
      </c>
      <c r="D9" s="4"/>
      <c r="E9" s="19"/>
      <c r="F9" s="19"/>
      <c r="G9" s="19"/>
      <c r="H9" s="20"/>
      <c r="I9" s="20"/>
      <c r="J9" s="20"/>
      <c r="K9" s="21"/>
      <c r="L9" s="21"/>
      <c r="M9" s="20"/>
      <c r="N9" s="81"/>
      <c r="O9" s="77"/>
    </row>
    <row r="10" spans="2:15" ht="30" customHeight="1" thickTop="1" thickBot="1" x14ac:dyDescent="0.3">
      <c r="B10" s="38">
        <v>1</v>
      </c>
      <c r="C10" s="11" t="s">
        <v>41</v>
      </c>
      <c r="D10" s="11" t="s">
        <v>14</v>
      </c>
      <c r="E10" s="22" t="s">
        <v>15</v>
      </c>
      <c r="F10" s="9">
        <v>16</v>
      </c>
      <c r="G10" s="33">
        <v>335</v>
      </c>
      <c r="H10" s="33">
        <f>+F10*G10</f>
        <v>5360</v>
      </c>
      <c r="I10" s="33">
        <v>35</v>
      </c>
      <c r="J10" s="33">
        <f>+F10*I10</f>
        <v>560</v>
      </c>
      <c r="K10" s="33">
        <v>0</v>
      </c>
      <c r="L10" s="33">
        <f>+F10*K10</f>
        <v>0</v>
      </c>
      <c r="M10" s="33">
        <f>+H10-J10+L10</f>
        <v>4800</v>
      </c>
      <c r="N10" s="80">
        <f>H10*0.25</f>
        <v>1340</v>
      </c>
      <c r="O10" s="39"/>
    </row>
    <row r="11" spans="2:15" s="1" customFormat="1" ht="30" customHeight="1" thickTop="1" thickBot="1" x14ac:dyDescent="0.3">
      <c r="B11" s="38">
        <v>2</v>
      </c>
      <c r="C11" s="23" t="s">
        <v>42</v>
      </c>
      <c r="D11" s="11" t="s">
        <v>43</v>
      </c>
      <c r="E11" s="12" t="s">
        <v>44</v>
      </c>
      <c r="F11" s="9">
        <v>16</v>
      </c>
      <c r="G11" s="33">
        <v>205</v>
      </c>
      <c r="H11" s="33">
        <f>+F11*G11</f>
        <v>3280</v>
      </c>
      <c r="I11" s="33">
        <v>5</v>
      </c>
      <c r="J11" s="33">
        <f>+F11*I11</f>
        <v>80</v>
      </c>
      <c r="K11" s="33">
        <v>0</v>
      </c>
      <c r="L11" s="33">
        <f>+F11*K11</f>
        <v>0</v>
      </c>
      <c r="M11" s="33">
        <f>+H11-J11+L11</f>
        <v>3200</v>
      </c>
      <c r="N11" s="80">
        <f t="shared" ref="N11:N13" si="0">H11*0.25</f>
        <v>820</v>
      </c>
      <c r="O11" s="40"/>
    </row>
    <row r="12" spans="2:15" s="1" customFormat="1" ht="30" customHeight="1" thickTop="1" thickBot="1" x14ac:dyDescent="0.3">
      <c r="B12" s="38">
        <v>3</v>
      </c>
      <c r="C12" s="23" t="s">
        <v>51</v>
      </c>
      <c r="D12" s="11" t="s">
        <v>43</v>
      </c>
      <c r="E12" s="22" t="s">
        <v>52</v>
      </c>
      <c r="F12" s="9">
        <v>16</v>
      </c>
      <c r="G12" s="33">
        <v>163</v>
      </c>
      <c r="H12" s="33">
        <f>+F12*G12</f>
        <v>2608</v>
      </c>
      <c r="I12" s="33">
        <v>0</v>
      </c>
      <c r="J12" s="33">
        <f>+F12*I12</f>
        <v>0</v>
      </c>
      <c r="K12" s="33">
        <v>6.3333000000000004</v>
      </c>
      <c r="L12" s="33">
        <f>+F12*K12</f>
        <v>101.33280000000001</v>
      </c>
      <c r="M12" s="33">
        <f>+H12-J12+L12</f>
        <v>2709.3328000000001</v>
      </c>
      <c r="N12" s="80">
        <f>H12*0.25</f>
        <v>652</v>
      </c>
      <c r="O12" s="40"/>
    </row>
    <row r="13" spans="2:15" ht="30" customHeight="1" thickTop="1" thickBot="1" x14ac:dyDescent="0.3">
      <c r="B13" s="38">
        <v>4</v>
      </c>
      <c r="C13" s="23" t="s">
        <v>70</v>
      </c>
      <c r="D13" s="11" t="s">
        <v>16</v>
      </c>
      <c r="E13" s="22" t="s">
        <v>16</v>
      </c>
      <c r="F13" s="9">
        <v>16</v>
      </c>
      <c r="G13" s="33">
        <v>250</v>
      </c>
      <c r="H13" s="44">
        <f t="shared" ref="H13" si="1">+F13*G13</f>
        <v>4000</v>
      </c>
      <c r="I13" s="44">
        <v>16</v>
      </c>
      <c r="J13" s="44">
        <f t="shared" ref="J13" si="2">+F13*I13</f>
        <v>256</v>
      </c>
      <c r="K13" s="44">
        <v>0</v>
      </c>
      <c r="L13" s="44">
        <f t="shared" ref="L13" si="3">+F13*K13</f>
        <v>0</v>
      </c>
      <c r="M13" s="44">
        <f t="shared" ref="M13" si="4">+H13-J13+L13</f>
        <v>3744</v>
      </c>
      <c r="N13" s="80">
        <f t="shared" si="0"/>
        <v>1000</v>
      </c>
      <c r="O13" s="42"/>
    </row>
    <row r="14" spans="2:15" ht="30" customHeight="1" thickTop="1" thickBot="1" x14ac:dyDescent="0.3">
      <c r="B14" s="24"/>
      <c r="C14" s="5" t="s">
        <v>11</v>
      </c>
      <c r="D14" s="6"/>
      <c r="E14" s="25"/>
      <c r="F14" s="34"/>
      <c r="G14" s="35"/>
      <c r="H14" s="35">
        <f>SUM(H10:H13)</f>
        <v>15248</v>
      </c>
      <c r="I14" s="35">
        <v>68.8</v>
      </c>
      <c r="J14" s="35">
        <f>SUM(J10:J13)</f>
        <v>896</v>
      </c>
      <c r="K14" s="35">
        <f>SUM(K10:K13)</f>
        <v>6.3333000000000004</v>
      </c>
      <c r="L14" s="35">
        <f>SUM(L10:L13)</f>
        <v>101.33280000000001</v>
      </c>
      <c r="M14" s="35">
        <f>SUM(M10:M13)</f>
        <v>14453.3328</v>
      </c>
      <c r="N14" s="78">
        <f>SUM(N10:N13)</f>
        <v>3812</v>
      </c>
      <c r="O14" s="41"/>
    </row>
    <row r="15" spans="2:15" x14ac:dyDescent="0.25">
      <c r="B15" s="1"/>
      <c r="C15" s="1"/>
      <c r="D15" s="1"/>
      <c r="E15" s="1"/>
      <c r="F15" s="1"/>
      <c r="G15" s="1"/>
      <c r="H15" s="10"/>
      <c r="I15" s="1"/>
      <c r="J15" s="10"/>
      <c r="K15" s="1"/>
      <c r="L15" s="10"/>
      <c r="M15" s="1"/>
      <c r="O15" s="1"/>
    </row>
    <row r="16" spans="2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2:15" ht="16.5" x14ac:dyDescent="0.3">
      <c r="B17" s="143" t="s">
        <v>48</v>
      </c>
      <c r="C17" s="143"/>
      <c r="D17" s="143"/>
      <c r="E17" s="14"/>
      <c r="F17" s="14"/>
      <c r="G17" s="143" t="s">
        <v>40</v>
      </c>
      <c r="H17" s="143"/>
      <c r="I17" s="143"/>
      <c r="J17" s="143"/>
      <c r="K17" s="143"/>
      <c r="L17" s="143"/>
      <c r="M17" s="143"/>
      <c r="N17" s="143"/>
      <c r="O17" s="1"/>
    </row>
    <row r="18" spans="2:15" ht="16.5" x14ac:dyDescent="0.3">
      <c r="B18" s="7"/>
      <c r="C18" s="31"/>
      <c r="D18" s="31"/>
      <c r="E18" s="14"/>
      <c r="F18" s="14"/>
      <c r="G18" s="14"/>
      <c r="H18" s="32"/>
      <c r="I18" s="32"/>
      <c r="J18" s="14"/>
      <c r="K18" s="14"/>
      <c r="L18" s="14"/>
      <c r="M18" s="14"/>
      <c r="N18" s="14"/>
      <c r="O18" s="1"/>
    </row>
    <row r="19" spans="2:15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14"/>
      <c r="O19" s="1"/>
    </row>
    <row r="20" spans="2:15" ht="16.5" x14ac:dyDescent="0.3">
      <c r="B20" s="140" t="s">
        <v>69</v>
      </c>
      <c r="C20" s="140"/>
      <c r="D20" s="140"/>
      <c r="E20" s="14"/>
      <c r="F20" s="14"/>
      <c r="G20" s="141" t="s">
        <v>68</v>
      </c>
      <c r="H20" s="141"/>
      <c r="I20" s="141"/>
      <c r="J20" s="141"/>
      <c r="K20" s="141"/>
      <c r="L20" s="141"/>
      <c r="M20" s="141"/>
      <c r="N20" s="141"/>
      <c r="O20" s="1"/>
    </row>
    <row r="21" spans="2:15" ht="16.5" x14ac:dyDescent="0.3">
      <c r="B21" s="141" t="s">
        <v>19</v>
      </c>
      <c r="C21" s="141"/>
      <c r="D21" s="141"/>
      <c r="E21" s="14"/>
      <c r="F21" s="14"/>
      <c r="G21" s="141" t="s">
        <v>20</v>
      </c>
      <c r="H21" s="141"/>
      <c r="I21" s="141"/>
      <c r="J21" s="141"/>
      <c r="K21" s="141"/>
      <c r="L21" s="141"/>
      <c r="M21" s="141"/>
      <c r="N21" s="14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</row>
  </sheetData>
  <mergeCells count="9">
    <mergeCell ref="B20:D20"/>
    <mergeCell ref="B21:D21"/>
    <mergeCell ref="B4:O4"/>
    <mergeCell ref="B5:O5"/>
    <mergeCell ref="B6:O6"/>
    <mergeCell ref="B17:D17"/>
    <mergeCell ref="G17:N17"/>
    <mergeCell ref="G20:N20"/>
    <mergeCell ref="G21:N21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opLeftCell="A4" workbookViewId="0">
      <selection activeCell="F14" sqref="F14"/>
    </sheetView>
  </sheetViews>
  <sheetFormatPr baseColWidth="10" defaultColWidth="11.42578125" defaultRowHeight="15" x14ac:dyDescent="0.25"/>
  <cols>
    <col min="1" max="1" width="11.42578125" style="1"/>
    <col min="2" max="2" width="8.140625" style="1" customWidth="1"/>
    <col min="3" max="3" width="31" style="1" customWidth="1"/>
    <col min="4" max="5" width="11.42578125" style="1"/>
    <col min="6" max="8" width="9.7109375" style="1" customWidth="1"/>
    <col min="9" max="9" width="1.42578125" style="1" hidden="1" customWidth="1"/>
    <col min="10" max="10" width="10.7109375" style="1" hidden="1" customWidth="1"/>
    <col min="11" max="11" width="11.28515625" style="1" hidden="1" customWidth="1"/>
    <col min="12" max="13" width="10.28515625" style="1" hidden="1" customWidth="1"/>
    <col min="14" max="14" width="10.42578125" style="86" customWidth="1"/>
    <col min="15" max="15" width="26.5703125" style="1" customWidth="1"/>
    <col min="16" max="16384" width="11.42578125" style="1"/>
  </cols>
  <sheetData>
    <row r="3" spans="2:15" ht="18.75" x14ac:dyDescent="0.3">
      <c r="B3" s="142" t="s">
        <v>62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2:15" ht="18.75" x14ac:dyDescent="0.3">
      <c r="B4" s="142" t="s">
        <v>65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2:15" ht="18.75" x14ac:dyDescent="0.3">
      <c r="B5" s="142" t="s">
        <v>66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9.5" thickBot="1" x14ac:dyDescent="0.35">
      <c r="B6" s="71" t="s">
        <v>76</v>
      </c>
      <c r="C6" s="74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34.5" customHeight="1" thickBot="1" x14ac:dyDescent="0.3">
      <c r="B7" s="94" t="s">
        <v>61</v>
      </c>
      <c r="C7" s="94" t="s">
        <v>2</v>
      </c>
      <c r="D7" s="94" t="s">
        <v>3</v>
      </c>
      <c r="E7" s="94" t="s">
        <v>4</v>
      </c>
      <c r="F7" s="95" t="s">
        <v>5</v>
      </c>
      <c r="G7" s="96" t="s">
        <v>6</v>
      </c>
      <c r="H7" s="93" t="s">
        <v>7</v>
      </c>
      <c r="I7" s="92" t="s">
        <v>8</v>
      </c>
      <c r="J7" s="97" t="s">
        <v>9</v>
      </c>
      <c r="K7" s="93" t="s">
        <v>10</v>
      </c>
      <c r="L7" s="18" t="s">
        <v>50</v>
      </c>
      <c r="M7" s="92" t="s">
        <v>11</v>
      </c>
      <c r="N7" s="98" t="s">
        <v>71</v>
      </c>
      <c r="O7" s="114" t="s">
        <v>12</v>
      </c>
    </row>
    <row r="8" spans="2:15" ht="30" customHeight="1" x14ac:dyDescent="0.25">
      <c r="B8" s="99"/>
      <c r="C8" s="100" t="s">
        <v>13</v>
      </c>
      <c r="D8" s="100"/>
      <c r="E8" s="101"/>
      <c r="F8" s="101"/>
      <c r="G8" s="101"/>
      <c r="H8" s="102"/>
      <c r="I8" s="102"/>
      <c r="J8" s="102"/>
      <c r="K8" s="102"/>
      <c r="L8" s="102"/>
      <c r="M8" s="103"/>
      <c r="N8" s="102"/>
      <c r="O8" s="104"/>
    </row>
    <row r="9" spans="2:15" ht="30" customHeight="1" thickBot="1" x14ac:dyDescent="0.3">
      <c r="B9" s="38">
        <v>5</v>
      </c>
      <c r="C9" s="11" t="s">
        <v>53</v>
      </c>
      <c r="D9" s="11" t="s">
        <v>22</v>
      </c>
      <c r="E9" s="12" t="s">
        <v>23</v>
      </c>
      <c r="F9" s="9">
        <v>16</v>
      </c>
      <c r="G9" s="33">
        <v>161</v>
      </c>
      <c r="H9" s="33">
        <f>+F9*G9</f>
        <v>2576</v>
      </c>
      <c r="I9" s="33">
        <v>0</v>
      </c>
      <c r="J9" s="33">
        <f>+F9*I9</f>
        <v>0</v>
      </c>
      <c r="K9" s="33">
        <v>4</v>
      </c>
      <c r="L9" s="33">
        <f>+F9*K9</f>
        <v>64</v>
      </c>
      <c r="M9" s="82">
        <f>+H9-J9+L9</f>
        <v>2640</v>
      </c>
      <c r="N9" s="80">
        <f>H9*0.25</f>
        <v>644</v>
      </c>
      <c r="O9" s="113" t="s">
        <v>24</v>
      </c>
    </row>
    <row r="10" spans="2:15" ht="30" customHeight="1" thickTop="1" thickBot="1" x14ac:dyDescent="0.3">
      <c r="B10" s="38">
        <v>6</v>
      </c>
      <c r="C10" s="11" t="s">
        <v>25</v>
      </c>
      <c r="D10" s="11" t="s">
        <v>22</v>
      </c>
      <c r="E10" s="12" t="s">
        <v>23</v>
      </c>
      <c r="F10" s="9">
        <v>16</v>
      </c>
      <c r="G10" s="33">
        <v>134</v>
      </c>
      <c r="H10" s="33">
        <f t="shared" ref="H10:H14" si="0">+F10*G10</f>
        <v>2144</v>
      </c>
      <c r="I10" s="33">
        <v>0</v>
      </c>
      <c r="J10" s="33">
        <f t="shared" ref="J10:J14" si="1">+F10*I10</f>
        <v>0</v>
      </c>
      <c r="K10" s="33">
        <v>5</v>
      </c>
      <c r="L10" s="33">
        <f t="shared" ref="L10:L14" si="2">+F10*K10</f>
        <v>80</v>
      </c>
      <c r="M10" s="82">
        <f t="shared" ref="M10:M14" si="3">+H10-J10+L10</f>
        <v>2224</v>
      </c>
      <c r="N10" s="87">
        <f t="shared" ref="N10:N14" si="4">H10*0.25</f>
        <v>536</v>
      </c>
      <c r="O10" s="105" t="s">
        <v>24</v>
      </c>
    </row>
    <row r="11" spans="2:15" ht="30" customHeight="1" thickTop="1" thickBot="1" x14ac:dyDescent="0.3">
      <c r="B11" s="38">
        <v>7</v>
      </c>
      <c r="C11" s="11" t="s">
        <v>26</v>
      </c>
      <c r="D11" s="12" t="s">
        <v>27</v>
      </c>
      <c r="E11" s="12" t="s">
        <v>28</v>
      </c>
      <c r="F11" s="9">
        <v>16</v>
      </c>
      <c r="G11" s="33">
        <v>123</v>
      </c>
      <c r="H11" s="33">
        <f t="shared" si="0"/>
        <v>1968</v>
      </c>
      <c r="I11" s="33">
        <v>0</v>
      </c>
      <c r="J11" s="33">
        <f t="shared" si="1"/>
        <v>0</v>
      </c>
      <c r="K11" s="33">
        <v>7</v>
      </c>
      <c r="L11" s="33">
        <f t="shared" si="2"/>
        <v>112</v>
      </c>
      <c r="M11" s="82">
        <f t="shared" si="3"/>
        <v>2080</v>
      </c>
      <c r="N11" s="87">
        <f t="shared" si="4"/>
        <v>492</v>
      </c>
      <c r="O11" s="105"/>
    </row>
    <row r="12" spans="2:15" ht="30" customHeight="1" thickTop="1" thickBot="1" x14ac:dyDescent="0.3">
      <c r="B12" s="38">
        <v>8</v>
      </c>
      <c r="C12" s="11" t="s">
        <v>45</v>
      </c>
      <c r="D12" s="12" t="s">
        <v>29</v>
      </c>
      <c r="E12" s="12" t="s">
        <v>30</v>
      </c>
      <c r="F12" s="9">
        <v>16</v>
      </c>
      <c r="G12" s="33">
        <v>127</v>
      </c>
      <c r="H12" s="33">
        <f t="shared" si="0"/>
        <v>2032</v>
      </c>
      <c r="I12" s="33">
        <v>0</v>
      </c>
      <c r="J12" s="33">
        <f t="shared" si="1"/>
        <v>0</v>
      </c>
      <c r="K12" s="33">
        <v>6.3333000000000004</v>
      </c>
      <c r="L12" s="33">
        <f t="shared" si="2"/>
        <v>101.33280000000001</v>
      </c>
      <c r="M12" s="82">
        <f t="shared" si="3"/>
        <v>2133.3328000000001</v>
      </c>
      <c r="N12" s="87">
        <f t="shared" si="4"/>
        <v>508</v>
      </c>
      <c r="O12" s="105"/>
    </row>
    <row r="13" spans="2:15" ht="30" customHeight="1" thickTop="1" thickBot="1" x14ac:dyDescent="0.3">
      <c r="B13" s="38">
        <v>9</v>
      </c>
      <c r="C13" s="11" t="s">
        <v>46</v>
      </c>
      <c r="D13" s="12" t="s">
        <v>29</v>
      </c>
      <c r="E13" s="22" t="s">
        <v>47</v>
      </c>
      <c r="F13" s="9">
        <v>16</v>
      </c>
      <c r="G13" s="33">
        <v>123</v>
      </c>
      <c r="H13" s="33">
        <f>+F13*G13</f>
        <v>1968</v>
      </c>
      <c r="I13" s="44">
        <v>0</v>
      </c>
      <c r="J13" s="44">
        <f>+F13*I13</f>
        <v>0</v>
      </c>
      <c r="K13" s="44">
        <v>7</v>
      </c>
      <c r="L13" s="44">
        <f>+F13*K13</f>
        <v>112</v>
      </c>
      <c r="M13" s="83">
        <f>+H13-J13+L13</f>
        <v>2080</v>
      </c>
      <c r="N13" s="87">
        <f>H13*0.25</f>
        <v>492</v>
      </c>
      <c r="O13" s="105"/>
    </row>
    <row r="14" spans="2:15" ht="30" customHeight="1" thickTop="1" thickBot="1" x14ac:dyDescent="0.3">
      <c r="B14" s="38">
        <v>10</v>
      </c>
      <c r="C14" s="11" t="s">
        <v>82</v>
      </c>
      <c r="D14" s="11" t="s">
        <v>22</v>
      </c>
      <c r="E14" s="12" t="s">
        <v>23</v>
      </c>
      <c r="F14" s="9">
        <v>0</v>
      </c>
      <c r="G14" s="33">
        <v>134</v>
      </c>
      <c r="H14" s="33">
        <f>+F14*G14</f>
        <v>0</v>
      </c>
      <c r="I14" s="44">
        <v>0</v>
      </c>
      <c r="J14" s="44">
        <f>+F14*I14</f>
        <v>0</v>
      </c>
      <c r="K14" s="44">
        <v>7</v>
      </c>
      <c r="L14" s="44">
        <f>+F14*K14</f>
        <v>0</v>
      </c>
      <c r="M14" s="83">
        <f>+H14-J14+L14</f>
        <v>0</v>
      </c>
      <c r="N14" s="87">
        <f>H14*0.25</f>
        <v>0</v>
      </c>
      <c r="O14" s="105"/>
    </row>
    <row r="15" spans="2:15" ht="30" customHeight="1" thickTop="1" thickBot="1" x14ac:dyDescent="0.3">
      <c r="B15" s="106"/>
      <c r="C15" s="107"/>
      <c r="D15" s="108" t="s">
        <v>11</v>
      </c>
      <c r="E15" s="108"/>
      <c r="F15" s="109"/>
      <c r="G15" s="109"/>
      <c r="H15" s="110">
        <f>SUM(H9:H13)</f>
        <v>10688</v>
      </c>
      <c r="I15" s="35">
        <v>0</v>
      </c>
      <c r="J15" s="110">
        <f>SUM(J9:J13)</f>
        <v>0</v>
      </c>
      <c r="K15" s="110">
        <f>SUM(K9:K13)</f>
        <v>29.333300000000001</v>
      </c>
      <c r="L15" s="110">
        <f>SUM(L9:L13)</f>
        <v>469.33280000000002</v>
      </c>
      <c r="M15" s="111">
        <f>SUM(M9:M13)</f>
        <v>11157.3328</v>
      </c>
      <c r="N15" s="110">
        <f>SUM(N9:N13)</f>
        <v>2672</v>
      </c>
      <c r="O15" s="112"/>
    </row>
    <row r="16" spans="2:1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4"/>
      <c r="O16" s="13"/>
    </row>
    <row r="17" spans="2:1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84"/>
      <c r="O17" s="13"/>
    </row>
    <row r="18" spans="2:15" ht="16.5" x14ac:dyDescent="0.3">
      <c r="B18" s="143" t="s">
        <v>48</v>
      </c>
      <c r="C18" s="143"/>
      <c r="D18" s="143"/>
      <c r="E18" s="14"/>
      <c r="F18" s="14"/>
      <c r="G18" s="143" t="s">
        <v>40</v>
      </c>
      <c r="H18" s="143"/>
      <c r="I18" s="143"/>
      <c r="J18" s="143"/>
      <c r="K18" s="143"/>
      <c r="L18" s="143"/>
      <c r="M18" s="143"/>
      <c r="N18" s="143"/>
      <c r="O18" s="13"/>
    </row>
    <row r="19" spans="2:15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85"/>
      <c r="O19" s="13"/>
    </row>
    <row r="20" spans="2:15" ht="16.5" x14ac:dyDescent="0.3">
      <c r="B20" s="7"/>
      <c r="C20" s="31"/>
      <c r="D20" s="31"/>
      <c r="E20" s="14"/>
      <c r="F20" s="14"/>
      <c r="G20" s="14"/>
      <c r="H20" s="32"/>
      <c r="I20" s="32"/>
      <c r="J20" s="14"/>
      <c r="K20" s="14"/>
      <c r="L20" s="14"/>
      <c r="M20" s="14"/>
      <c r="N20" s="85"/>
      <c r="O20" s="13"/>
    </row>
    <row r="21" spans="2:15" ht="16.5" x14ac:dyDescent="0.3">
      <c r="B21" s="140" t="s">
        <v>69</v>
      </c>
      <c r="C21" s="140"/>
      <c r="D21" s="140"/>
      <c r="E21" s="14"/>
      <c r="F21" s="14"/>
      <c r="G21" s="141" t="s">
        <v>68</v>
      </c>
      <c r="H21" s="141"/>
      <c r="I21" s="141"/>
      <c r="J21" s="141"/>
      <c r="K21" s="141"/>
      <c r="L21" s="141"/>
      <c r="M21" s="141"/>
      <c r="N21" s="141"/>
      <c r="O21" s="13"/>
    </row>
    <row r="22" spans="2:15" ht="16.5" x14ac:dyDescent="0.3">
      <c r="B22" s="141" t="s">
        <v>19</v>
      </c>
      <c r="C22" s="141"/>
      <c r="D22" s="141"/>
      <c r="E22" s="14"/>
      <c r="F22" s="14"/>
      <c r="G22" s="141" t="s">
        <v>20</v>
      </c>
      <c r="H22" s="141"/>
      <c r="I22" s="141"/>
      <c r="J22" s="141"/>
      <c r="K22" s="141"/>
      <c r="L22" s="141"/>
      <c r="M22" s="141"/>
      <c r="N22" s="141"/>
    </row>
  </sheetData>
  <mergeCells count="9">
    <mergeCell ref="B21:D21"/>
    <mergeCell ref="B22:D22"/>
    <mergeCell ref="B3:O3"/>
    <mergeCell ref="B4:O4"/>
    <mergeCell ref="B5:O5"/>
    <mergeCell ref="B18:D18"/>
    <mergeCell ref="G18:N18"/>
    <mergeCell ref="G21:N21"/>
    <mergeCell ref="G22:N22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topLeftCell="A7" workbookViewId="0">
      <selection activeCell="B5" sqref="B5"/>
    </sheetView>
  </sheetViews>
  <sheetFormatPr baseColWidth="10" defaultColWidth="11.42578125" defaultRowHeight="15" x14ac:dyDescent="0.25"/>
  <cols>
    <col min="1" max="1" width="11.42578125" style="1"/>
    <col min="2" max="2" width="6.7109375" style="1" customWidth="1"/>
    <col min="3" max="3" width="32.5703125" style="1" customWidth="1"/>
    <col min="4" max="4" width="11.7109375" style="1" customWidth="1"/>
    <col min="5" max="5" width="10.85546875" style="1" customWidth="1"/>
    <col min="6" max="8" width="9.7109375" style="1" customWidth="1"/>
    <col min="9" max="13" width="9.7109375" style="1" hidden="1" customWidth="1"/>
    <col min="14" max="14" width="9.7109375" style="1" customWidth="1"/>
    <col min="15" max="15" width="27.5703125" style="1" customWidth="1"/>
    <col min="16" max="16384" width="11.42578125" style="1"/>
  </cols>
  <sheetData>
    <row r="2" spans="2:15" ht="18.75" x14ac:dyDescent="0.3">
      <c r="B2" s="142" t="s">
        <v>62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2:15" ht="18.75" x14ac:dyDescent="0.3">
      <c r="B3" s="142" t="s">
        <v>65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2:15" ht="18.75" x14ac:dyDescent="0.3">
      <c r="B4" s="142" t="s">
        <v>66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2:15" ht="19.5" thickBot="1" x14ac:dyDescent="0.35">
      <c r="B5" s="71" t="s">
        <v>76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5" ht="30" customHeight="1" thickBot="1" x14ac:dyDescent="0.3">
      <c r="B6" s="115" t="s">
        <v>61</v>
      </c>
      <c r="C6" s="94" t="s">
        <v>2</v>
      </c>
      <c r="D6" s="116" t="s">
        <v>3</v>
      </c>
      <c r="E6" s="94" t="s">
        <v>4</v>
      </c>
      <c r="F6" s="95" t="s">
        <v>5</v>
      </c>
      <c r="G6" s="96" t="s">
        <v>6</v>
      </c>
      <c r="H6" s="93" t="s">
        <v>7</v>
      </c>
      <c r="I6" s="18" t="s">
        <v>8</v>
      </c>
      <c r="J6" s="18" t="s">
        <v>9</v>
      </c>
      <c r="K6" s="18" t="s">
        <v>10</v>
      </c>
      <c r="L6" s="18" t="s">
        <v>50</v>
      </c>
      <c r="M6" s="92" t="s">
        <v>11</v>
      </c>
      <c r="N6" s="98" t="s">
        <v>71</v>
      </c>
      <c r="O6" s="114" t="s">
        <v>12</v>
      </c>
    </row>
    <row r="7" spans="2:15" ht="30" customHeight="1" thickBot="1" x14ac:dyDescent="0.3">
      <c r="B7" s="119"/>
      <c r="C7" s="90" t="s">
        <v>13</v>
      </c>
      <c r="D7" s="90"/>
      <c r="E7" s="89"/>
      <c r="F7" s="89"/>
      <c r="G7" s="89"/>
      <c r="H7" s="91"/>
      <c r="I7" s="91"/>
      <c r="J7" s="91"/>
      <c r="K7" s="91"/>
      <c r="L7" s="91"/>
      <c r="M7" s="91"/>
      <c r="N7" s="88"/>
      <c r="O7" s="117"/>
    </row>
    <row r="8" spans="2:15" ht="30" customHeight="1" thickTop="1" thickBot="1" x14ac:dyDescent="0.3">
      <c r="B8" s="120">
        <v>11</v>
      </c>
      <c r="C8" s="11" t="s">
        <v>67</v>
      </c>
      <c r="D8" s="22" t="s">
        <v>31</v>
      </c>
      <c r="E8" s="12" t="s">
        <v>18</v>
      </c>
      <c r="F8" s="9">
        <v>16</v>
      </c>
      <c r="G8" s="33">
        <v>205</v>
      </c>
      <c r="H8" s="33">
        <f>+F8*G8</f>
        <v>3280</v>
      </c>
      <c r="I8" s="33">
        <v>5</v>
      </c>
      <c r="J8" s="33">
        <f>+F8*I8</f>
        <v>80</v>
      </c>
      <c r="K8" s="33">
        <v>0</v>
      </c>
      <c r="L8" s="33">
        <f>+F8*K8</f>
        <v>0</v>
      </c>
      <c r="M8" s="33">
        <f>+H8-J8+L8</f>
        <v>3200</v>
      </c>
      <c r="N8" s="80">
        <f>H8*0.25</f>
        <v>820</v>
      </c>
      <c r="O8" s="118" t="s">
        <v>24</v>
      </c>
    </row>
    <row r="9" spans="2:15" ht="30" customHeight="1" thickTop="1" thickBot="1" x14ac:dyDescent="0.3">
      <c r="B9" s="120">
        <v>12</v>
      </c>
      <c r="C9" s="11" t="s">
        <v>54</v>
      </c>
      <c r="D9" s="22" t="s">
        <v>31</v>
      </c>
      <c r="E9" s="22" t="s">
        <v>55</v>
      </c>
      <c r="F9" s="9">
        <v>16</v>
      </c>
      <c r="G9" s="33">
        <v>123</v>
      </c>
      <c r="H9" s="33">
        <f t="shared" ref="H9:H10" si="0">+F9*G9</f>
        <v>1968</v>
      </c>
      <c r="I9" s="33">
        <v>0</v>
      </c>
      <c r="J9" s="33">
        <f t="shared" ref="J9:J12" si="1">+F9*I9</f>
        <v>0</v>
      </c>
      <c r="K9" s="33">
        <v>3.6665999999999999</v>
      </c>
      <c r="L9" s="33">
        <f t="shared" ref="L9:L10" si="2">+F9*K9</f>
        <v>58.665599999999998</v>
      </c>
      <c r="M9" s="33">
        <f t="shared" ref="M9:M10" si="3">+H9-J9+L9</f>
        <v>2026.6656</v>
      </c>
      <c r="N9" s="87">
        <f t="shared" ref="N9:N14" si="4">H9*0.25</f>
        <v>492</v>
      </c>
      <c r="O9" s="118" t="s">
        <v>24</v>
      </c>
    </row>
    <row r="10" spans="2:15" ht="30" customHeight="1" thickTop="1" thickBot="1" x14ac:dyDescent="0.3">
      <c r="B10" s="120">
        <v>13</v>
      </c>
      <c r="C10" s="8" t="s">
        <v>33</v>
      </c>
      <c r="D10" s="11" t="s">
        <v>34</v>
      </c>
      <c r="E10" s="8" t="s">
        <v>28</v>
      </c>
      <c r="F10" s="9">
        <v>16</v>
      </c>
      <c r="G10" s="33">
        <v>97</v>
      </c>
      <c r="H10" s="33">
        <f t="shared" si="0"/>
        <v>1552</v>
      </c>
      <c r="I10" s="33">
        <v>0</v>
      </c>
      <c r="J10" s="33">
        <f t="shared" si="1"/>
        <v>0</v>
      </c>
      <c r="K10" s="33">
        <v>8</v>
      </c>
      <c r="L10" s="33">
        <f t="shared" si="2"/>
        <v>128</v>
      </c>
      <c r="M10" s="33">
        <f t="shared" si="3"/>
        <v>1680</v>
      </c>
      <c r="N10" s="87">
        <f t="shared" si="4"/>
        <v>388</v>
      </c>
      <c r="O10" s="118" t="s">
        <v>24</v>
      </c>
    </row>
    <row r="11" spans="2:15" ht="30" customHeight="1" thickTop="1" thickBot="1" x14ac:dyDescent="0.3">
      <c r="B11" s="120">
        <v>14</v>
      </c>
      <c r="C11" s="8" t="s">
        <v>57</v>
      </c>
      <c r="D11" s="22" t="s">
        <v>17</v>
      </c>
      <c r="E11" s="8" t="s">
        <v>18</v>
      </c>
      <c r="F11" s="9">
        <v>16</v>
      </c>
      <c r="G11" s="33">
        <v>127</v>
      </c>
      <c r="H11" s="33">
        <f>+F11*G11</f>
        <v>2032</v>
      </c>
      <c r="I11" s="33">
        <v>0</v>
      </c>
      <c r="J11" s="33">
        <f t="shared" si="1"/>
        <v>0</v>
      </c>
      <c r="K11" s="33">
        <v>6.3333000000000004</v>
      </c>
      <c r="L11" s="33">
        <f t="shared" ref="L11:L12" si="5">+F11*K11</f>
        <v>101.33280000000001</v>
      </c>
      <c r="M11" s="33">
        <f t="shared" ref="M11:M12" si="6">+H11-J11+L11</f>
        <v>2133.3328000000001</v>
      </c>
      <c r="N11" s="87">
        <f t="shared" si="4"/>
        <v>508</v>
      </c>
      <c r="O11" s="118" t="s">
        <v>24</v>
      </c>
    </row>
    <row r="12" spans="2:15" ht="30" customHeight="1" thickTop="1" thickBot="1" x14ac:dyDescent="0.3">
      <c r="B12" s="120">
        <v>15</v>
      </c>
      <c r="C12" s="8" t="s">
        <v>58</v>
      </c>
      <c r="D12" s="22" t="s">
        <v>17</v>
      </c>
      <c r="E12" s="43" t="s">
        <v>59</v>
      </c>
      <c r="F12" s="9">
        <v>16</v>
      </c>
      <c r="G12" s="33">
        <v>123</v>
      </c>
      <c r="H12" s="33">
        <f t="shared" ref="H12" si="7">+F12*G12</f>
        <v>1968</v>
      </c>
      <c r="I12" s="33">
        <v>0</v>
      </c>
      <c r="J12" s="33">
        <f t="shared" si="1"/>
        <v>0</v>
      </c>
      <c r="K12" s="33">
        <v>7</v>
      </c>
      <c r="L12" s="33">
        <f t="shared" si="5"/>
        <v>112</v>
      </c>
      <c r="M12" s="33">
        <f t="shared" si="6"/>
        <v>2080</v>
      </c>
      <c r="N12" s="87">
        <f t="shared" si="4"/>
        <v>492</v>
      </c>
      <c r="O12" s="118"/>
    </row>
    <row r="13" spans="2:15" ht="30" customHeight="1" thickTop="1" thickBot="1" x14ac:dyDescent="0.3">
      <c r="B13" s="120">
        <v>16</v>
      </c>
      <c r="C13" s="8" t="s">
        <v>73</v>
      </c>
      <c r="D13" s="22" t="s">
        <v>17</v>
      </c>
      <c r="E13" s="8" t="s">
        <v>28</v>
      </c>
      <c r="F13" s="9">
        <v>16</v>
      </c>
      <c r="G13" s="33">
        <v>121</v>
      </c>
      <c r="H13" s="33">
        <f t="shared" ref="H13:H14" si="8">+F13*G13</f>
        <v>1936</v>
      </c>
      <c r="I13" s="33">
        <v>0</v>
      </c>
      <c r="J13" s="33">
        <f t="shared" ref="J13:J14" si="9">+F13*I13</f>
        <v>0</v>
      </c>
      <c r="K13" s="33">
        <v>6</v>
      </c>
      <c r="L13" s="33">
        <f t="shared" ref="L13:L14" si="10">+F13*K13</f>
        <v>96</v>
      </c>
      <c r="M13" s="33">
        <f t="shared" ref="M13:M14" si="11">+H13-J13+L13</f>
        <v>2032</v>
      </c>
      <c r="N13" s="87">
        <f t="shared" si="4"/>
        <v>484</v>
      </c>
      <c r="O13" s="118" t="s">
        <v>32</v>
      </c>
    </row>
    <row r="14" spans="2:15" ht="30" customHeight="1" thickTop="1" thickBot="1" x14ac:dyDescent="0.3">
      <c r="B14" s="120">
        <v>17</v>
      </c>
      <c r="C14" s="8" t="s">
        <v>64</v>
      </c>
      <c r="D14" s="22" t="s">
        <v>17</v>
      </c>
      <c r="E14" s="8" t="s">
        <v>60</v>
      </c>
      <c r="F14" s="9">
        <v>16</v>
      </c>
      <c r="G14" s="33">
        <v>127</v>
      </c>
      <c r="H14" s="33">
        <f t="shared" si="8"/>
        <v>2032</v>
      </c>
      <c r="I14" s="44">
        <v>0</v>
      </c>
      <c r="J14" s="44">
        <f t="shared" si="9"/>
        <v>0</v>
      </c>
      <c r="K14" s="44">
        <v>6.3333000000000004</v>
      </c>
      <c r="L14" s="44">
        <f t="shared" si="10"/>
        <v>101.33280000000001</v>
      </c>
      <c r="M14" s="44">
        <f t="shared" si="11"/>
        <v>2133.3328000000001</v>
      </c>
      <c r="N14" s="87">
        <f t="shared" si="4"/>
        <v>508</v>
      </c>
      <c r="O14" s="118"/>
    </row>
    <row r="15" spans="2:15" ht="30" customHeight="1" thickTop="1" thickBot="1" x14ac:dyDescent="0.3">
      <c r="B15" s="106"/>
      <c r="C15" s="107"/>
      <c r="D15" s="108" t="s">
        <v>11</v>
      </c>
      <c r="E15" s="108"/>
      <c r="F15" s="109"/>
      <c r="G15" s="109"/>
      <c r="H15" s="35">
        <f>SUM(H8:H14)</f>
        <v>14768</v>
      </c>
      <c r="I15" s="35">
        <f t="shared" ref="I15:M15" si="12">SUM(I8:I14)</f>
        <v>5</v>
      </c>
      <c r="J15" s="35">
        <f t="shared" si="12"/>
        <v>80</v>
      </c>
      <c r="K15" s="35">
        <f t="shared" si="12"/>
        <v>37.333199999999998</v>
      </c>
      <c r="L15" s="35">
        <f t="shared" si="12"/>
        <v>597.33119999999997</v>
      </c>
      <c r="M15" s="35">
        <f t="shared" si="12"/>
        <v>15285.331200000001</v>
      </c>
      <c r="N15" s="35">
        <f>SUM(N8:N14)</f>
        <v>3692</v>
      </c>
      <c r="O15" s="121"/>
    </row>
    <row r="16" spans="2:15" x14ac:dyDescent="0.25">
      <c r="J16" s="10"/>
    </row>
    <row r="18" spans="2:14" ht="16.5" x14ac:dyDescent="0.3">
      <c r="B18" s="143" t="s">
        <v>48</v>
      </c>
      <c r="C18" s="143"/>
      <c r="D18" s="143"/>
      <c r="E18" s="14"/>
      <c r="F18" s="14"/>
      <c r="G18" s="143" t="s">
        <v>40</v>
      </c>
      <c r="H18" s="143"/>
      <c r="I18" s="143"/>
      <c r="J18" s="143"/>
      <c r="K18" s="143"/>
      <c r="L18" s="143"/>
      <c r="M18" s="143"/>
      <c r="N18" s="143"/>
    </row>
    <row r="19" spans="2:14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14"/>
    </row>
    <row r="20" spans="2:14" ht="16.5" x14ac:dyDescent="0.3">
      <c r="B20" s="140" t="s">
        <v>69</v>
      </c>
      <c r="C20" s="140"/>
      <c r="D20" s="140"/>
      <c r="E20" s="14"/>
      <c r="F20" s="14"/>
      <c r="G20" s="141" t="s">
        <v>68</v>
      </c>
      <c r="H20" s="141"/>
      <c r="I20" s="141"/>
      <c r="J20" s="141"/>
      <c r="K20" s="141"/>
      <c r="L20" s="141"/>
      <c r="M20" s="141"/>
      <c r="N20" s="141"/>
    </row>
    <row r="21" spans="2:14" ht="16.5" x14ac:dyDescent="0.3">
      <c r="B21" s="141" t="s">
        <v>19</v>
      </c>
      <c r="C21" s="141"/>
      <c r="D21" s="141"/>
      <c r="E21" s="14"/>
      <c r="F21" s="14"/>
      <c r="G21" s="141" t="s">
        <v>20</v>
      </c>
      <c r="H21" s="141"/>
      <c r="I21" s="141"/>
      <c r="J21" s="141"/>
      <c r="K21" s="141"/>
      <c r="L21" s="141"/>
      <c r="M21" s="141"/>
      <c r="N21" s="141"/>
    </row>
  </sheetData>
  <mergeCells count="9">
    <mergeCell ref="G20:N20"/>
    <mergeCell ref="G21:N21"/>
    <mergeCell ref="B20:D20"/>
    <mergeCell ref="B21:D21"/>
    <mergeCell ref="B2:O2"/>
    <mergeCell ref="B3:O3"/>
    <mergeCell ref="B4:O4"/>
    <mergeCell ref="B18:D18"/>
    <mergeCell ref="G18:N18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1"/>
  <sheetViews>
    <sheetView topLeftCell="A7" workbookViewId="0">
      <selection activeCell="B13" sqref="B13"/>
    </sheetView>
  </sheetViews>
  <sheetFormatPr baseColWidth="10" defaultColWidth="11.42578125" defaultRowHeight="15" x14ac:dyDescent="0.25"/>
  <cols>
    <col min="1" max="1" width="11.42578125" style="1"/>
    <col min="2" max="2" width="6.85546875" style="1" customWidth="1"/>
    <col min="3" max="3" width="31" style="1" customWidth="1"/>
    <col min="4" max="4" width="12" style="1" customWidth="1"/>
    <col min="5" max="5" width="10.7109375" style="1" customWidth="1"/>
    <col min="6" max="6" width="7.7109375" style="1" customWidth="1"/>
    <col min="7" max="7" width="9.7109375" style="1" customWidth="1"/>
    <col min="8" max="8" width="9.85546875" style="1" customWidth="1"/>
    <col min="9" max="10" width="9.7109375" style="1" hidden="1" customWidth="1"/>
    <col min="11" max="11" width="9.85546875" style="1" hidden="1" customWidth="1"/>
    <col min="12" max="12" width="9.7109375" style="1" hidden="1" customWidth="1"/>
    <col min="13" max="13" width="9.85546875" style="1" hidden="1" customWidth="1"/>
    <col min="14" max="14" width="9.7109375" style="1" customWidth="1"/>
    <col min="15" max="15" width="26.7109375" style="1" customWidth="1"/>
    <col min="16" max="16384" width="11.42578125" style="1"/>
  </cols>
  <sheetData>
    <row r="3" spans="2:15" ht="18.75" x14ac:dyDescent="0.3">
      <c r="B3" s="2" t="s">
        <v>0</v>
      </c>
      <c r="C3" s="142" t="s">
        <v>62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2:15" ht="18.75" x14ac:dyDescent="0.3">
      <c r="B4" s="2" t="s">
        <v>21</v>
      </c>
      <c r="C4" s="142" t="s">
        <v>65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2:15" ht="18.75" x14ac:dyDescent="0.3">
      <c r="B5" s="2" t="s">
        <v>1</v>
      </c>
      <c r="C5" s="142" t="s">
        <v>66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19.5" thickBot="1" x14ac:dyDescent="0.35">
      <c r="B6" s="71" t="s">
        <v>76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30" customHeight="1" thickBot="1" x14ac:dyDescent="0.3">
      <c r="B7" s="122" t="s">
        <v>61</v>
      </c>
      <c r="C7" s="122" t="s">
        <v>2</v>
      </c>
      <c r="D7" s="122" t="s">
        <v>3</v>
      </c>
      <c r="E7" s="122" t="s">
        <v>4</v>
      </c>
      <c r="F7" s="123" t="s">
        <v>5</v>
      </c>
      <c r="G7" s="123" t="s">
        <v>6</v>
      </c>
      <c r="H7" s="123" t="s">
        <v>7</v>
      </c>
      <c r="I7" s="124" t="s">
        <v>8</v>
      </c>
      <c r="J7" s="125" t="s">
        <v>9</v>
      </c>
      <c r="K7" s="125" t="s">
        <v>10</v>
      </c>
      <c r="L7" s="125" t="s">
        <v>50</v>
      </c>
      <c r="M7" s="126" t="s">
        <v>11</v>
      </c>
      <c r="N7" s="98" t="s">
        <v>71</v>
      </c>
      <c r="O7" s="96" t="s">
        <v>12</v>
      </c>
    </row>
    <row r="8" spans="2:15" ht="30" customHeight="1" thickBot="1" x14ac:dyDescent="0.3">
      <c r="B8" s="99"/>
      <c r="C8" s="100" t="s">
        <v>13</v>
      </c>
      <c r="D8" s="100"/>
      <c r="E8" s="101"/>
      <c r="F8" s="101"/>
      <c r="G8" s="101"/>
      <c r="H8" s="102"/>
      <c r="I8" s="102"/>
      <c r="J8" s="102"/>
      <c r="K8" s="102"/>
      <c r="L8" s="102"/>
      <c r="M8" s="102"/>
      <c r="N8" s="91"/>
      <c r="O8" s="127"/>
    </row>
    <row r="9" spans="2:15" ht="30" customHeight="1" thickTop="1" thickBot="1" x14ac:dyDescent="0.3">
      <c r="B9" s="120">
        <v>18</v>
      </c>
      <c r="C9" s="8" t="s">
        <v>56</v>
      </c>
      <c r="D9" s="11" t="s">
        <v>38</v>
      </c>
      <c r="E9" s="11" t="s">
        <v>39</v>
      </c>
      <c r="F9" s="27">
        <v>16</v>
      </c>
      <c r="G9" s="33">
        <v>195</v>
      </c>
      <c r="H9" s="33">
        <f t="shared" ref="H9" si="0">+F9*G9</f>
        <v>3120</v>
      </c>
      <c r="I9" s="33">
        <v>4</v>
      </c>
      <c r="J9" s="33">
        <f t="shared" ref="J9" si="1">+F9*I9</f>
        <v>64</v>
      </c>
      <c r="K9" s="33">
        <v>0</v>
      </c>
      <c r="L9" s="33">
        <f t="shared" ref="L9" si="2">+F9*K9</f>
        <v>0</v>
      </c>
      <c r="M9" s="33">
        <f t="shared" ref="M9" si="3">+H9-J9+L9</f>
        <v>3056</v>
      </c>
      <c r="N9" s="87">
        <f t="shared" ref="N9:N10" si="4">H9*0.25</f>
        <v>780</v>
      </c>
      <c r="O9" s="118" t="s">
        <v>24</v>
      </c>
    </row>
    <row r="10" spans="2:15" ht="30" customHeight="1" thickTop="1" thickBot="1" x14ac:dyDescent="0.3">
      <c r="B10" s="120">
        <v>19</v>
      </c>
      <c r="C10" s="8" t="s">
        <v>35</v>
      </c>
      <c r="D10" s="11" t="s">
        <v>38</v>
      </c>
      <c r="E10" s="11" t="s">
        <v>38</v>
      </c>
      <c r="F10" s="9">
        <v>16</v>
      </c>
      <c r="G10" s="33">
        <v>195</v>
      </c>
      <c r="H10" s="33">
        <f t="shared" ref="H10" si="5">+F10*G10</f>
        <v>3120</v>
      </c>
      <c r="I10" s="33">
        <v>4</v>
      </c>
      <c r="J10" s="33">
        <f t="shared" ref="J10" si="6">+F10*I10</f>
        <v>64</v>
      </c>
      <c r="K10" s="33">
        <v>0</v>
      </c>
      <c r="L10" s="33">
        <f t="shared" ref="L10" si="7">+F10*K10</f>
        <v>0</v>
      </c>
      <c r="M10" s="33">
        <f t="shared" ref="M10" si="8">+H10-J10+L10</f>
        <v>3056</v>
      </c>
      <c r="N10" s="87">
        <f t="shared" si="4"/>
        <v>780</v>
      </c>
      <c r="O10" s="118"/>
    </row>
    <row r="11" spans="2:15" ht="30" customHeight="1" thickTop="1" thickBot="1" x14ac:dyDescent="0.3">
      <c r="B11" s="120">
        <v>20</v>
      </c>
      <c r="C11" s="8" t="s">
        <v>74</v>
      </c>
      <c r="D11" s="43" t="s">
        <v>36</v>
      </c>
      <c r="E11" s="43" t="s">
        <v>37</v>
      </c>
      <c r="F11" s="9">
        <v>16</v>
      </c>
      <c r="G11" s="33">
        <v>163</v>
      </c>
      <c r="H11" s="33">
        <f>+F11*G11</f>
        <v>2608</v>
      </c>
      <c r="I11" s="33">
        <v>0</v>
      </c>
      <c r="J11" s="33">
        <f>+F11*I11</f>
        <v>0</v>
      </c>
      <c r="K11" s="33">
        <v>6.3333000000000004</v>
      </c>
      <c r="L11" s="33">
        <f>+F11*K11</f>
        <v>101.33280000000001</v>
      </c>
      <c r="M11" s="33">
        <f>+H11-J11+L11</f>
        <v>2709.3328000000001</v>
      </c>
      <c r="N11" s="80">
        <f>H11*0.25</f>
        <v>652</v>
      </c>
      <c r="O11" s="118"/>
    </row>
    <row r="12" spans="2:15" ht="30" customHeight="1" thickTop="1" thickBot="1" x14ac:dyDescent="0.3">
      <c r="B12" s="120">
        <v>21</v>
      </c>
      <c r="C12" s="8" t="s">
        <v>77</v>
      </c>
      <c r="D12" s="22" t="s">
        <v>75</v>
      </c>
      <c r="E12" s="43" t="s">
        <v>28</v>
      </c>
      <c r="F12" s="9">
        <v>16</v>
      </c>
      <c r="G12" s="33">
        <v>123</v>
      </c>
      <c r="H12" s="33">
        <f t="shared" ref="H12" si="9">+F12*G12</f>
        <v>1968</v>
      </c>
      <c r="I12" s="33">
        <v>0</v>
      </c>
      <c r="J12" s="33">
        <f t="shared" ref="J12" si="10">+F12*I12</f>
        <v>0</v>
      </c>
      <c r="K12" s="33">
        <v>7</v>
      </c>
      <c r="L12" s="33">
        <f t="shared" ref="L12" si="11">+F12*K12</f>
        <v>112</v>
      </c>
      <c r="M12" s="33">
        <f t="shared" ref="M12" si="12">+H12-J12+L12</f>
        <v>2080</v>
      </c>
      <c r="N12" s="87">
        <f t="shared" ref="N12" si="13">H12*0.25</f>
        <v>492</v>
      </c>
      <c r="O12" s="118" t="s">
        <v>32</v>
      </c>
    </row>
    <row r="13" spans="2:15" ht="30" customHeight="1" thickTop="1" thickBot="1" x14ac:dyDescent="0.3">
      <c r="B13" s="106"/>
      <c r="C13" s="107"/>
      <c r="D13" s="108" t="s">
        <v>11</v>
      </c>
      <c r="E13" s="108"/>
      <c r="F13" s="107"/>
      <c r="G13" s="107"/>
      <c r="H13" s="128">
        <f>SUM(H9:H11)</f>
        <v>8848</v>
      </c>
      <c r="I13" s="128">
        <f>SUM(I9:I12)</f>
        <v>8</v>
      </c>
      <c r="J13" s="128">
        <f>SUM(J9:J12)</f>
        <v>128</v>
      </c>
      <c r="K13" s="128">
        <f>SUM(K9:K12)</f>
        <v>13.333300000000001</v>
      </c>
      <c r="L13" s="128">
        <f>SUM(L9:L12)</f>
        <v>213.33280000000002</v>
      </c>
      <c r="M13" s="128">
        <f>SUM(M9:M12)</f>
        <v>10901.3328</v>
      </c>
      <c r="N13" s="129">
        <f>SUM(N9:N11)</f>
        <v>2212</v>
      </c>
      <c r="O13" s="121"/>
    </row>
    <row r="14" spans="2:15" x14ac:dyDescent="0.25">
      <c r="H14" s="28"/>
      <c r="I14" s="26"/>
      <c r="J14" s="29"/>
      <c r="K14" s="26"/>
      <c r="L14" s="30"/>
      <c r="M14" s="28"/>
      <c r="N14" s="28"/>
    </row>
    <row r="16" spans="2:15" ht="16.5" x14ac:dyDescent="0.3">
      <c r="B16" s="143" t="s">
        <v>48</v>
      </c>
      <c r="C16" s="143"/>
      <c r="D16" s="143"/>
      <c r="E16" s="14"/>
      <c r="F16" s="14"/>
      <c r="G16" s="143" t="s">
        <v>40</v>
      </c>
      <c r="H16" s="143"/>
      <c r="I16" s="143"/>
      <c r="J16" s="143"/>
      <c r="K16" s="143"/>
      <c r="L16" s="143"/>
      <c r="M16" s="143"/>
      <c r="N16" s="143"/>
    </row>
    <row r="17" spans="2:14" ht="16.5" x14ac:dyDescent="0.3">
      <c r="B17" s="7"/>
      <c r="C17" s="31"/>
      <c r="D17" s="31"/>
      <c r="E17" s="14"/>
      <c r="F17" s="14"/>
      <c r="G17" s="14"/>
      <c r="H17" s="32"/>
      <c r="I17" s="32"/>
      <c r="J17" s="14"/>
      <c r="K17" s="14"/>
      <c r="L17" s="14"/>
      <c r="M17" s="14"/>
      <c r="N17" s="14"/>
    </row>
    <row r="18" spans="2:14" ht="16.5" x14ac:dyDescent="0.3">
      <c r="B18" s="7"/>
      <c r="C18" s="31"/>
      <c r="D18" s="31"/>
      <c r="E18" s="14"/>
      <c r="F18" s="14"/>
      <c r="G18" s="14"/>
      <c r="H18" s="32"/>
      <c r="I18" s="32"/>
      <c r="J18" s="14"/>
      <c r="K18" s="14"/>
      <c r="L18" s="14"/>
      <c r="M18" s="14"/>
      <c r="N18" s="14"/>
    </row>
    <row r="19" spans="2:14" ht="16.5" x14ac:dyDescent="0.3">
      <c r="B19" s="140" t="s">
        <v>69</v>
      </c>
      <c r="C19" s="140"/>
      <c r="D19" s="140"/>
      <c r="E19" s="14"/>
      <c r="F19" s="14"/>
      <c r="G19" s="141" t="s">
        <v>68</v>
      </c>
      <c r="H19" s="141"/>
      <c r="I19" s="141"/>
      <c r="J19" s="141"/>
      <c r="K19" s="141"/>
      <c r="L19" s="141"/>
      <c r="M19" s="141"/>
      <c r="N19" s="141"/>
    </row>
    <row r="20" spans="2:14" ht="16.5" x14ac:dyDescent="0.3">
      <c r="B20" s="141" t="s">
        <v>19</v>
      </c>
      <c r="C20" s="141"/>
      <c r="D20" s="141"/>
      <c r="E20" s="14"/>
      <c r="F20" s="14"/>
      <c r="G20" s="141" t="s">
        <v>20</v>
      </c>
      <c r="H20" s="141"/>
      <c r="I20" s="141"/>
      <c r="J20" s="141"/>
      <c r="K20" s="141"/>
      <c r="L20" s="141"/>
      <c r="M20" s="141"/>
      <c r="N20" s="141"/>
    </row>
    <row r="21" spans="2:14" x14ac:dyDescent="0.25">
      <c r="C21" s="13"/>
      <c r="D21" s="13"/>
      <c r="E21" s="13"/>
      <c r="F21" s="13"/>
      <c r="G21" s="13"/>
      <c r="H21" s="13"/>
      <c r="I21" s="13"/>
      <c r="J21" s="13"/>
    </row>
  </sheetData>
  <mergeCells count="9">
    <mergeCell ref="B20:D20"/>
    <mergeCell ref="B16:D16"/>
    <mergeCell ref="C3:O3"/>
    <mergeCell ref="C4:O4"/>
    <mergeCell ref="C5:O5"/>
    <mergeCell ref="B19:D19"/>
    <mergeCell ref="G16:N16"/>
    <mergeCell ref="G19:N19"/>
    <mergeCell ref="G20:N20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22" workbookViewId="0">
      <selection activeCell="N32" sqref="N32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4" width="14.42578125" style="1" customWidth="1"/>
    <col min="5" max="5" width="6.7109375" style="1" hidden="1" customWidth="1"/>
    <col min="6" max="6" width="9.7109375" style="10" customWidth="1"/>
    <col min="7" max="8" width="9.7109375" style="10" hidden="1" customWidth="1"/>
    <col min="9" max="9" width="9.7109375" style="10" customWidth="1"/>
    <col min="10" max="10" width="9.7109375" style="10" hidden="1" customWidth="1"/>
    <col min="11" max="11" width="9.7109375" style="10" customWidth="1"/>
    <col min="12" max="12" width="12.5703125" style="10" hidden="1" customWidth="1"/>
    <col min="13" max="13" width="11.5703125" style="1" bestFit="1" customWidth="1"/>
    <col min="14" max="16384" width="11.42578125" style="1"/>
  </cols>
  <sheetData>
    <row r="1" spans="1:13" ht="20.100000000000001" customHeight="1" x14ac:dyDescent="0.25">
      <c r="A1" s="1" t="s">
        <v>62</v>
      </c>
    </row>
    <row r="2" spans="1:13" ht="20.100000000000001" customHeight="1" x14ac:dyDescent="0.25">
      <c r="A2" s="1" t="s">
        <v>83</v>
      </c>
    </row>
    <row r="3" spans="1:13" ht="20.100000000000001" customHeight="1" x14ac:dyDescent="0.25">
      <c r="A3" s="1" t="s">
        <v>63</v>
      </c>
    </row>
    <row r="4" spans="1:13" ht="15.75" thickBot="1" x14ac:dyDescent="0.3"/>
    <row r="5" spans="1:13" ht="30" customHeight="1" thickBot="1" x14ac:dyDescent="0.3">
      <c r="A5" s="49" t="s">
        <v>61</v>
      </c>
      <c r="B5" s="17" t="s">
        <v>2</v>
      </c>
      <c r="C5" s="17" t="s">
        <v>3</v>
      </c>
      <c r="D5" s="17" t="s">
        <v>4</v>
      </c>
      <c r="E5" s="50" t="s">
        <v>5</v>
      </c>
      <c r="F5" s="65" t="s">
        <v>6</v>
      </c>
      <c r="G5" s="65" t="s">
        <v>7</v>
      </c>
      <c r="H5" s="65" t="s">
        <v>8</v>
      </c>
      <c r="I5" s="65" t="s">
        <v>9</v>
      </c>
      <c r="J5" s="65" t="s">
        <v>49</v>
      </c>
      <c r="K5" s="65" t="s">
        <v>50</v>
      </c>
      <c r="L5" s="72" t="s">
        <v>11</v>
      </c>
      <c r="M5" s="72" t="s">
        <v>72</v>
      </c>
    </row>
    <row r="6" spans="1:13" ht="30" customHeight="1" x14ac:dyDescent="0.25">
      <c r="A6" s="46"/>
      <c r="B6" s="57" t="s">
        <v>13</v>
      </c>
      <c r="C6" s="57"/>
      <c r="D6" s="58"/>
      <c r="E6" s="58"/>
      <c r="F6" s="61"/>
      <c r="G6" s="61"/>
      <c r="H6" s="53"/>
      <c r="I6" s="61"/>
      <c r="J6" s="53"/>
      <c r="K6" s="61"/>
      <c r="L6" s="54"/>
      <c r="M6" s="54"/>
    </row>
    <row r="7" spans="1:13" ht="30" customHeight="1" x14ac:dyDescent="0.25">
      <c r="A7" s="37">
        <v>1</v>
      </c>
      <c r="B7" s="48" t="str">
        <f>direc!C10</f>
        <v>LUZ ADRIANA REYES LOPEZ</v>
      </c>
      <c r="C7" s="48" t="str">
        <f>direc!D10</f>
        <v>DIRECCION</v>
      </c>
      <c r="D7" s="48" t="str">
        <f>direc!E10</f>
        <v>DIRECTORA</v>
      </c>
      <c r="E7" s="59">
        <f>direc!F10</f>
        <v>16</v>
      </c>
      <c r="F7" s="47">
        <f>direc!G10</f>
        <v>335</v>
      </c>
      <c r="G7" s="47">
        <f>direc!H10</f>
        <v>5360</v>
      </c>
      <c r="H7" s="51">
        <f>direc!I10</f>
        <v>35</v>
      </c>
      <c r="I7" s="47">
        <f>direc!J10</f>
        <v>560</v>
      </c>
      <c r="J7" s="51">
        <f>direc!K10</f>
        <v>0</v>
      </c>
      <c r="K7" s="47">
        <f>direc!L10</f>
        <v>0</v>
      </c>
      <c r="L7" s="56">
        <f>direc!M10</f>
        <v>4800</v>
      </c>
      <c r="M7" s="56">
        <f>direc!N10</f>
        <v>1340</v>
      </c>
    </row>
    <row r="8" spans="1:13" ht="30" customHeight="1" x14ac:dyDescent="0.25">
      <c r="A8" s="37">
        <v>2</v>
      </c>
      <c r="B8" s="48" t="str">
        <f>direc!C11</f>
        <v>FRANCISCO JAVIER ARCEO GONZALEZ</v>
      </c>
      <c r="C8" s="75" t="s">
        <v>43</v>
      </c>
      <c r="D8" s="48" t="s">
        <v>44</v>
      </c>
      <c r="E8" s="59">
        <v>16</v>
      </c>
      <c r="F8" s="60">
        <v>205</v>
      </c>
      <c r="G8" s="60">
        <f>+E8*F8</f>
        <v>3280</v>
      </c>
      <c r="H8" s="52">
        <v>5</v>
      </c>
      <c r="I8" s="60">
        <f>+E8*H8</f>
        <v>80</v>
      </c>
      <c r="J8" s="52">
        <v>0</v>
      </c>
      <c r="K8" s="60">
        <f>+E8*J8</f>
        <v>0</v>
      </c>
      <c r="L8" s="55">
        <f>+G8-I8+K8</f>
        <v>3200</v>
      </c>
      <c r="M8" s="47">
        <f>direc!N11</f>
        <v>820</v>
      </c>
    </row>
    <row r="9" spans="1:13" ht="30" customHeight="1" x14ac:dyDescent="0.25">
      <c r="A9" s="37">
        <f>direc!B12</f>
        <v>3</v>
      </c>
      <c r="B9" s="37" t="str">
        <f>direc!C12</f>
        <v>MONSERATT HERNANDEZ MARTINEZ</v>
      </c>
      <c r="C9" s="37" t="str">
        <f>direc!D12</f>
        <v>ADMINISTRATIVO</v>
      </c>
      <c r="D9" s="76" t="str">
        <f>direc!E12</f>
        <v>AUXILIAR CONTAB</v>
      </c>
      <c r="E9" s="73">
        <f>direc!F12</f>
        <v>16</v>
      </c>
      <c r="F9" s="45">
        <f>direc!G12</f>
        <v>163</v>
      </c>
      <c r="G9" s="45">
        <f>direc!H12</f>
        <v>2608</v>
      </c>
      <c r="H9" s="45">
        <f>direc!I12</f>
        <v>0</v>
      </c>
      <c r="I9" s="45">
        <f>direc!J12</f>
        <v>0</v>
      </c>
      <c r="J9" s="45">
        <f>direc!K12</f>
        <v>6.3333000000000004</v>
      </c>
      <c r="K9" s="45">
        <f>direc!L12</f>
        <v>101.33280000000001</v>
      </c>
      <c r="L9" s="47">
        <f>direc!M12</f>
        <v>2709.3328000000001</v>
      </c>
      <c r="M9" s="47">
        <f>direc!N12</f>
        <v>652</v>
      </c>
    </row>
    <row r="10" spans="1:13" ht="30" customHeight="1" x14ac:dyDescent="0.25">
      <c r="A10" s="37">
        <f>direc!B13</f>
        <v>4</v>
      </c>
      <c r="B10" s="37" t="str">
        <f>direc!C13</f>
        <v>OSVALDO TORRES MARTINEZ</v>
      </c>
      <c r="C10" s="37" t="str">
        <f>direc!D13</f>
        <v>JURIDICO</v>
      </c>
      <c r="D10" s="37" t="str">
        <f>direc!E13</f>
        <v>JURIDICO</v>
      </c>
      <c r="E10" s="73">
        <f>direc!F13</f>
        <v>16</v>
      </c>
      <c r="F10" s="45">
        <f>direc!G13</f>
        <v>250</v>
      </c>
      <c r="G10" s="45">
        <f>direc!H13</f>
        <v>4000</v>
      </c>
      <c r="H10" s="45">
        <f>direc!I13</f>
        <v>16</v>
      </c>
      <c r="I10" s="45">
        <f>direc!J13</f>
        <v>256</v>
      </c>
      <c r="J10" s="45">
        <f>direc!K13</f>
        <v>0</v>
      </c>
      <c r="K10" s="45">
        <f>direc!L13</f>
        <v>0</v>
      </c>
      <c r="L10" s="47">
        <f>direc!M13</f>
        <v>3744</v>
      </c>
      <c r="M10" s="47">
        <f>direc!N13</f>
        <v>1000</v>
      </c>
    </row>
    <row r="11" spans="1:13" ht="30" customHeight="1" x14ac:dyDescent="0.25">
      <c r="A11" s="37">
        <f>CAIC!B9</f>
        <v>5</v>
      </c>
      <c r="B11" s="48" t="str">
        <f>CAIC!C9</f>
        <v>ELIZABETH ALZAGA AVILA</v>
      </c>
      <c r="C11" s="48" t="str">
        <f>CAIC!D9</f>
        <v>MAESTRA CAIC</v>
      </c>
      <c r="D11" s="48" t="str">
        <f>CAIC!E9</f>
        <v>MAESTRA</v>
      </c>
      <c r="E11" s="59">
        <f>CAIC!F9</f>
        <v>16</v>
      </c>
      <c r="F11" s="47">
        <f>CAIC!G9</f>
        <v>161</v>
      </c>
      <c r="G11" s="47">
        <f>CAIC!H9</f>
        <v>2576</v>
      </c>
      <c r="H11" s="51">
        <f>CAIC!I9</f>
        <v>0</v>
      </c>
      <c r="I11" s="47">
        <f>CAIC!J9</f>
        <v>0</v>
      </c>
      <c r="J11" s="51">
        <f>CAIC!K9</f>
        <v>4</v>
      </c>
      <c r="K11" s="47">
        <f>CAIC!L9</f>
        <v>64</v>
      </c>
      <c r="L11" s="56">
        <f>CAIC!M9</f>
        <v>2640</v>
      </c>
      <c r="M11" s="56">
        <f>CAIC!N9</f>
        <v>644</v>
      </c>
    </row>
    <row r="12" spans="1:13" ht="30" customHeight="1" x14ac:dyDescent="0.25">
      <c r="A12" s="37">
        <f>CAIC!B10</f>
        <v>6</v>
      </c>
      <c r="B12" s="48" t="str">
        <f>CAIC!C10</f>
        <v xml:space="preserve">LIDIA PRISCILLA ENCISO BAUTISTA            </v>
      </c>
      <c r="C12" s="48" t="str">
        <f>CAIC!D10</f>
        <v>MAESTRA CAIC</v>
      </c>
      <c r="D12" s="48" t="str">
        <f>CAIC!E10</f>
        <v>MAESTRA</v>
      </c>
      <c r="E12" s="59">
        <f>CAIC!F10</f>
        <v>16</v>
      </c>
      <c r="F12" s="47">
        <f>CAIC!G10</f>
        <v>134</v>
      </c>
      <c r="G12" s="47">
        <f>CAIC!H10</f>
        <v>2144</v>
      </c>
      <c r="H12" s="51">
        <f>CAIC!I10</f>
        <v>0</v>
      </c>
      <c r="I12" s="47">
        <f>CAIC!J10</f>
        <v>0</v>
      </c>
      <c r="J12" s="51">
        <f>CAIC!K10</f>
        <v>5</v>
      </c>
      <c r="K12" s="47">
        <f>CAIC!L10</f>
        <v>80</v>
      </c>
      <c r="L12" s="56">
        <f>CAIC!M10</f>
        <v>2224</v>
      </c>
      <c r="M12" s="56">
        <f>CAIC!N10</f>
        <v>536</v>
      </c>
    </row>
    <row r="13" spans="1:13" ht="30" customHeight="1" x14ac:dyDescent="0.25">
      <c r="A13" s="37">
        <f>CAIC!B11</f>
        <v>7</v>
      </c>
      <c r="B13" s="48" t="str">
        <f>CAIC!C11</f>
        <v xml:space="preserve">ELIZABETH IVARRA GARCIA                        </v>
      </c>
      <c r="C13" s="48" t="str">
        <f>CAIC!D11</f>
        <v>AUXILIAR CAIC</v>
      </c>
      <c r="D13" s="48" t="str">
        <f>CAIC!E11</f>
        <v>AUXILIAR</v>
      </c>
      <c r="E13" s="59">
        <f>CAIC!F11</f>
        <v>16</v>
      </c>
      <c r="F13" s="47">
        <f>CAIC!G11</f>
        <v>123</v>
      </c>
      <c r="G13" s="47">
        <f>CAIC!H11</f>
        <v>1968</v>
      </c>
      <c r="H13" s="51">
        <f>CAIC!I11</f>
        <v>0</v>
      </c>
      <c r="I13" s="47">
        <f>CAIC!J11</f>
        <v>0</v>
      </c>
      <c r="J13" s="51">
        <f>CAIC!K11</f>
        <v>7</v>
      </c>
      <c r="K13" s="47">
        <f>CAIC!L11</f>
        <v>112</v>
      </c>
      <c r="L13" s="56">
        <f>CAIC!M11</f>
        <v>2080</v>
      </c>
      <c r="M13" s="56">
        <f>CAIC!N11</f>
        <v>492</v>
      </c>
    </row>
    <row r="14" spans="1:13" ht="30" customHeight="1" x14ac:dyDescent="0.25">
      <c r="A14" s="37">
        <f>CAIC!B12</f>
        <v>8</v>
      </c>
      <c r="B14" s="48" t="str">
        <f>CAIC!C12</f>
        <v>IRMA MARTINEZ ADATA</v>
      </c>
      <c r="C14" s="48" t="str">
        <f>CAIC!D12</f>
        <v>COCINA CAIC</v>
      </c>
      <c r="D14" s="48" t="str">
        <f>CAIC!E12</f>
        <v>COCINERA</v>
      </c>
      <c r="E14" s="59">
        <f>CAIC!F12</f>
        <v>16</v>
      </c>
      <c r="F14" s="47">
        <f>CAIC!G12</f>
        <v>127</v>
      </c>
      <c r="G14" s="47">
        <f>CAIC!H12</f>
        <v>2032</v>
      </c>
      <c r="H14" s="51">
        <f>CAIC!I12</f>
        <v>0</v>
      </c>
      <c r="I14" s="47">
        <f>CAIC!J12</f>
        <v>0</v>
      </c>
      <c r="J14" s="51">
        <f>CAIC!K12</f>
        <v>6.3333000000000004</v>
      </c>
      <c r="K14" s="47">
        <f>CAIC!L12</f>
        <v>101.33280000000001</v>
      </c>
      <c r="L14" s="56">
        <f>CAIC!M12</f>
        <v>2133.3328000000001</v>
      </c>
      <c r="M14" s="56">
        <f>CAIC!N12</f>
        <v>508</v>
      </c>
    </row>
    <row r="15" spans="1:13" ht="30" customHeight="1" x14ac:dyDescent="0.25">
      <c r="A15" s="37">
        <v>9</v>
      </c>
      <c r="B15" s="48" t="s">
        <v>46</v>
      </c>
      <c r="C15" s="48" t="s">
        <v>29</v>
      </c>
      <c r="D15" s="70" t="s">
        <v>47</v>
      </c>
      <c r="E15" s="59">
        <v>16</v>
      </c>
      <c r="F15" s="47">
        <f>CAIC!G13</f>
        <v>123</v>
      </c>
      <c r="G15" s="47">
        <v>1968</v>
      </c>
      <c r="H15" s="51">
        <v>0</v>
      </c>
      <c r="I15" s="47">
        <v>0</v>
      </c>
      <c r="J15" s="51">
        <v>7</v>
      </c>
      <c r="K15" s="47">
        <v>112</v>
      </c>
      <c r="L15" s="56">
        <v>2080</v>
      </c>
      <c r="M15" s="56">
        <v>492</v>
      </c>
    </row>
    <row r="16" spans="1:13" ht="30" customHeight="1" x14ac:dyDescent="0.25">
      <c r="A16" s="37">
        <v>10</v>
      </c>
      <c r="B16" s="48" t="s">
        <v>82</v>
      </c>
      <c r="C16" s="48" t="s">
        <v>22</v>
      </c>
      <c r="D16" s="48" t="s">
        <v>22</v>
      </c>
      <c r="E16" s="59">
        <f>CAIC!F13</f>
        <v>16</v>
      </c>
      <c r="F16" s="47">
        <f>CAIC!G14</f>
        <v>134</v>
      </c>
      <c r="G16" s="47">
        <f>CAIC!H14</f>
        <v>0</v>
      </c>
      <c r="H16" s="51">
        <f>CAIC!I14</f>
        <v>0</v>
      </c>
      <c r="I16" s="47">
        <f>CAIC!J14</f>
        <v>0</v>
      </c>
      <c r="J16" s="51">
        <f>CAIC!K14</f>
        <v>7</v>
      </c>
      <c r="K16" s="47">
        <f>CAIC!L14</f>
        <v>0</v>
      </c>
      <c r="L16" s="56">
        <f>CAIC!M14</f>
        <v>0</v>
      </c>
      <c r="M16" s="56">
        <f>CAIC!N14</f>
        <v>0</v>
      </c>
    </row>
    <row r="17" spans="1:15" ht="30" customHeight="1" x14ac:dyDescent="0.25">
      <c r="A17" s="37">
        <f>'DESPENSA COMEDER'!B8</f>
        <v>11</v>
      </c>
      <c r="B17" s="48" t="str">
        <f>'DESPENSA COMEDER'!C8</f>
        <v>MA. DE LOS MILAGROS VAZQUEZ FLORES</v>
      </c>
      <c r="C17" s="70" t="str">
        <f>'DESPENSA COMEDER'!D8</f>
        <v>DESPENSA, PROALIMNE</v>
      </c>
      <c r="D17" s="48" t="str">
        <f>'DESPENSA COMEDER'!E8</f>
        <v>ENCARGADA</v>
      </c>
      <c r="E17" s="59">
        <f>'DESPENSA COMEDER'!F8</f>
        <v>16</v>
      </c>
      <c r="F17" s="47">
        <f>'DESPENSA COMEDER'!G8</f>
        <v>205</v>
      </c>
      <c r="G17" s="47">
        <f>'DESPENSA COMEDER'!H8</f>
        <v>3280</v>
      </c>
      <c r="H17" s="51">
        <f>'DESPENSA COMEDER'!I8</f>
        <v>5</v>
      </c>
      <c r="I17" s="47">
        <f>'DESPENSA COMEDER'!J8</f>
        <v>80</v>
      </c>
      <c r="J17" s="51">
        <f>'DESPENSA COMEDER'!K8</f>
        <v>0</v>
      </c>
      <c r="K17" s="47">
        <f>'DESPENSA COMEDER'!L8</f>
        <v>0</v>
      </c>
      <c r="L17" s="56">
        <f>'DESPENSA COMEDER'!M8</f>
        <v>3200</v>
      </c>
      <c r="M17" s="56">
        <f>'DESPENSA COMEDER'!N8</f>
        <v>820</v>
      </c>
    </row>
    <row r="18" spans="1:15" ht="30" customHeight="1" x14ac:dyDescent="0.25">
      <c r="A18" s="37">
        <f>'DESPENSA COMEDER'!B9</f>
        <v>12</v>
      </c>
      <c r="B18" s="48" t="str">
        <f>'DESPENSA COMEDER'!C9</f>
        <v>SANDRA DIAZ RAYGOZA</v>
      </c>
      <c r="C18" s="70" t="str">
        <f>'DESPENSA COMEDER'!D9</f>
        <v>DESPENSA, PROALIMNE</v>
      </c>
      <c r="D18" s="70" t="str">
        <f>'DESPENSA COMEDER'!E9</f>
        <v>AUXILIAR DESPENSAS</v>
      </c>
      <c r="E18" s="59">
        <f>'DESPENSA COMEDER'!F9</f>
        <v>16</v>
      </c>
      <c r="F18" s="47">
        <f>'DESPENSA COMEDER'!G9</f>
        <v>123</v>
      </c>
      <c r="G18" s="47">
        <f>'DESPENSA COMEDER'!H9</f>
        <v>1968</v>
      </c>
      <c r="H18" s="51">
        <f>'DESPENSA COMEDER'!I9</f>
        <v>0</v>
      </c>
      <c r="I18" s="47">
        <f>'DESPENSA COMEDER'!J9</f>
        <v>0</v>
      </c>
      <c r="J18" s="51">
        <f>'DESPENSA COMEDER'!K9</f>
        <v>3.6665999999999999</v>
      </c>
      <c r="K18" s="47">
        <f>'DESPENSA COMEDER'!L9</f>
        <v>58.665599999999998</v>
      </c>
      <c r="L18" s="56">
        <f>'DESPENSA COMEDER'!M9</f>
        <v>2026.6656</v>
      </c>
      <c r="M18" s="56">
        <f>'DESPENSA COMEDER'!N9</f>
        <v>492</v>
      </c>
    </row>
    <row r="19" spans="1:15" ht="30" customHeight="1" x14ac:dyDescent="0.25">
      <c r="A19" s="37">
        <f>'DESPENSA COMEDER'!B10</f>
        <v>13</v>
      </c>
      <c r="B19" s="48" t="str">
        <f>'DESPENSA COMEDER'!C10</f>
        <v>ALEJANDRA RODRIGUEZ CASTRO</v>
      </c>
      <c r="C19" s="48" t="str">
        <f>'DESPENSA COMEDER'!D10</f>
        <v>UBR</v>
      </c>
      <c r="D19" s="48" t="str">
        <f>'DESPENSA COMEDER'!E10</f>
        <v>AUXILIAR</v>
      </c>
      <c r="E19" s="59">
        <f>'DESPENSA COMEDER'!F10</f>
        <v>16</v>
      </c>
      <c r="F19" s="47">
        <f>'DESPENSA COMEDER'!G10</f>
        <v>97</v>
      </c>
      <c r="G19" s="47">
        <f>'DESPENSA COMEDER'!H10</f>
        <v>1552</v>
      </c>
      <c r="H19" s="51">
        <f>'DESPENSA COMEDER'!I10</f>
        <v>0</v>
      </c>
      <c r="I19" s="47">
        <f>'DESPENSA COMEDER'!J10</f>
        <v>0</v>
      </c>
      <c r="J19" s="51">
        <f>'DESPENSA COMEDER'!K10</f>
        <v>8</v>
      </c>
      <c r="K19" s="47">
        <f>'DESPENSA COMEDER'!L10</f>
        <v>128</v>
      </c>
      <c r="L19" s="56">
        <f>'DESPENSA COMEDER'!M10</f>
        <v>1680</v>
      </c>
      <c r="M19" s="56">
        <f>'DESPENSA COMEDER'!N10</f>
        <v>388</v>
      </c>
    </row>
    <row r="20" spans="1:15" ht="30" customHeight="1" x14ac:dyDescent="0.25">
      <c r="A20" s="37">
        <f>'DESPENSA COMEDER'!B11</f>
        <v>14</v>
      </c>
      <c r="B20" s="48" t="str">
        <f>'DESPENSA COMEDER'!C11</f>
        <v>MARIA ELENA LOPEZ MOJICA</v>
      </c>
      <c r="C20" s="70" t="str">
        <f>'DESPENSA COMEDER'!D11</f>
        <v>COMEDOR ASISTENCIAL</v>
      </c>
      <c r="D20" s="48" t="str">
        <f>'DESPENSA COMEDER'!E11</f>
        <v>ENCARGADA</v>
      </c>
      <c r="E20" s="59">
        <f>'DESPENSA COMEDER'!F11</f>
        <v>16</v>
      </c>
      <c r="F20" s="47">
        <f>'DESPENSA COMEDER'!G11</f>
        <v>127</v>
      </c>
      <c r="G20" s="47">
        <f>'DESPENSA COMEDER'!H11</f>
        <v>2032</v>
      </c>
      <c r="H20" s="51">
        <f>'DESPENSA COMEDER'!I11</f>
        <v>0</v>
      </c>
      <c r="I20" s="47">
        <f>'DESPENSA COMEDER'!J11</f>
        <v>0</v>
      </c>
      <c r="J20" s="51">
        <f>'DESPENSA COMEDER'!K11</f>
        <v>6.3333000000000004</v>
      </c>
      <c r="K20" s="47">
        <f>'DESPENSA COMEDER'!L11</f>
        <v>101.33280000000001</v>
      </c>
      <c r="L20" s="56">
        <f>'DESPENSA COMEDER'!M11</f>
        <v>2133.3328000000001</v>
      </c>
      <c r="M20" s="56">
        <f>'DESPENSA COMEDER'!N11</f>
        <v>508</v>
      </c>
    </row>
    <row r="21" spans="1:15" ht="30" customHeight="1" x14ac:dyDescent="0.25">
      <c r="A21" s="37">
        <f>'DESPENSA COMEDER'!B12</f>
        <v>15</v>
      </c>
      <c r="B21" s="48" t="str">
        <f>'DESPENSA COMEDER'!C12</f>
        <v>MARIVEL DIAZ BARRAGAN</v>
      </c>
      <c r="C21" s="70" t="str">
        <f>'DESPENSA COMEDER'!D12</f>
        <v>COMEDOR ASISTENCIAL</v>
      </c>
      <c r="D21" s="70" t="str">
        <f>'DESPENSA COMEDER'!E12</f>
        <v>AYUDANTE COMEDOR</v>
      </c>
      <c r="E21" s="59">
        <f>'DESPENSA COMEDER'!F12</f>
        <v>16</v>
      </c>
      <c r="F21" s="47">
        <f>'DESPENSA COMEDER'!G12</f>
        <v>123</v>
      </c>
      <c r="G21" s="47">
        <f>'DESPENSA COMEDER'!H12</f>
        <v>1968</v>
      </c>
      <c r="H21" s="51">
        <f>'DESPENSA COMEDER'!I12</f>
        <v>0</v>
      </c>
      <c r="I21" s="47">
        <f>'DESPENSA COMEDER'!J12</f>
        <v>0</v>
      </c>
      <c r="J21" s="51">
        <f>'DESPENSA COMEDER'!K12</f>
        <v>7</v>
      </c>
      <c r="K21" s="47">
        <f>'DESPENSA COMEDER'!L12</f>
        <v>112</v>
      </c>
      <c r="L21" s="56">
        <f>'DESPENSA COMEDER'!M12</f>
        <v>2080</v>
      </c>
      <c r="M21" s="56">
        <f>'DESPENSA COMEDER'!N12</f>
        <v>492</v>
      </c>
    </row>
    <row r="22" spans="1:15" ht="30" customHeight="1" x14ac:dyDescent="0.25">
      <c r="A22" s="37">
        <f>'DESPENSA COMEDER'!B13</f>
        <v>16</v>
      </c>
      <c r="B22" s="48" t="s">
        <v>73</v>
      </c>
      <c r="C22" s="70" t="str">
        <f>'DESPENSA COMEDER'!D13</f>
        <v>COMEDOR ASISTENCIAL</v>
      </c>
      <c r="D22" s="48" t="str">
        <f>'DESPENSA COMEDER'!E13</f>
        <v>AUXILIAR</v>
      </c>
      <c r="E22" s="59">
        <f>'DESPENSA COMEDER'!F13</f>
        <v>16</v>
      </c>
      <c r="F22" s="47">
        <f>'DESPENSA COMEDER'!G13</f>
        <v>121</v>
      </c>
      <c r="G22" s="47">
        <f>'DESPENSA COMEDER'!H13</f>
        <v>1936</v>
      </c>
      <c r="H22" s="51">
        <f>'DESPENSA COMEDER'!I13</f>
        <v>0</v>
      </c>
      <c r="I22" s="47">
        <f>'DESPENSA COMEDER'!J13</f>
        <v>0</v>
      </c>
      <c r="J22" s="51">
        <f>'DESPENSA COMEDER'!K13</f>
        <v>6</v>
      </c>
      <c r="K22" s="47">
        <f>'DESPENSA COMEDER'!L13</f>
        <v>96</v>
      </c>
      <c r="L22" s="56">
        <f>'DESPENSA COMEDER'!M13</f>
        <v>2032</v>
      </c>
      <c r="M22" s="56">
        <f>'DESPENSA COMEDER'!N13</f>
        <v>484</v>
      </c>
    </row>
    <row r="23" spans="1:15" ht="30" customHeight="1" x14ac:dyDescent="0.25">
      <c r="A23" s="37">
        <f>'DESPENSA COMEDER'!B14</f>
        <v>17</v>
      </c>
      <c r="B23" s="48" t="str">
        <f>'DESPENSA COMEDER'!C14</f>
        <v>IRMA MITZELA SOTELO AGUAYO</v>
      </c>
      <c r="C23" s="70" t="str">
        <f>'DESPENSA COMEDER'!D14</f>
        <v>COMEDOR ASISTENCIAL</v>
      </c>
      <c r="D23" s="48" t="str">
        <f>'DESPENSA COMEDER'!E14</f>
        <v>NUTRIOLOGA</v>
      </c>
      <c r="E23" s="59">
        <f>'DESPENSA COMEDER'!F14</f>
        <v>16</v>
      </c>
      <c r="F23" s="47">
        <f>'DESPENSA COMEDER'!G14</f>
        <v>127</v>
      </c>
      <c r="G23" s="47">
        <f>'DESPENSA COMEDER'!H14</f>
        <v>2032</v>
      </c>
      <c r="H23" s="51">
        <f>'DESPENSA COMEDER'!I14</f>
        <v>0</v>
      </c>
      <c r="I23" s="47">
        <f>'DESPENSA COMEDER'!J14</f>
        <v>0</v>
      </c>
      <c r="J23" s="51">
        <f>'DESPENSA COMEDER'!K14</f>
        <v>6.3333000000000004</v>
      </c>
      <c r="K23" s="47">
        <f>'DESPENSA COMEDER'!L14</f>
        <v>101.33280000000001</v>
      </c>
      <c r="L23" s="56">
        <f>'DESPENSA COMEDER'!M14</f>
        <v>2133.3328000000001</v>
      </c>
      <c r="M23" s="56">
        <f>'DESPENSA COMEDER'!N14</f>
        <v>508</v>
      </c>
    </row>
    <row r="24" spans="1:15" ht="30" customHeight="1" x14ac:dyDescent="0.25">
      <c r="A24" s="37">
        <f>'CASA DIA TRAB SOC PSICOL'!B9</f>
        <v>18</v>
      </c>
      <c r="B24" s="48" t="str">
        <f>'CASA DIA TRAB SOC PSICOL'!C9</f>
        <v>ADRIANA YAZMIN MARTINEZ REYES</v>
      </c>
      <c r="C24" s="48" t="str">
        <f>'CASA DIA TRAB SOC PSICOL'!D9</f>
        <v>PSICOLOGIA</v>
      </c>
      <c r="D24" s="48" t="str">
        <f>'CASA DIA TRAB SOC PSICOL'!E9</f>
        <v>PSICOLOGA</v>
      </c>
      <c r="E24" s="59">
        <f>'CASA DIA TRAB SOC PSICOL'!F9</f>
        <v>16</v>
      </c>
      <c r="F24" s="47">
        <f>'CASA DIA TRAB SOC PSICOL'!G9</f>
        <v>195</v>
      </c>
      <c r="G24" s="47">
        <f>'CASA DIA TRAB SOC PSICOL'!H9</f>
        <v>3120</v>
      </c>
      <c r="H24" s="51">
        <f>'CASA DIA TRAB SOC PSICOL'!I9</f>
        <v>4</v>
      </c>
      <c r="I24" s="47">
        <f>'CASA DIA TRAB SOC PSICOL'!J9</f>
        <v>64</v>
      </c>
      <c r="J24" s="51">
        <f>'CASA DIA TRAB SOC PSICOL'!K9</f>
        <v>0</v>
      </c>
      <c r="K24" s="47">
        <f>'CASA DIA TRAB SOC PSICOL'!L9</f>
        <v>0</v>
      </c>
      <c r="L24" s="56">
        <f>'CASA DIA TRAB SOC PSICOL'!M9</f>
        <v>3056</v>
      </c>
      <c r="M24" s="56">
        <f>'CASA DIA TRAB SOC PSICOL'!N9</f>
        <v>780</v>
      </c>
    </row>
    <row r="25" spans="1:15" ht="30" customHeight="1" x14ac:dyDescent="0.25">
      <c r="A25" s="37">
        <f>'CASA DIA TRAB SOC PSICOL'!B10</f>
        <v>19</v>
      </c>
      <c r="B25" s="48" t="str">
        <f>'CASA DIA TRAB SOC PSICOL'!C10</f>
        <v>LAURA DENISS GALVEZ ALVAREZ</v>
      </c>
      <c r="C25" s="70" t="str">
        <f>'CASA DIA TRAB SOC PSICOL'!D11</f>
        <v>TRABAJO SOCIAL</v>
      </c>
      <c r="D25" s="48" t="str">
        <f>'CASA DIA TRAB SOC PSICOL'!E11</f>
        <v>TRAB SOCIAL</v>
      </c>
      <c r="E25" s="59">
        <f>'CASA DIA TRAB SOC PSICOL'!F10</f>
        <v>16</v>
      </c>
      <c r="F25" s="47">
        <f>'CASA DIA TRAB SOC PSICOL'!G10</f>
        <v>195</v>
      </c>
      <c r="G25" s="47">
        <f>'CASA DIA TRAB SOC PSICOL'!H10</f>
        <v>3120</v>
      </c>
      <c r="H25" s="51">
        <f>'CASA DIA TRAB SOC PSICOL'!I10</f>
        <v>4</v>
      </c>
      <c r="I25" s="47">
        <f>'CASA DIA TRAB SOC PSICOL'!J10</f>
        <v>64</v>
      </c>
      <c r="J25" s="51">
        <f>'CASA DIA TRAB SOC PSICOL'!K10</f>
        <v>0</v>
      </c>
      <c r="K25" s="47">
        <f>'CASA DIA TRAB SOC PSICOL'!L10</f>
        <v>0</v>
      </c>
      <c r="L25" s="56">
        <f>'CASA DIA TRAB SOC PSICOL'!M10</f>
        <v>3056</v>
      </c>
      <c r="M25" s="56">
        <f>'CASA DIA TRAB SOC PSICOL'!N10</f>
        <v>780</v>
      </c>
    </row>
    <row r="26" spans="1:15" s="86" customFormat="1" ht="30" customHeight="1" x14ac:dyDescent="0.25">
      <c r="A26" s="37">
        <f>'CASA DIA TRAB SOC PSICOL'!B11</f>
        <v>20</v>
      </c>
      <c r="B26" s="48" t="s">
        <v>74</v>
      </c>
      <c r="C26" s="130" t="s">
        <v>36</v>
      </c>
      <c r="D26" s="76" t="s">
        <v>37</v>
      </c>
      <c r="E26" s="131">
        <v>16</v>
      </c>
      <c r="F26" s="132">
        <v>163</v>
      </c>
      <c r="G26" s="52">
        <f>+E26*F26</f>
        <v>2608</v>
      </c>
      <c r="H26" s="52">
        <v>0</v>
      </c>
      <c r="I26" s="132">
        <f>+E26*H26</f>
        <v>0</v>
      </c>
      <c r="J26" s="52">
        <v>6.3333000000000004</v>
      </c>
      <c r="K26" s="132">
        <f>+E26*J26</f>
        <v>101.33280000000001</v>
      </c>
      <c r="L26" s="52">
        <f>+G26-I26+K26</f>
        <v>2709.3328000000001</v>
      </c>
      <c r="M26" s="132">
        <f>G26*0.25</f>
        <v>652</v>
      </c>
      <c r="N26" s="133"/>
    </row>
    <row r="27" spans="1:15" ht="30" customHeight="1" thickBot="1" x14ac:dyDescent="0.3">
      <c r="A27" s="37">
        <f>'CASA DIA TRAB SOC PSICOL'!B12</f>
        <v>21</v>
      </c>
      <c r="B27" s="48" t="str">
        <f>'CASA DIA TRAB SOC PSICOL'!C12</f>
        <v>FRANCISCO JAVIER VALENCIA CHAVEZ</v>
      </c>
      <c r="C27" s="70" t="str">
        <f>'CASA DIA TRAB SOC PSICOL'!D12</f>
        <v>AUXILIAR CHOFER</v>
      </c>
      <c r="D27" s="48" t="str">
        <f>'CASA DIA TRAB SOC PSICOL'!E12</f>
        <v>AUXILIAR</v>
      </c>
      <c r="E27" s="59">
        <f>'CASA DIA TRAB SOC PSICOL'!F12</f>
        <v>16</v>
      </c>
      <c r="F27" s="47">
        <f>'CASA DIA TRAB SOC PSICOL'!G12</f>
        <v>123</v>
      </c>
      <c r="G27" s="47">
        <f>'CASA DIA TRAB SOC PSICOL'!H11</f>
        <v>2608</v>
      </c>
      <c r="H27" s="51">
        <f>'CASA DIA TRAB SOC PSICOL'!I12</f>
        <v>0</v>
      </c>
      <c r="I27" s="47">
        <f>'CASA DIA TRAB SOC PSICOL'!J12</f>
        <v>0</v>
      </c>
      <c r="J27" s="51">
        <f>'CASA DIA TRAB SOC PSICOL'!K12</f>
        <v>7</v>
      </c>
      <c r="K27" s="47">
        <f>'CASA DIA TRAB SOC PSICOL'!L12</f>
        <v>112</v>
      </c>
      <c r="L27" s="56">
        <f>'CASA DIA TRAB SOC PSICOL'!M12</f>
        <v>2080</v>
      </c>
      <c r="M27" s="56">
        <f>'CASA DIA TRAB SOC PSICOL'!N12</f>
        <v>492</v>
      </c>
    </row>
    <row r="28" spans="1:15" ht="15.75" thickBot="1" x14ac:dyDescent="0.3">
      <c r="A28" s="62"/>
      <c r="B28" s="63" t="s">
        <v>11</v>
      </c>
      <c r="C28" s="63"/>
      <c r="D28" s="62"/>
      <c r="E28" s="64"/>
      <c r="F28" s="66"/>
      <c r="G28" s="67">
        <f>SUM(G7:G27)</f>
        <v>52160</v>
      </c>
      <c r="H28" s="68">
        <v>68.8</v>
      </c>
      <c r="I28" s="68">
        <f>SUM(I7:I27)</f>
        <v>1104</v>
      </c>
      <c r="J28" s="68">
        <f>SUM(J7:J27)</f>
        <v>93.333100000000002</v>
      </c>
      <c r="K28" s="68">
        <f>SUM(K7:K27)</f>
        <v>1381.3296</v>
      </c>
      <c r="L28" s="69">
        <f>SUM(L7:L27)</f>
        <v>51797.329600000012</v>
      </c>
      <c r="M28" s="69">
        <f>SUM(M7:M27)</f>
        <v>12880</v>
      </c>
      <c r="O28" s="86"/>
    </row>
    <row r="29" spans="1:15" x14ac:dyDescent="0.25">
      <c r="L29" s="10">
        <f>+direc!M14+CAIC!M15+'DESPENSA COMEDER'!M15+'CASA DIA TRAB SOC PSICOL'!M13</f>
        <v>51797.329599999997</v>
      </c>
      <c r="O29" s="86"/>
    </row>
    <row r="30" spans="1:15" x14ac:dyDescent="0.25">
      <c r="B30" s="139" t="s">
        <v>78</v>
      </c>
      <c r="C30" s="1" t="s">
        <v>79</v>
      </c>
      <c r="D30" s="1" t="s">
        <v>80</v>
      </c>
      <c r="F30" s="10">
        <v>2100</v>
      </c>
      <c r="G30" s="10">
        <f>'CASA DIA TRAB SOC PSICOL'!H14</f>
        <v>0</v>
      </c>
      <c r="H30" s="10">
        <f>'CASA DIA TRAB SOC PSICOL'!I15</f>
        <v>0</v>
      </c>
      <c r="I30" s="10">
        <v>140</v>
      </c>
      <c r="J30" s="10">
        <f>'CASA DIA TRAB SOC PSICOL'!K15</f>
        <v>0</v>
      </c>
      <c r="K30" s="10">
        <f>F30*0.25</f>
        <v>525</v>
      </c>
      <c r="L30" s="10">
        <f>'CASA DIA TRAB SOC PSICOL'!M15</f>
        <v>0</v>
      </c>
    </row>
    <row r="31" spans="1:15" ht="16.5" x14ac:dyDescent="0.3">
      <c r="A31" s="135"/>
      <c r="B31" s="139" t="s">
        <v>81</v>
      </c>
      <c r="C31" s="138" t="s">
        <v>30</v>
      </c>
      <c r="D31" s="7" t="s">
        <v>30</v>
      </c>
      <c r="E31" s="14"/>
      <c r="F31" s="10">
        <v>1200</v>
      </c>
      <c r="I31" s="10">
        <v>80</v>
      </c>
      <c r="K31" s="10">
        <f>F31*0.25</f>
        <v>300</v>
      </c>
      <c r="L31" s="135"/>
      <c r="M31" s="135"/>
      <c r="N31" s="10">
        <f>M28+K30+K31</f>
        <v>13705</v>
      </c>
    </row>
    <row r="32" spans="1:15" ht="16.5" x14ac:dyDescent="0.3">
      <c r="A32" s="7"/>
      <c r="B32" s="134"/>
      <c r="C32" s="134"/>
      <c r="D32" s="14"/>
      <c r="E32" s="14"/>
      <c r="F32" s="14"/>
      <c r="G32" s="32"/>
      <c r="H32" s="32"/>
      <c r="I32" s="14"/>
      <c r="J32" s="14"/>
      <c r="K32" s="14"/>
      <c r="L32" s="14"/>
    </row>
    <row r="33" spans="1:13" ht="16.5" x14ac:dyDescent="0.3">
      <c r="A33" s="7"/>
      <c r="B33" s="134"/>
      <c r="C33" s="134"/>
      <c r="D33" s="14"/>
      <c r="E33" s="14"/>
      <c r="F33" s="14"/>
      <c r="G33" s="32"/>
      <c r="H33" s="32"/>
      <c r="I33" s="14"/>
      <c r="J33" s="14"/>
      <c r="K33" s="14"/>
      <c r="L33" s="14"/>
    </row>
    <row r="34" spans="1:13" ht="16.5" x14ac:dyDescent="0.3">
      <c r="A34" s="136"/>
      <c r="B34" s="136"/>
      <c r="C34" s="136"/>
      <c r="D34" s="14"/>
      <c r="E34" s="14"/>
      <c r="F34" s="137"/>
      <c r="G34" s="137"/>
      <c r="H34" s="137"/>
      <c r="I34" s="137"/>
      <c r="J34" s="137"/>
      <c r="K34" s="137"/>
      <c r="L34" s="137"/>
      <c r="M34" s="137"/>
    </row>
    <row r="35" spans="1:13" ht="16.5" x14ac:dyDescent="0.3">
      <c r="A35" s="137"/>
      <c r="B35" s="137"/>
      <c r="C35" s="137"/>
      <c r="D35" s="14"/>
      <c r="E35" s="14"/>
      <c r="F35" s="137"/>
      <c r="G35" s="137"/>
      <c r="H35" s="137"/>
      <c r="I35" s="137"/>
      <c r="J35" s="137"/>
      <c r="K35" s="137"/>
      <c r="L35" s="137"/>
      <c r="M35" s="137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2016-12-19T18:43:19Z</cp:lastPrinted>
  <dcterms:created xsi:type="dcterms:W3CDTF">2015-09-29T01:57:28Z</dcterms:created>
  <dcterms:modified xsi:type="dcterms:W3CDTF">2016-12-19T20:31:35Z</dcterms:modified>
</cp:coreProperties>
</file>