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-2021\NOMINAS 2020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B14" i="5" l="1"/>
  <c r="A11" i="5"/>
  <c r="B11" i="5"/>
  <c r="C11" i="5"/>
  <c r="D11" i="5"/>
  <c r="E11" i="5"/>
  <c r="F11" i="5"/>
  <c r="G11" i="5"/>
  <c r="H11" i="5"/>
  <c r="I11" i="5"/>
  <c r="J11" i="5"/>
  <c r="K11" i="5"/>
  <c r="L11" i="5"/>
  <c r="M11" i="5"/>
  <c r="A12" i="5"/>
  <c r="B12" i="5"/>
  <c r="C12" i="5"/>
  <c r="D12" i="5"/>
  <c r="E12" i="5"/>
  <c r="F12" i="5"/>
  <c r="G12" i="5"/>
  <c r="H12" i="5"/>
  <c r="I12" i="5"/>
  <c r="J12" i="5"/>
  <c r="K12" i="5"/>
  <c r="L12" i="5"/>
  <c r="M12" i="5"/>
  <c r="A13" i="5"/>
  <c r="B13" i="5"/>
  <c r="C13" i="5"/>
  <c r="D13" i="5"/>
  <c r="E13" i="5"/>
  <c r="F13" i="5"/>
  <c r="G13" i="5"/>
  <c r="H13" i="5"/>
  <c r="I13" i="5"/>
  <c r="J13" i="5"/>
  <c r="K13" i="5"/>
  <c r="L13" i="5"/>
  <c r="M13" i="5"/>
  <c r="A14" i="5"/>
  <c r="C14" i="5"/>
  <c r="D14" i="5"/>
  <c r="E14" i="5"/>
  <c r="F14" i="5"/>
  <c r="G14" i="5"/>
  <c r="H14" i="5"/>
  <c r="I14" i="5"/>
  <c r="J14" i="5"/>
  <c r="K14" i="5"/>
  <c r="L14" i="5"/>
  <c r="M14" i="5"/>
  <c r="B10" i="5"/>
  <c r="C10" i="5"/>
  <c r="D10" i="5"/>
  <c r="E10" i="5"/>
  <c r="F10" i="5"/>
  <c r="G10" i="5"/>
  <c r="H10" i="5"/>
  <c r="I10" i="5"/>
  <c r="J10" i="5"/>
  <c r="K10" i="5"/>
  <c r="L10" i="5"/>
  <c r="M10" i="5"/>
  <c r="A10" i="5"/>
  <c r="A8" i="5"/>
  <c r="B8" i="5"/>
  <c r="C8" i="5"/>
  <c r="D8" i="5"/>
  <c r="E8" i="5"/>
  <c r="F8" i="5"/>
  <c r="G8" i="5"/>
  <c r="H8" i="5"/>
  <c r="I8" i="5"/>
  <c r="J8" i="5"/>
  <c r="K8" i="5"/>
  <c r="L8" i="5"/>
  <c r="M8" i="5"/>
  <c r="A9" i="5"/>
  <c r="B9" i="5"/>
  <c r="C9" i="5"/>
  <c r="D9" i="5"/>
  <c r="E9" i="5"/>
  <c r="F9" i="5"/>
  <c r="H9" i="5"/>
  <c r="I9" i="5"/>
  <c r="J9" i="5"/>
  <c r="K9" i="5"/>
  <c r="B7" i="5"/>
  <c r="C7" i="5"/>
  <c r="D7" i="5"/>
  <c r="E7" i="5"/>
  <c r="F7" i="5"/>
  <c r="H7" i="5"/>
  <c r="I7" i="5"/>
  <c r="J7" i="5"/>
  <c r="K7" i="5"/>
  <c r="A7" i="5"/>
  <c r="A21" i="5"/>
  <c r="B21" i="5"/>
  <c r="C21" i="5"/>
  <c r="D21" i="5"/>
  <c r="E21" i="5"/>
  <c r="F21" i="5"/>
  <c r="H21" i="5"/>
  <c r="J21" i="5"/>
  <c r="A22" i="5"/>
  <c r="B22" i="5"/>
  <c r="C22" i="5"/>
  <c r="D22" i="5"/>
  <c r="E22" i="5"/>
  <c r="F22" i="5"/>
  <c r="H22" i="5"/>
  <c r="J22" i="5"/>
  <c r="A23" i="5"/>
  <c r="B23" i="5"/>
  <c r="C23" i="5"/>
  <c r="D23" i="5"/>
  <c r="E23" i="5"/>
  <c r="F23" i="5"/>
  <c r="H23" i="5"/>
  <c r="J23" i="5"/>
  <c r="B20" i="5"/>
  <c r="C20" i="5"/>
  <c r="D20" i="5"/>
  <c r="E20" i="5"/>
  <c r="F20" i="5"/>
  <c r="H20" i="5"/>
  <c r="J20" i="5"/>
  <c r="A20" i="5"/>
  <c r="A15" i="5"/>
  <c r="B15" i="5"/>
  <c r="C15" i="5"/>
  <c r="D15" i="5"/>
  <c r="E15" i="5"/>
  <c r="F15" i="5"/>
  <c r="H15" i="5"/>
  <c r="J15" i="5"/>
  <c r="A16" i="5"/>
  <c r="B16" i="5"/>
  <c r="C16" i="5"/>
  <c r="D16" i="5"/>
  <c r="E16" i="5"/>
  <c r="F16" i="5"/>
  <c r="H16" i="5"/>
  <c r="J16" i="5"/>
  <c r="A17" i="5"/>
  <c r="B17" i="5"/>
  <c r="C17" i="5"/>
  <c r="D17" i="5"/>
  <c r="E17" i="5"/>
  <c r="F17" i="5"/>
  <c r="H17" i="5"/>
  <c r="J17" i="5"/>
  <c r="A18" i="5"/>
  <c r="B18" i="5"/>
  <c r="C18" i="5"/>
  <c r="D18" i="5"/>
  <c r="E18" i="5"/>
  <c r="F18" i="5"/>
  <c r="H18" i="5"/>
  <c r="J18" i="5"/>
  <c r="A19" i="5"/>
  <c r="B19" i="5"/>
  <c r="C19" i="5"/>
  <c r="D19" i="5"/>
  <c r="E19" i="5"/>
  <c r="F19" i="5"/>
  <c r="H19" i="5"/>
  <c r="J19" i="5"/>
  <c r="L10" i="3"/>
  <c r="K17" i="5" s="1"/>
  <c r="J10" i="3"/>
  <c r="H10" i="3"/>
  <c r="N10" i="3" s="1"/>
  <c r="M17" i="5" s="1"/>
  <c r="L12" i="3"/>
  <c r="K19" i="5" s="1"/>
  <c r="J12" i="3"/>
  <c r="I19" i="5" s="1"/>
  <c r="H12" i="3"/>
  <c r="N12" i="3" s="1"/>
  <c r="M19" i="5" s="1"/>
  <c r="L11" i="2"/>
  <c r="J11" i="2"/>
  <c r="H11" i="2"/>
  <c r="M11" i="2" s="1"/>
  <c r="L13" i="2"/>
  <c r="J13" i="2"/>
  <c r="M13" i="2" s="1"/>
  <c r="H13" i="2"/>
  <c r="N13" i="2" s="1"/>
  <c r="L12" i="2"/>
  <c r="J12" i="2"/>
  <c r="H12" i="2"/>
  <c r="N12" i="2" s="1"/>
  <c r="L10" i="2"/>
  <c r="J10" i="2"/>
  <c r="M10" i="2" s="1"/>
  <c r="H10" i="2"/>
  <c r="N10" i="2" s="1"/>
  <c r="L9" i="2"/>
  <c r="J9" i="2"/>
  <c r="M9" i="2" s="1"/>
  <c r="H9" i="2"/>
  <c r="N9" i="2" s="1"/>
  <c r="M10" i="3" l="1"/>
  <c r="L17" i="5" s="1"/>
  <c r="G17" i="5"/>
  <c r="G19" i="5"/>
  <c r="I17" i="5"/>
  <c r="M12" i="3"/>
  <c r="L19" i="5" s="1"/>
  <c r="N11" i="2"/>
  <c r="M12" i="2"/>
  <c r="H10" i="1" l="1"/>
  <c r="G7" i="5" s="1"/>
  <c r="J10" i="1"/>
  <c r="L10" i="1"/>
  <c r="N10" i="1" l="1"/>
  <c r="M7" i="5" s="1"/>
  <c r="M10" i="1"/>
  <c r="L7" i="5" s="1"/>
  <c r="K12" i="4"/>
  <c r="K23" i="5" s="1"/>
  <c r="I12" i="4"/>
  <c r="I23" i="5" s="1"/>
  <c r="G12" i="4"/>
  <c r="G23" i="5" s="1"/>
  <c r="K11" i="4"/>
  <c r="K22" i="5" s="1"/>
  <c r="I11" i="4"/>
  <c r="I22" i="5" s="1"/>
  <c r="G11" i="4"/>
  <c r="G22" i="5" s="1"/>
  <c r="K10" i="4"/>
  <c r="K21" i="5" s="1"/>
  <c r="I10" i="4"/>
  <c r="I21" i="5" s="1"/>
  <c r="G10" i="4"/>
  <c r="G21" i="5" s="1"/>
  <c r="K9" i="4"/>
  <c r="K20" i="5" s="1"/>
  <c r="I9" i="4"/>
  <c r="I20" i="5" s="1"/>
  <c r="G9" i="4"/>
  <c r="G20" i="5" s="1"/>
  <c r="L11" i="3"/>
  <c r="K18" i="5" s="1"/>
  <c r="J11" i="3"/>
  <c r="I18" i="5" s="1"/>
  <c r="H11" i="3"/>
  <c r="G18" i="5" s="1"/>
  <c r="L9" i="3"/>
  <c r="K16" i="5" s="1"/>
  <c r="J9" i="3"/>
  <c r="I16" i="5" s="1"/>
  <c r="H9" i="3"/>
  <c r="G16" i="5" s="1"/>
  <c r="L8" i="3"/>
  <c r="K15" i="5" s="1"/>
  <c r="J8" i="3"/>
  <c r="I15" i="5" s="1"/>
  <c r="H8" i="3"/>
  <c r="G15" i="5" s="1"/>
  <c r="L12" i="1"/>
  <c r="J12" i="1"/>
  <c r="H12" i="1"/>
  <c r="G9" i="5" s="1"/>
  <c r="L12" i="4" l="1"/>
  <c r="L23" i="5" s="1"/>
  <c r="M11" i="4"/>
  <c r="M22" i="5" s="1"/>
  <c r="M10" i="4"/>
  <c r="M21" i="5" s="1"/>
  <c r="N12" i="1"/>
  <c r="M9" i="5" s="1"/>
  <c r="L10" i="4"/>
  <c r="L21" i="5" s="1"/>
  <c r="L9" i="4"/>
  <c r="L20" i="5" s="1"/>
  <c r="M11" i="3"/>
  <c r="L18" i="5" s="1"/>
  <c r="M12" i="1"/>
  <c r="L9" i="5" s="1"/>
  <c r="L11" i="4"/>
  <c r="L22" i="5" s="1"/>
  <c r="M8" i="3"/>
  <c r="L15" i="5" s="1"/>
  <c r="M9" i="3"/>
  <c r="L16" i="5" s="1"/>
  <c r="J13" i="4" l="1"/>
  <c r="H13" i="4"/>
  <c r="K13" i="3"/>
  <c r="I13" i="3"/>
  <c r="K14" i="2"/>
  <c r="K13" i="1"/>
  <c r="M9" i="4"/>
  <c r="M20" i="5" s="1"/>
  <c r="L11" i="1"/>
  <c r="J11" i="1"/>
  <c r="H11" i="1"/>
  <c r="N11" i="1" l="1"/>
  <c r="H14" i="2"/>
  <c r="H13" i="1"/>
  <c r="M12" i="4"/>
  <c r="M23" i="5" s="1"/>
  <c r="N9" i="3"/>
  <c r="M16" i="5" s="1"/>
  <c r="N8" i="3"/>
  <c r="M15" i="5" s="1"/>
  <c r="N11" i="3"/>
  <c r="M18" i="5" s="1"/>
  <c r="J13" i="3"/>
  <c r="L13" i="3"/>
  <c r="G13" i="4"/>
  <c r="I13" i="4"/>
  <c r="L14" i="2"/>
  <c r="J14" i="2"/>
  <c r="K13" i="4"/>
  <c r="J13" i="1"/>
  <c r="L13" i="1"/>
  <c r="M11" i="1"/>
  <c r="J24" i="5"/>
  <c r="H13" i="3"/>
  <c r="M14" i="2" l="1"/>
  <c r="N14" i="2"/>
  <c r="M13" i="4"/>
  <c r="M13" i="1"/>
  <c r="N13" i="1"/>
  <c r="M24" i="5"/>
  <c r="N13" i="3"/>
  <c r="I24" i="5"/>
  <c r="K24" i="5"/>
  <c r="M13" i="3"/>
  <c r="G24" i="5"/>
  <c r="L13" i="4"/>
  <c r="L24" i="5" l="1"/>
  <c r="L25" i="5"/>
</calcChain>
</file>

<file path=xl/sharedStrings.xml><?xml version="1.0" encoding="utf-8"?>
<sst xmlns="http://schemas.openxmlformats.org/spreadsheetml/2006/main" count="184" uniqueCount="72">
  <si>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</si>
  <si>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</si>
  <si>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</si>
  <si>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</si>
  <si>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</si>
  <si>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</si>
  <si>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</si>
  <si>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</si>
  <si>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</si>
  <si>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</si>
  <si>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</si>
  <si>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</si>
  <si>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</si>
  <si>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</si>
  <si>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</si>
  <si>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COMEDOR ASISTENCIAL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</si>
  <si>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</si>
  <si>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</si>
  <si>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</si>
  <si>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</si>
  <si>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</si>
  <si>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</si>
  <si>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</si>
  <si>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</si>
  <si>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</si>
  <si>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</si>
  <si>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</si>
  <si>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</si>
  <si>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</si>
  <si>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</si>
  <si>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</si>
  <si>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ADMINISTRATIVO</t>
  </si>
  <si>
    <t>SECRETARIO</t>
  </si>
  <si>
    <t>SRA. GUILLERMINA BARAJAS ZEPEDA</t>
  </si>
  <si>
    <t>SUBS. EMPLEO DIA</t>
  </si>
  <si>
    <t>SUBS. EMPLEO</t>
  </si>
  <si>
    <t>AUXILIAR CONTAB</t>
  </si>
  <si>
    <t>ADRIANA YAZMIN MARTINEZ REYES</t>
  </si>
  <si>
    <t>AYUDANTE COMEDOR</t>
  </si>
  <si>
    <t>No.</t>
  </si>
  <si>
    <t>DIF MUNICIPAL DE TIZAPAN</t>
  </si>
  <si>
    <t xml:space="preserve">CONCENTRADO </t>
  </si>
  <si>
    <t>NOMINA DE EMPLEADOS</t>
  </si>
  <si>
    <t>____________________________________</t>
  </si>
  <si>
    <t>_____________________________________</t>
  </si>
  <si>
    <t>PRIMA VACACIONAL</t>
  </si>
  <si>
    <t>TOTAL PRIMA VAC.</t>
  </si>
  <si>
    <t xml:space="preserve">ELIZABETH IBARRA GARCIA                        </t>
  </si>
  <si>
    <t>YOLANDA AMEZCUA CEJA</t>
  </si>
  <si>
    <t>ANA PATRICIA LEPE DOMINGUEZ</t>
  </si>
  <si>
    <t>TRABAJADORA SOCIAL</t>
  </si>
  <si>
    <t>TABAJADORA SOCIAL</t>
  </si>
  <si>
    <t>FRANCISCO JAVIER VALENCIA CHAVEZ</t>
  </si>
  <si>
    <t>AYUDANTE CHOFER</t>
  </si>
  <si>
    <t>AUXILIAR CHOFER</t>
  </si>
  <si>
    <t>MONSERAT HERNANDEZ MARTINEZ</t>
  </si>
  <si>
    <t>JUAN JOSE MARTINEZ CISNEROS</t>
  </si>
  <si>
    <t>DIRECTORA</t>
  </si>
  <si>
    <t>KASSANDRA ARIAS MARTINEZ</t>
  </si>
  <si>
    <t>MONICA CERVANTES AYAR</t>
  </si>
  <si>
    <t>ISAURA VALLEJO CASTILLO</t>
  </si>
  <si>
    <t>MARIA JOVANA DIAZ BARAJAS</t>
  </si>
  <si>
    <t xml:space="preserve">KARINA ELIZABETH FONSECA NEGRETE </t>
  </si>
  <si>
    <t xml:space="preserve">MARIVEL DIAZ BARRAGAN </t>
  </si>
  <si>
    <t>DIF MUNICIPAL DE TIZAPAN 2018 - 2021</t>
  </si>
  <si>
    <t>PERIODO 2018 -2021</t>
  </si>
  <si>
    <t>PERIODO 2018 - 2021</t>
  </si>
  <si>
    <t>NOMINA PRIMA VACACIONAL ABRIL 2020</t>
  </si>
  <si>
    <t>MA DE LOS MILAGROS VAZQUEZ REYES</t>
  </si>
  <si>
    <t xml:space="preserve">                                                             CORRESPONDIENTE A:  PRIMA VACACIONAL ABRIL 2021</t>
  </si>
  <si>
    <t>C. MA DE LOS MILAGROS VAZQUEZ FLORES</t>
  </si>
  <si>
    <t>DIRECTORA  DIF 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</si>
</sst>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9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10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/>
    <xf numFmtId="0" fontId="6" fillId="0" borderId="4" xfId="0" applyFont="1" applyBorder="1"/>
    <xf numFmtId="0" fontId="6" fillId="0" borderId="7" xfId="0" applyFont="1" applyBorder="1"/>
    <xf numFmtId="0" fontId="6" fillId="0" borderId="3" xfId="0" applyFont="1" applyBorder="1"/>
    <xf numFmtId="44" fontId="6" fillId="0" borderId="6" xfId="1" applyFont="1" applyBorder="1"/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4" fontId="6" fillId="0" borderId="2" xfId="1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4" fontId="6" fillId="0" borderId="1" xfId="1" applyFont="1" applyBorder="1" applyAlignment="1">
      <alignment horizontal="center" vertical="center"/>
    </xf>
    <xf numFmtId="0" fontId="9" fillId="0" borderId="0" xfId="0" applyFont="1" applyBorder="1"/>
    <xf numFmtId="0" fontId="9" fillId="0" borderId="1" xfId="0" applyFont="1" applyFill="1" applyBorder="1"/>
    <xf numFmtId="0" fontId="9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4" fontId="6" fillId="0" borderId="1" xfId="1" applyFont="1" applyBorder="1" applyAlignment="1">
      <alignment horizontal="right" vertical="center"/>
    </xf>
    <xf numFmtId="0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0" fillId="0" borderId="1" xfId="0" applyBorder="1"/>
    <xf numFmtId="0" fontId="5" fillId="0" borderId="4" xfId="0" applyFont="1" applyBorder="1"/>
    <xf numFmtId="0" fontId="5" fillId="0" borderId="6" xfId="0" applyFont="1" applyBorder="1"/>
    <xf numFmtId="0" fontId="5" fillId="0" borderId="3" xfId="0" applyFont="1" applyBorder="1"/>
    <xf numFmtId="0" fontId="5" fillId="0" borderId="5" xfId="0" applyFont="1" applyBorder="1"/>
    <xf numFmtId="0" fontId="9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44" fontId="6" fillId="0" borderId="1" xfId="1" applyFont="1" applyBorder="1" applyAlignment="1">
      <alignment vertical="center"/>
    </xf>
    <xf numFmtId="4" fontId="8" fillId="0" borderId="1" xfId="0" applyNumberFormat="1" applyFont="1" applyBorder="1" applyAlignment="1">
      <alignment horizontal="center" wrapText="1"/>
    </xf>
    <xf numFmtId="4" fontId="6" fillId="0" borderId="1" xfId="1" applyNumberFormat="1" applyFont="1" applyBorder="1" applyAlignment="1">
      <alignment horizontal="right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vertical="center" wrapText="1"/>
    </xf>
    <xf numFmtId="2" fontId="6" fillId="0" borderId="1" xfId="1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B1" workbookViewId="0">
      <selection activeCell="E16" sqref="E16:N20"/>
    </sheetView>
  </sheetViews>
  <sheetFormatPr baseColWidth="10" defaultRowHeight="15" x14ac:dyDescent="0.25"/>
  <cols>
    <col min="1" max="1" width="0" style="1" hidden="1" customWidth="1"/>
    <col min="2" max="2" width="5" customWidth="1"/>
    <col min="3" max="3" width="30" customWidth="1"/>
    <col min="4" max="4" width="13.7109375" customWidth="1"/>
    <col min="5" max="5" width="9.7109375" customWidth="1"/>
    <col min="6" max="6" width="6.7109375" customWidth="1"/>
    <col min="7" max="8" width="9.7109375" customWidth="1"/>
    <col min="9" max="10" width="9.140625" hidden="1" customWidth="1"/>
    <col min="11" max="11" width="9.42578125" hidden="1" customWidth="1"/>
    <col min="12" max="12" width="6.5703125" hidden="1" customWidth="1"/>
    <col min="13" max="13" width="9.7109375" hidden="1" customWidth="1"/>
    <col min="14" max="14" width="10.85546875" style="1" customWidth="1"/>
    <col min="15" max="15" width="30.140625" customWidth="1"/>
  </cols>
  <sheetData>
    <row r="1" spans="2:15" s="1" customFormat="1" x14ac:dyDescent="0.25"/>
    <row r="2" spans="2:15" s="1" customFormat="1" x14ac:dyDescent="0.25"/>
    <row r="3" spans="2:1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</row>
    <row r="4" spans="2:15" s="1" customFormat="1" ht="18.75" x14ac:dyDescent="0.3">
      <c r="B4" s="84" t="s">
        <v>40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2:15" s="1" customFormat="1" ht="18.75" x14ac:dyDescent="0.3">
      <c r="B5" s="84" t="s">
        <v>42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2:15" s="1" customFormat="1" ht="18.75" x14ac:dyDescent="0.3">
      <c r="B6" s="84" t="s">
        <v>65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2:15" ht="21.75" customHeight="1" x14ac:dyDescent="0.3">
      <c r="B7" s="29" t="s">
        <v>69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2:15" ht="36.75" customHeight="1" x14ac:dyDescent="0.25">
      <c r="B8" s="39" t="s">
        <v>39</v>
      </c>
      <c r="C8" s="39" t="s">
        <v>2</v>
      </c>
      <c r="D8" s="39" t="s">
        <v>3</v>
      </c>
      <c r="E8" s="39" t="s">
        <v>4</v>
      </c>
      <c r="F8" s="32" t="s">
        <v>5</v>
      </c>
      <c r="G8" s="32" t="s">
        <v>6</v>
      </c>
      <c r="H8" s="32" t="s">
        <v>7</v>
      </c>
      <c r="I8" s="32" t="s">
        <v>8</v>
      </c>
      <c r="J8" s="32" t="s">
        <v>9</v>
      </c>
      <c r="K8" s="32" t="s">
        <v>34</v>
      </c>
      <c r="L8" s="32" t="s">
        <v>35</v>
      </c>
      <c r="M8" s="32" t="s">
        <v>11</v>
      </c>
      <c r="N8" s="32" t="s">
        <v>45</v>
      </c>
      <c r="O8" s="63" t="s">
        <v>12</v>
      </c>
    </row>
    <row r="9" spans="2:15" ht="30" customHeight="1" x14ac:dyDescent="0.25">
      <c r="B9" s="4"/>
      <c r="C9" s="5" t="s">
        <v>13</v>
      </c>
      <c r="D9" s="5"/>
      <c r="E9" s="4"/>
      <c r="F9" s="4"/>
      <c r="G9" s="4"/>
      <c r="H9" s="33"/>
      <c r="I9" s="33"/>
      <c r="J9" s="33"/>
      <c r="K9" s="33"/>
      <c r="L9" s="33"/>
      <c r="M9" s="33"/>
      <c r="N9" s="33"/>
      <c r="O9" s="64"/>
    </row>
    <row r="10" spans="2:15" ht="30" customHeight="1" thickBot="1" x14ac:dyDescent="0.3">
      <c r="B10" s="4">
        <v>1</v>
      </c>
      <c r="C10" s="11" t="s">
        <v>68</v>
      </c>
      <c r="D10" s="62" t="s">
        <v>14</v>
      </c>
      <c r="E10" s="42" t="s">
        <v>57</v>
      </c>
      <c r="F10" s="40">
        <v>16</v>
      </c>
      <c r="G10" s="60">
        <v>382</v>
      </c>
      <c r="H10" s="60">
        <f>+F10*G10</f>
        <v>6112</v>
      </c>
      <c r="I10" s="60">
        <v>48</v>
      </c>
      <c r="J10" s="60">
        <f>+F10*I10</f>
        <v>768</v>
      </c>
      <c r="K10" s="60">
        <v>0</v>
      </c>
      <c r="L10" s="60">
        <f>+F10*K10</f>
        <v>0</v>
      </c>
      <c r="M10" s="60">
        <f>+H10-J10+L10</f>
        <v>5344</v>
      </c>
      <c r="N10" s="60">
        <f>H10*0.25</f>
        <v>1528</v>
      </c>
      <c r="O10" s="66"/>
    </row>
    <row r="11" spans="2:15" s="1" customFormat="1" ht="30" customHeight="1" thickTop="1" thickBot="1" x14ac:dyDescent="0.3">
      <c r="B11" s="4">
        <v>2</v>
      </c>
      <c r="C11" s="11" t="s">
        <v>56</v>
      </c>
      <c r="D11" s="62" t="s">
        <v>31</v>
      </c>
      <c r="E11" s="42" t="s">
        <v>32</v>
      </c>
      <c r="F11" s="40">
        <v>16</v>
      </c>
      <c r="G11" s="60">
        <v>212</v>
      </c>
      <c r="H11" s="60">
        <f>+F11*G11</f>
        <v>3392</v>
      </c>
      <c r="I11" s="60">
        <v>6</v>
      </c>
      <c r="J11" s="60">
        <f>+F11*I11</f>
        <v>96</v>
      </c>
      <c r="K11" s="60">
        <v>0</v>
      </c>
      <c r="L11" s="60">
        <f>+F11*K11</f>
        <v>0</v>
      </c>
      <c r="M11" s="60">
        <f>+H11-J11+L11</f>
        <v>3296</v>
      </c>
      <c r="N11" s="60">
        <f t="shared" ref="N11" si="0">H11*0.25</f>
        <v>848</v>
      </c>
      <c r="O11" s="68"/>
    </row>
    <row r="12" spans="2:15" s="1" customFormat="1" ht="30" customHeight="1" thickTop="1" thickBot="1" x14ac:dyDescent="0.3">
      <c r="B12" s="4">
        <v>3</v>
      </c>
      <c r="C12" s="11" t="s">
        <v>55</v>
      </c>
      <c r="D12" s="62" t="s">
        <v>31</v>
      </c>
      <c r="E12" s="42" t="s">
        <v>36</v>
      </c>
      <c r="F12" s="40">
        <v>16</v>
      </c>
      <c r="G12" s="60">
        <v>278</v>
      </c>
      <c r="H12" s="60">
        <f>+F12*G12</f>
        <v>4448</v>
      </c>
      <c r="I12" s="60">
        <v>11</v>
      </c>
      <c r="J12" s="60">
        <f>+F12*I12</f>
        <v>176</v>
      </c>
      <c r="K12" s="60">
        <v>0</v>
      </c>
      <c r="L12" s="60">
        <f>+F12*K12</f>
        <v>0</v>
      </c>
      <c r="M12" s="60">
        <f>+H12-J12+L12</f>
        <v>4272</v>
      </c>
      <c r="N12" s="60">
        <f>H12*0.25</f>
        <v>1112</v>
      </c>
      <c r="O12" s="69"/>
    </row>
    <row r="13" spans="2:15" ht="30" customHeight="1" thickTop="1" x14ac:dyDescent="0.25">
      <c r="B13" s="4"/>
      <c r="C13" s="65"/>
      <c r="D13" s="40" t="s">
        <v>11</v>
      </c>
      <c r="E13" s="24"/>
      <c r="F13" s="59"/>
      <c r="G13" s="61"/>
      <c r="H13" s="61">
        <f>SUM(H10:H12)</f>
        <v>13952</v>
      </c>
      <c r="I13" s="61">
        <v>68.8</v>
      </c>
      <c r="J13" s="61">
        <f>SUM(J10:J12)</f>
        <v>1040</v>
      </c>
      <c r="K13" s="61">
        <f>SUM(K10:K12)</f>
        <v>0</v>
      </c>
      <c r="L13" s="61">
        <f>SUM(L10:L12)</f>
        <v>0</v>
      </c>
      <c r="M13" s="61">
        <f>SUM(M10:M12)</f>
        <v>12912</v>
      </c>
      <c r="N13" s="61">
        <f>SUM(N10:N12)</f>
        <v>3488</v>
      </c>
      <c r="O13" s="67"/>
    </row>
    <row r="14" spans="2:15" x14ac:dyDescent="0.25">
      <c r="B14" s="1"/>
      <c r="C14" s="1"/>
      <c r="D14" s="1"/>
      <c r="E14" s="1"/>
      <c r="F14" s="1"/>
      <c r="G14" s="1"/>
      <c r="H14" s="6"/>
      <c r="I14" s="1"/>
      <c r="J14" s="6"/>
      <c r="K14" s="1"/>
      <c r="L14" s="6"/>
      <c r="M14" s="1"/>
      <c r="O14" s="1"/>
    </row>
    <row r="15" spans="2:15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1"/>
    </row>
    <row r="16" spans="2:15" ht="16.5" x14ac:dyDescent="0.3">
      <c r="B16" s="85" t="s">
        <v>33</v>
      </c>
      <c r="C16" s="85"/>
      <c r="D16" s="85"/>
      <c r="E16" s="9"/>
      <c r="F16" s="85" t="s">
        <v>70</v>
      </c>
      <c r="G16" s="85"/>
      <c r="H16" s="85"/>
      <c r="I16" s="85"/>
      <c r="J16" s="85"/>
      <c r="K16" s="85"/>
      <c r="L16" s="85"/>
      <c r="M16" s="85"/>
      <c r="N16" s="85"/>
      <c r="O16" s="1"/>
    </row>
    <row r="17" spans="2:15" ht="16.5" x14ac:dyDescent="0.3">
      <c r="B17" s="3"/>
      <c r="C17" s="16"/>
      <c r="D17" s="16"/>
      <c r="E17" s="9"/>
      <c r="F17" s="9"/>
      <c r="G17" s="9"/>
      <c r="H17" s="17"/>
      <c r="I17" s="17"/>
      <c r="J17" s="9"/>
      <c r="K17" s="9"/>
      <c r="L17" s="9"/>
      <c r="M17" s="9"/>
      <c r="N17" s="9"/>
      <c r="O17" s="1"/>
    </row>
    <row r="18" spans="2:15" ht="16.5" x14ac:dyDescent="0.3">
      <c r="B18" s="3"/>
      <c r="C18" s="16"/>
      <c r="D18" s="16"/>
      <c r="E18" s="9"/>
      <c r="F18" s="9"/>
      <c r="G18" s="9"/>
      <c r="H18" s="17"/>
      <c r="I18" s="17"/>
      <c r="J18" s="9"/>
      <c r="K18" s="9"/>
      <c r="L18" s="9"/>
      <c r="M18" s="9"/>
      <c r="N18" s="9"/>
      <c r="O18" s="1"/>
    </row>
    <row r="19" spans="2:15" ht="16.5" x14ac:dyDescent="0.3">
      <c r="B19" s="82" t="s">
        <v>44</v>
      </c>
      <c r="C19" s="82"/>
      <c r="D19" s="82"/>
      <c r="E19" s="9"/>
      <c r="F19" s="83" t="s">
        <v>43</v>
      </c>
      <c r="G19" s="83"/>
      <c r="H19" s="83"/>
      <c r="I19" s="83"/>
      <c r="J19" s="83"/>
      <c r="K19" s="83"/>
      <c r="L19" s="83"/>
      <c r="M19" s="83"/>
      <c r="N19" s="83"/>
      <c r="O19" s="1"/>
    </row>
    <row r="20" spans="2:15" ht="16.5" x14ac:dyDescent="0.3">
      <c r="B20" s="83" t="s">
        <v>16</v>
      </c>
      <c r="C20" s="83"/>
      <c r="D20" s="83"/>
      <c r="E20" s="9"/>
      <c r="F20" s="83" t="s">
        <v>71</v>
      </c>
      <c r="G20" s="83"/>
      <c r="H20" s="83"/>
      <c r="I20" s="83"/>
      <c r="J20" s="83"/>
      <c r="K20" s="83"/>
      <c r="L20" s="83"/>
      <c r="M20" s="83"/>
      <c r="N20" s="83"/>
      <c r="O20" s="1"/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</row>
    <row r="22" spans="2:15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</row>
  </sheetData>
  <mergeCells count="9">
    <mergeCell ref="B19:D19"/>
    <mergeCell ref="B20:D20"/>
    <mergeCell ref="B4:O4"/>
    <mergeCell ref="B5:O5"/>
    <mergeCell ref="B6:O6"/>
    <mergeCell ref="B16:D16"/>
    <mergeCell ref="F16:N16"/>
    <mergeCell ref="F19:N19"/>
    <mergeCell ref="F20:N20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1"/>
  <sheetViews>
    <sheetView topLeftCell="B7" workbookViewId="0">
      <selection activeCell="F17" sqref="F17:N21"/>
    </sheetView>
  </sheetViews>
  <sheetFormatPr baseColWidth="10" defaultColWidth="11.42578125" defaultRowHeight="15" x14ac:dyDescent="0.25"/>
  <cols>
    <col min="1" max="1" width="0" style="1" hidden="1" customWidth="1"/>
    <col min="2" max="2" width="8.140625" style="1" customWidth="1"/>
    <col min="3" max="3" width="27.5703125" style="1" customWidth="1"/>
    <col min="4" max="5" width="11.42578125" style="1"/>
    <col min="6" max="7" width="9.7109375" style="1" customWidth="1"/>
    <col min="8" max="8" width="9.140625" style="1" bestFit="1" customWidth="1"/>
    <col min="9" max="9" width="5.85546875" style="1" hidden="1" customWidth="1"/>
    <col min="10" max="10" width="8.7109375" style="1" hidden="1" customWidth="1"/>
    <col min="11" max="11" width="10.7109375" style="1" hidden="1" customWidth="1"/>
    <col min="12" max="12" width="6.5703125" style="1" hidden="1" customWidth="1"/>
    <col min="13" max="13" width="10.28515625" style="1" hidden="1" customWidth="1"/>
    <col min="14" max="14" width="10.42578125" style="20" customWidth="1"/>
    <col min="15" max="15" width="27.5703125" style="1" customWidth="1"/>
    <col min="16" max="16384" width="11.42578125" style="1"/>
  </cols>
  <sheetData>
    <row r="3" spans="2:15" ht="18.75" x14ac:dyDescent="0.3">
      <c r="B3" s="84" t="s">
        <v>40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2:15" ht="18.75" x14ac:dyDescent="0.3">
      <c r="B4" s="84" t="s">
        <v>42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2:15" ht="18.75" x14ac:dyDescent="0.3">
      <c r="B5" s="84" t="s">
        <v>65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2:15" ht="18.75" x14ac:dyDescent="0.3">
      <c r="B6" s="29" t="s">
        <v>69</v>
      </c>
      <c r="C6" s="55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34.5" customHeight="1" x14ac:dyDescent="0.25">
      <c r="B7" s="39" t="s">
        <v>39</v>
      </c>
      <c r="C7" s="39" t="s">
        <v>2</v>
      </c>
      <c r="D7" s="39" t="s">
        <v>3</v>
      </c>
      <c r="E7" s="39" t="s">
        <v>4</v>
      </c>
      <c r="F7" s="32" t="s">
        <v>5</v>
      </c>
      <c r="G7" s="32" t="s">
        <v>6</v>
      </c>
      <c r="H7" s="32" t="s">
        <v>7</v>
      </c>
      <c r="I7" s="32" t="s">
        <v>8</v>
      </c>
      <c r="J7" s="58" t="s">
        <v>9</v>
      </c>
      <c r="K7" s="32" t="s">
        <v>10</v>
      </c>
      <c r="L7" s="32" t="s">
        <v>35</v>
      </c>
      <c r="M7" s="32" t="s">
        <v>11</v>
      </c>
      <c r="N7" s="32" t="s">
        <v>45</v>
      </c>
      <c r="O7" s="32" t="s">
        <v>12</v>
      </c>
    </row>
    <row r="8" spans="2:15" ht="30" customHeight="1" x14ac:dyDescent="0.25">
      <c r="B8" s="4"/>
      <c r="C8" s="5" t="s">
        <v>13</v>
      </c>
      <c r="D8" s="5"/>
      <c r="E8" s="4"/>
      <c r="F8" s="4"/>
      <c r="G8" s="4"/>
      <c r="H8" s="33"/>
      <c r="I8" s="33"/>
      <c r="J8" s="33"/>
      <c r="K8" s="33"/>
      <c r="L8" s="33"/>
      <c r="M8" s="33"/>
      <c r="N8" s="33"/>
      <c r="O8" s="4"/>
    </row>
    <row r="9" spans="2:15" ht="30" customHeight="1" thickBot="1" x14ac:dyDescent="0.3">
      <c r="B9" s="4">
        <v>4</v>
      </c>
      <c r="C9" s="7" t="s">
        <v>21</v>
      </c>
      <c r="D9" s="57" t="s">
        <v>18</v>
      </c>
      <c r="E9" s="10" t="s">
        <v>57</v>
      </c>
      <c r="F9" s="40">
        <v>16</v>
      </c>
      <c r="G9" s="60">
        <v>190</v>
      </c>
      <c r="H9" s="60">
        <f t="shared" ref="H9:H11" si="0">+F9*G9</f>
        <v>3040</v>
      </c>
      <c r="I9" s="60">
        <v>0</v>
      </c>
      <c r="J9" s="60">
        <f t="shared" ref="J9:J11" si="1">+F9*I9</f>
        <v>0</v>
      </c>
      <c r="K9" s="60">
        <v>3.3333333330000001</v>
      </c>
      <c r="L9" s="60">
        <f t="shared" ref="L9:L11" si="2">+F9*K9</f>
        <v>53.333333328000002</v>
      </c>
      <c r="M9" s="60">
        <f t="shared" ref="M9:M11" si="3">+H9-J9+L9</f>
        <v>3093.3333333280002</v>
      </c>
      <c r="N9" s="60">
        <f>H9*0.25</f>
        <v>760</v>
      </c>
      <c r="O9" s="34" t="s">
        <v>20</v>
      </c>
    </row>
    <row r="10" spans="2:15" ht="30" customHeight="1" thickTop="1" thickBot="1" x14ac:dyDescent="0.3">
      <c r="B10" s="4">
        <v>5</v>
      </c>
      <c r="C10" s="7" t="s">
        <v>59</v>
      </c>
      <c r="D10" s="57" t="s">
        <v>18</v>
      </c>
      <c r="E10" s="10" t="s">
        <v>19</v>
      </c>
      <c r="F10" s="40">
        <v>16</v>
      </c>
      <c r="G10" s="60">
        <v>156</v>
      </c>
      <c r="H10" s="60">
        <f t="shared" si="0"/>
        <v>2496</v>
      </c>
      <c r="I10" s="60">
        <v>0</v>
      </c>
      <c r="J10" s="60">
        <f t="shared" si="1"/>
        <v>0</v>
      </c>
      <c r="K10" s="60">
        <v>4</v>
      </c>
      <c r="L10" s="60">
        <f t="shared" si="2"/>
        <v>64</v>
      </c>
      <c r="M10" s="60">
        <f t="shared" si="3"/>
        <v>2560</v>
      </c>
      <c r="N10" s="60">
        <f t="shared" ref="N10:N11" si="4">H10*0.25</f>
        <v>624</v>
      </c>
      <c r="O10" s="35" t="s">
        <v>20</v>
      </c>
    </row>
    <row r="11" spans="2:15" ht="30" customHeight="1" thickTop="1" thickBot="1" x14ac:dyDescent="0.3">
      <c r="B11" s="4">
        <v>6</v>
      </c>
      <c r="C11" s="56" t="s">
        <v>60</v>
      </c>
      <c r="D11" s="57" t="s">
        <v>18</v>
      </c>
      <c r="E11" s="10" t="s">
        <v>19</v>
      </c>
      <c r="F11" s="40">
        <v>16</v>
      </c>
      <c r="G11" s="60">
        <v>156</v>
      </c>
      <c r="H11" s="60">
        <f t="shared" si="0"/>
        <v>2496</v>
      </c>
      <c r="I11" s="60">
        <v>0</v>
      </c>
      <c r="J11" s="60">
        <f t="shared" si="1"/>
        <v>0</v>
      </c>
      <c r="K11" s="60">
        <v>4</v>
      </c>
      <c r="L11" s="60">
        <f t="shared" si="2"/>
        <v>64</v>
      </c>
      <c r="M11" s="60">
        <f t="shared" si="3"/>
        <v>2560</v>
      </c>
      <c r="N11" s="60">
        <f t="shared" si="4"/>
        <v>624</v>
      </c>
      <c r="O11" s="35"/>
    </row>
    <row r="12" spans="2:15" ht="30" customHeight="1" thickTop="1" thickBot="1" x14ac:dyDescent="0.3">
      <c r="B12" s="4">
        <v>7</v>
      </c>
      <c r="C12" s="7" t="s">
        <v>58</v>
      </c>
      <c r="D12" s="57" t="s">
        <v>18</v>
      </c>
      <c r="E12" s="10" t="s">
        <v>19</v>
      </c>
      <c r="F12" s="40">
        <v>16</v>
      </c>
      <c r="G12" s="60">
        <v>156</v>
      </c>
      <c r="H12" s="60">
        <f t="shared" ref="H12:H13" si="5">+F12*G12</f>
        <v>2496</v>
      </c>
      <c r="I12" s="60">
        <v>0</v>
      </c>
      <c r="J12" s="60">
        <f t="shared" ref="J12:J13" si="6">+F12*I12</f>
        <v>0</v>
      </c>
      <c r="K12" s="60">
        <v>4</v>
      </c>
      <c r="L12" s="60">
        <f t="shared" ref="L12:L13" si="7">+F12*K12</f>
        <v>64</v>
      </c>
      <c r="M12" s="60">
        <f t="shared" ref="M12:M13" si="8">+H12-J12+L12</f>
        <v>2560</v>
      </c>
      <c r="N12" s="60">
        <f t="shared" ref="N12" si="9">H12*0.25</f>
        <v>624</v>
      </c>
      <c r="O12" s="35"/>
    </row>
    <row r="13" spans="2:15" ht="30" customHeight="1" thickTop="1" thickBot="1" x14ac:dyDescent="0.3">
      <c r="B13" s="4">
        <v>8</v>
      </c>
      <c r="C13" s="7" t="s">
        <v>47</v>
      </c>
      <c r="D13" s="10" t="s">
        <v>22</v>
      </c>
      <c r="E13" s="10" t="s">
        <v>23</v>
      </c>
      <c r="F13" s="40">
        <v>16</v>
      </c>
      <c r="G13" s="60">
        <v>125.5</v>
      </c>
      <c r="H13" s="60">
        <f t="shared" si="5"/>
        <v>2008</v>
      </c>
      <c r="I13" s="60">
        <v>0</v>
      </c>
      <c r="J13" s="60">
        <f t="shared" si="6"/>
        <v>0</v>
      </c>
      <c r="K13" s="60">
        <v>5.1666666666000003</v>
      </c>
      <c r="L13" s="60">
        <f t="shared" si="7"/>
        <v>82.666666665600005</v>
      </c>
      <c r="M13" s="60">
        <f t="shared" si="8"/>
        <v>2090.6666666656001</v>
      </c>
      <c r="N13" s="60">
        <f>H13*0.25</f>
        <v>502</v>
      </c>
      <c r="O13" s="35"/>
    </row>
    <row r="14" spans="2:15" ht="30" customHeight="1" thickTop="1" x14ac:dyDescent="0.25">
      <c r="B14" s="4"/>
      <c r="C14" s="4"/>
      <c r="D14" s="40" t="s">
        <v>11</v>
      </c>
      <c r="E14" s="40"/>
      <c r="F14" s="59"/>
      <c r="G14" s="59"/>
      <c r="H14" s="60">
        <f>SUM(H9:H13)</f>
        <v>12536</v>
      </c>
      <c r="I14" s="61">
        <v>0</v>
      </c>
      <c r="J14" s="60">
        <f>SUM(J9:J13)</f>
        <v>0</v>
      </c>
      <c r="K14" s="60">
        <f>SUM(K9:K13)</f>
        <v>20.4999999996</v>
      </c>
      <c r="L14" s="60">
        <f>SUM(L9:L13)</f>
        <v>327.9999999936</v>
      </c>
      <c r="M14" s="60">
        <f>SUM(M9:M13)</f>
        <v>12863.999999993601</v>
      </c>
      <c r="N14" s="60">
        <f>SUM(N9:N13)</f>
        <v>3134</v>
      </c>
      <c r="O14" s="37"/>
    </row>
    <row r="15" spans="2:15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9"/>
      <c r="O15" s="8"/>
    </row>
    <row r="16" spans="2:15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9"/>
      <c r="O16" s="8"/>
    </row>
    <row r="17" spans="2:15" ht="16.5" x14ac:dyDescent="0.3">
      <c r="B17" s="85" t="s">
        <v>33</v>
      </c>
      <c r="C17" s="85"/>
      <c r="D17" s="85"/>
      <c r="E17" s="9"/>
      <c r="F17" s="85" t="s">
        <v>70</v>
      </c>
      <c r="G17" s="85"/>
      <c r="H17" s="85"/>
      <c r="I17" s="85"/>
      <c r="J17" s="85"/>
      <c r="K17" s="85"/>
      <c r="L17" s="85"/>
      <c r="M17" s="85"/>
      <c r="N17" s="85"/>
      <c r="O17" s="21"/>
    </row>
    <row r="18" spans="2:15" ht="16.5" x14ac:dyDescent="0.3">
      <c r="B18" s="3"/>
      <c r="C18" s="16"/>
      <c r="D18" s="16"/>
      <c r="E18" s="9"/>
      <c r="F18" s="9"/>
      <c r="G18" s="9"/>
      <c r="H18" s="9"/>
      <c r="I18" s="17"/>
      <c r="J18" s="17"/>
      <c r="K18" s="9"/>
      <c r="L18" s="9"/>
      <c r="M18" s="9"/>
      <c r="N18" s="9"/>
      <c r="O18" s="9"/>
    </row>
    <row r="19" spans="2:15" ht="16.5" x14ac:dyDescent="0.3">
      <c r="B19" s="3"/>
      <c r="C19" s="16"/>
      <c r="D19" s="16"/>
      <c r="E19" s="9"/>
      <c r="F19" s="9"/>
      <c r="G19" s="9"/>
      <c r="H19" s="9"/>
      <c r="I19" s="17"/>
      <c r="J19" s="17"/>
      <c r="K19" s="9"/>
      <c r="L19" s="9"/>
      <c r="M19" s="9"/>
      <c r="N19" s="9"/>
      <c r="O19" s="9"/>
    </row>
    <row r="20" spans="2:15" ht="16.5" x14ac:dyDescent="0.3">
      <c r="B20" s="82" t="s">
        <v>44</v>
      </c>
      <c r="C20" s="82"/>
      <c r="D20" s="82"/>
      <c r="E20" s="9"/>
      <c r="F20" s="83" t="s">
        <v>43</v>
      </c>
      <c r="G20" s="83"/>
      <c r="H20" s="83"/>
      <c r="I20" s="83"/>
      <c r="J20" s="83"/>
      <c r="K20" s="83"/>
      <c r="L20" s="83"/>
      <c r="M20" s="83"/>
      <c r="N20" s="83"/>
      <c r="O20" s="23"/>
    </row>
    <row r="21" spans="2:15" ht="16.5" x14ac:dyDescent="0.3">
      <c r="B21" s="83" t="s">
        <v>16</v>
      </c>
      <c r="C21" s="83"/>
      <c r="D21" s="83"/>
      <c r="E21" s="9"/>
      <c r="F21" s="83" t="s">
        <v>71</v>
      </c>
      <c r="G21" s="83"/>
      <c r="H21" s="83"/>
      <c r="I21" s="83"/>
      <c r="J21" s="83"/>
      <c r="K21" s="83"/>
      <c r="L21" s="83"/>
      <c r="M21" s="83"/>
      <c r="N21" s="83"/>
      <c r="O21" s="23"/>
    </row>
  </sheetData>
  <mergeCells count="9">
    <mergeCell ref="B20:D20"/>
    <mergeCell ref="B21:D21"/>
    <mergeCell ref="B3:O3"/>
    <mergeCell ref="B4:O4"/>
    <mergeCell ref="B5:O5"/>
    <mergeCell ref="B17:D17"/>
    <mergeCell ref="F17:N17"/>
    <mergeCell ref="F20:N20"/>
    <mergeCell ref="F21:N21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0"/>
  <sheetViews>
    <sheetView topLeftCell="B3" workbookViewId="0">
      <selection activeCell="F16" sqref="F16:N20"/>
    </sheetView>
  </sheetViews>
  <sheetFormatPr baseColWidth="10" defaultColWidth="11.42578125" defaultRowHeight="15" x14ac:dyDescent="0.25"/>
  <cols>
    <col min="1" max="1" width="0" style="1" hidden="1" customWidth="1"/>
    <col min="2" max="2" width="6.7109375" style="1" customWidth="1"/>
    <col min="3" max="3" width="32.5703125" style="1" customWidth="1"/>
    <col min="4" max="4" width="11.7109375" style="1" customWidth="1"/>
    <col min="5" max="5" width="10.85546875" style="1" customWidth="1"/>
    <col min="6" max="8" width="9.7109375" style="1" customWidth="1"/>
    <col min="9" max="10" width="9.140625" style="1" hidden="1" customWidth="1"/>
    <col min="11" max="11" width="9.7109375" style="1" hidden="1" customWidth="1"/>
    <col min="12" max="12" width="7.7109375" style="1" hidden="1" customWidth="1"/>
    <col min="13" max="13" width="9.85546875" style="1" hidden="1" customWidth="1"/>
    <col min="14" max="14" width="10.42578125" style="1" customWidth="1"/>
    <col min="15" max="15" width="27.5703125" style="1" customWidth="1"/>
    <col min="16" max="16384" width="11.42578125" style="1"/>
  </cols>
  <sheetData>
    <row r="2" spans="2:16" ht="18.75" x14ac:dyDescent="0.3">
      <c r="B2" s="84" t="s">
        <v>40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2:16" ht="18.75" x14ac:dyDescent="0.3">
      <c r="B3" s="84" t="s">
        <v>42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2:16" ht="18.75" x14ac:dyDescent="0.3">
      <c r="B4" s="84" t="s">
        <v>66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2:16" ht="18.75" x14ac:dyDescent="0.3">
      <c r="B5" s="29" t="s">
        <v>69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6" ht="30" customHeight="1" x14ac:dyDescent="0.25">
      <c r="B6" s="39" t="s">
        <v>39</v>
      </c>
      <c r="C6" s="39" t="s">
        <v>2</v>
      </c>
      <c r="D6" s="39" t="s">
        <v>3</v>
      </c>
      <c r="E6" s="39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35</v>
      </c>
      <c r="M6" s="32" t="s">
        <v>11</v>
      </c>
      <c r="N6" s="32" t="s">
        <v>45</v>
      </c>
      <c r="O6" s="32" t="s">
        <v>12</v>
      </c>
    </row>
    <row r="7" spans="2:16" ht="30" customHeight="1" thickBot="1" x14ac:dyDescent="0.3">
      <c r="B7" s="44"/>
      <c r="C7" s="44" t="s">
        <v>13</v>
      </c>
      <c r="D7" s="44"/>
      <c r="E7" s="44"/>
      <c r="F7" s="44"/>
      <c r="G7" s="44"/>
      <c r="H7" s="45"/>
      <c r="I7" s="45"/>
      <c r="J7" s="45"/>
      <c r="K7" s="45"/>
      <c r="L7" s="45"/>
      <c r="M7" s="45"/>
      <c r="N7" s="45"/>
      <c r="O7" s="44"/>
      <c r="P7" s="20"/>
    </row>
    <row r="8" spans="2:16" ht="30" customHeight="1" thickTop="1" thickBot="1" x14ac:dyDescent="0.3">
      <c r="B8" s="51">
        <v>9</v>
      </c>
      <c r="C8" s="44" t="s">
        <v>26</v>
      </c>
      <c r="D8" s="46" t="s">
        <v>27</v>
      </c>
      <c r="E8" s="47" t="s">
        <v>23</v>
      </c>
      <c r="F8" s="40">
        <v>16</v>
      </c>
      <c r="G8" s="52">
        <v>135</v>
      </c>
      <c r="H8" s="52">
        <f t="shared" ref="H8:H11" si="0">+F8*G8</f>
        <v>2160</v>
      </c>
      <c r="I8" s="52">
        <v>0</v>
      </c>
      <c r="J8" s="52">
        <f t="shared" ref="J8:J11" si="1">+F8*I8</f>
        <v>0</v>
      </c>
      <c r="K8" s="52">
        <v>5</v>
      </c>
      <c r="L8" s="52">
        <f t="shared" ref="L8:L11" si="2">+F8*K8</f>
        <v>80</v>
      </c>
      <c r="M8" s="52">
        <f t="shared" ref="M8:M9" si="3">+H8-J8+L8</f>
        <v>2240</v>
      </c>
      <c r="N8" s="52">
        <f t="shared" ref="N8:N11" si="4">H8*0.25</f>
        <v>540</v>
      </c>
      <c r="O8" s="48" t="s">
        <v>20</v>
      </c>
    </row>
    <row r="9" spans="2:16" ht="30" customHeight="1" thickTop="1" thickBot="1" x14ac:dyDescent="0.3">
      <c r="B9" s="51">
        <v>10</v>
      </c>
      <c r="C9" s="44" t="s">
        <v>48</v>
      </c>
      <c r="D9" s="43" t="s">
        <v>15</v>
      </c>
      <c r="E9" s="53" t="s">
        <v>38</v>
      </c>
      <c r="F9" s="40">
        <v>16</v>
      </c>
      <c r="G9" s="52">
        <v>132</v>
      </c>
      <c r="H9" s="52">
        <f t="shared" si="0"/>
        <v>2112</v>
      </c>
      <c r="I9" s="52">
        <v>0</v>
      </c>
      <c r="J9" s="52">
        <f t="shared" si="1"/>
        <v>0</v>
      </c>
      <c r="K9" s="52">
        <v>5.3333329999999997</v>
      </c>
      <c r="L9" s="52">
        <f t="shared" si="2"/>
        <v>85.333327999999995</v>
      </c>
      <c r="M9" s="52">
        <f t="shared" si="3"/>
        <v>2197.3333280000002</v>
      </c>
      <c r="N9" s="52">
        <f t="shared" si="4"/>
        <v>528</v>
      </c>
      <c r="O9" s="48" t="s">
        <v>20</v>
      </c>
    </row>
    <row r="10" spans="2:16" ht="30" customHeight="1" thickTop="1" thickBot="1" x14ac:dyDescent="0.3">
      <c r="B10" s="51">
        <v>11</v>
      </c>
      <c r="C10" s="44" t="s">
        <v>63</v>
      </c>
      <c r="D10" s="43" t="s">
        <v>15</v>
      </c>
      <c r="E10" s="47" t="s">
        <v>23</v>
      </c>
      <c r="F10" s="40">
        <v>16</v>
      </c>
      <c r="G10" s="52">
        <v>162</v>
      </c>
      <c r="H10" s="52">
        <f>+F10*G10</f>
        <v>2592</v>
      </c>
      <c r="I10" s="52">
        <v>0</v>
      </c>
      <c r="J10" s="52">
        <f>+F10*I10</f>
        <v>0</v>
      </c>
      <c r="K10" s="52">
        <v>5.1666666599999997</v>
      </c>
      <c r="L10" s="52">
        <f>+F10*K10</f>
        <v>82.666666559999996</v>
      </c>
      <c r="M10" s="52">
        <f>+H10-J10+L10</f>
        <v>2674.6666665600001</v>
      </c>
      <c r="N10" s="52">
        <f t="shared" si="4"/>
        <v>648</v>
      </c>
      <c r="O10" s="48"/>
    </row>
    <row r="11" spans="2:16" ht="30" customHeight="1" thickTop="1" thickBot="1" x14ac:dyDescent="0.3">
      <c r="B11" s="51">
        <v>12</v>
      </c>
      <c r="C11" s="44" t="s">
        <v>61</v>
      </c>
      <c r="D11" s="43" t="s">
        <v>24</v>
      </c>
      <c r="E11" s="47" t="s">
        <v>23</v>
      </c>
      <c r="F11" s="40">
        <v>16</v>
      </c>
      <c r="G11" s="52">
        <v>130</v>
      </c>
      <c r="H11" s="52">
        <f t="shared" si="0"/>
        <v>2080</v>
      </c>
      <c r="I11" s="52">
        <v>0</v>
      </c>
      <c r="J11" s="52">
        <f t="shared" si="1"/>
        <v>0</v>
      </c>
      <c r="K11" s="52">
        <v>3.3333300000000001</v>
      </c>
      <c r="L11" s="52">
        <f t="shared" si="2"/>
        <v>53.333280000000002</v>
      </c>
      <c r="M11" s="52">
        <f>+H11-J11+L11</f>
        <v>2133.3332799999998</v>
      </c>
      <c r="N11" s="52">
        <f t="shared" si="4"/>
        <v>520</v>
      </c>
      <c r="O11" s="49"/>
    </row>
    <row r="12" spans="2:16" ht="30" customHeight="1" thickTop="1" thickBot="1" x14ac:dyDescent="0.3">
      <c r="B12" s="51">
        <v>13</v>
      </c>
      <c r="C12" s="44" t="s">
        <v>62</v>
      </c>
      <c r="D12" s="43" t="s">
        <v>24</v>
      </c>
      <c r="E12" s="47" t="s">
        <v>23</v>
      </c>
      <c r="F12" s="40">
        <v>16</v>
      </c>
      <c r="G12" s="52">
        <v>162</v>
      </c>
      <c r="H12" s="52">
        <f t="shared" ref="H12" si="5">+F12*G12</f>
        <v>2592</v>
      </c>
      <c r="I12" s="52">
        <v>0</v>
      </c>
      <c r="J12" s="52">
        <f t="shared" ref="J12" si="6">+F12*I12</f>
        <v>0</v>
      </c>
      <c r="K12" s="52">
        <v>5</v>
      </c>
      <c r="L12" s="52">
        <f t="shared" ref="L12" si="7">+F12*K12</f>
        <v>80</v>
      </c>
      <c r="M12" s="52">
        <f>+H12-J12+L12</f>
        <v>2672</v>
      </c>
      <c r="N12" s="52">
        <f t="shared" ref="N12" si="8">H12*0.25</f>
        <v>648</v>
      </c>
      <c r="O12" s="49" t="s">
        <v>25</v>
      </c>
    </row>
    <row r="13" spans="2:16" ht="30" customHeight="1" thickTop="1" x14ac:dyDescent="0.25">
      <c r="B13" s="44"/>
      <c r="C13" s="44"/>
      <c r="D13" s="40" t="s">
        <v>11</v>
      </c>
      <c r="E13" s="40"/>
      <c r="F13" s="40"/>
      <c r="G13" s="40"/>
      <c r="H13" s="54">
        <f t="shared" ref="H13:N13" si="9">SUM(H8:H11)</f>
        <v>8944</v>
      </c>
      <c r="I13" s="54">
        <f t="shared" si="9"/>
        <v>0</v>
      </c>
      <c r="J13" s="54">
        <f t="shared" si="9"/>
        <v>0</v>
      </c>
      <c r="K13" s="54">
        <f t="shared" si="9"/>
        <v>18.83332966</v>
      </c>
      <c r="L13" s="54">
        <f t="shared" si="9"/>
        <v>301.33327456000001</v>
      </c>
      <c r="M13" s="54">
        <f t="shared" si="9"/>
        <v>9245.3332745600019</v>
      </c>
      <c r="N13" s="54">
        <f t="shared" si="9"/>
        <v>2236</v>
      </c>
      <c r="O13" s="50"/>
    </row>
    <row r="14" spans="2:16" x14ac:dyDescent="0.25">
      <c r="J14" s="6"/>
    </row>
    <row r="16" spans="2:16" ht="16.5" x14ac:dyDescent="0.3">
      <c r="B16" s="85" t="s">
        <v>33</v>
      </c>
      <c r="C16" s="85"/>
      <c r="D16" s="85"/>
      <c r="E16" s="9"/>
      <c r="F16" s="85" t="s">
        <v>70</v>
      </c>
      <c r="G16" s="85"/>
      <c r="H16" s="85"/>
      <c r="I16" s="85"/>
      <c r="J16" s="85"/>
      <c r="K16" s="85"/>
      <c r="L16" s="85"/>
      <c r="M16" s="85"/>
      <c r="N16" s="85"/>
    </row>
    <row r="17" spans="2:14" ht="16.5" x14ac:dyDescent="0.3">
      <c r="B17" s="3"/>
      <c r="C17" s="16"/>
      <c r="D17" s="16"/>
      <c r="E17" s="9"/>
      <c r="F17" s="9"/>
      <c r="G17" s="9"/>
      <c r="H17" s="9"/>
      <c r="I17" s="17"/>
      <c r="J17" s="17"/>
      <c r="K17" s="9"/>
      <c r="L17" s="9"/>
      <c r="M17" s="9"/>
      <c r="N17" s="9"/>
    </row>
    <row r="18" spans="2:14" ht="16.5" x14ac:dyDescent="0.3">
      <c r="B18" s="82" t="s">
        <v>44</v>
      </c>
      <c r="C18" s="82"/>
      <c r="D18" s="82"/>
      <c r="E18" s="9"/>
      <c r="F18" s="9"/>
      <c r="G18" s="9"/>
      <c r="H18" s="9"/>
      <c r="I18" s="17"/>
      <c r="J18" s="17"/>
      <c r="K18" s="9"/>
      <c r="L18" s="9"/>
      <c r="M18" s="9"/>
      <c r="N18" s="9"/>
    </row>
    <row r="19" spans="2:14" ht="16.5" x14ac:dyDescent="0.3">
      <c r="B19" s="83" t="s">
        <v>16</v>
      </c>
      <c r="C19" s="83"/>
      <c r="D19" s="83"/>
      <c r="E19" s="9"/>
      <c r="F19" s="83" t="s">
        <v>43</v>
      </c>
      <c r="G19" s="83"/>
      <c r="H19" s="83"/>
      <c r="I19" s="83"/>
      <c r="J19" s="83"/>
      <c r="K19" s="83"/>
      <c r="L19" s="83"/>
      <c r="M19" s="83"/>
      <c r="N19" s="83"/>
    </row>
    <row r="20" spans="2:14" ht="16.5" x14ac:dyDescent="0.25">
      <c r="F20" s="83" t="s">
        <v>71</v>
      </c>
      <c r="G20" s="83"/>
      <c r="H20" s="83"/>
      <c r="I20" s="83"/>
      <c r="J20" s="83"/>
      <c r="K20" s="83"/>
      <c r="L20" s="83"/>
      <c r="M20" s="83"/>
      <c r="N20" s="83"/>
    </row>
  </sheetData>
  <mergeCells count="9">
    <mergeCell ref="F20:N20"/>
    <mergeCell ref="F19:N19"/>
    <mergeCell ref="B18:D18"/>
    <mergeCell ref="B19:D19"/>
    <mergeCell ref="B2:O2"/>
    <mergeCell ref="B3:O3"/>
    <mergeCell ref="B4:O4"/>
    <mergeCell ref="B16:D16"/>
    <mergeCell ref="F16:N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1"/>
  <sheetViews>
    <sheetView topLeftCell="A3" workbookViewId="0">
      <selection activeCell="E16" sqref="E16:M20"/>
    </sheetView>
  </sheetViews>
  <sheetFormatPr baseColWidth="10" defaultColWidth="11.42578125" defaultRowHeight="15" x14ac:dyDescent="0.25"/>
  <cols>
    <col min="1" max="1" width="6.85546875" style="1" customWidth="1"/>
    <col min="2" max="2" width="31.28515625" style="1" customWidth="1"/>
    <col min="3" max="3" width="12" style="1" customWidth="1"/>
    <col min="4" max="4" width="10.7109375" style="1" customWidth="1"/>
    <col min="5" max="5" width="7.7109375" style="1" customWidth="1"/>
    <col min="6" max="6" width="9.7109375" style="1" customWidth="1"/>
    <col min="7" max="7" width="9.85546875" style="1" customWidth="1"/>
    <col min="8" max="9" width="9.140625" style="1" hidden="1" customWidth="1"/>
    <col min="10" max="10" width="9.7109375" style="1" hidden="1" customWidth="1"/>
    <col min="11" max="11" width="7.7109375" style="1" hidden="1" customWidth="1"/>
    <col min="12" max="12" width="9.85546875" style="1" bestFit="1" customWidth="1"/>
    <col min="13" max="13" width="10.140625" style="1" customWidth="1"/>
    <col min="14" max="14" width="26.7109375" style="1" customWidth="1"/>
    <col min="15" max="16384" width="11.42578125" style="1"/>
  </cols>
  <sheetData>
    <row r="3" spans="1:14" ht="18.75" x14ac:dyDescent="0.3">
      <c r="A3" s="2" t="s">
        <v>0</v>
      </c>
      <c r="B3" s="84" t="s">
        <v>40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8.75" x14ac:dyDescent="0.3">
      <c r="A4" s="2" t="s">
        <v>17</v>
      </c>
      <c r="B4" s="84" t="s">
        <v>42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8.75" x14ac:dyDescent="0.3">
      <c r="A5" s="2" t="s">
        <v>1</v>
      </c>
      <c r="B5" s="84" t="s">
        <v>66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15" customHeight="1" x14ac:dyDescent="0.3">
      <c r="A6" s="29" t="s">
        <v>69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30" customHeight="1" x14ac:dyDescent="0.25">
      <c r="A7" s="39" t="s">
        <v>39</v>
      </c>
      <c r="B7" s="39" t="s">
        <v>2</v>
      </c>
      <c r="C7" s="39" t="s">
        <v>3</v>
      </c>
      <c r="D7" s="39" t="s">
        <v>4</v>
      </c>
      <c r="E7" s="32" t="s">
        <v>5</v>
      </c>
      <c r="F7" s="32" t="s">
        <v>6</v>
      </c>
      <c r="G7" s="32" t="s">
        <v>7</v>
      </c>
      <c r="H7" s="32" t="s">
        <v>8</v>
      </c>
      <c r="I7" s="32" t="s">
        <v>9</v>
      </c>
      <c r="J7" s="32" t="s">
        <v>10</v>
      </c>
      <c r="K7" s="32" t="s">
        <v>35</v>
      </c>
      <c r="L7" s="32" t="s">
        <v>11</v>
      </c>
      <c r="M7" s="32" t="s">
        <v>45</v>
      </c>
      <c r="N7" s="32" t="s">
        <v>12</v>
      </c>
    </row>
    <row r="8" spans="1:14" ht="30" customHeight="1" x14ac:dyDescent="0.25">
      <c r="A8" s="4"/>
      <c r="B8" s="5" t="s">
        <v>13</v>
      </c>
      <c r="C8" s="5"/>
      <c r="D8" s="4"/>
      <c r="E8" s="4"/>
      <c r="F8" s="4"/>
      <c r="G8" s="33"/>
      <c r="H8" s="33"/>
      <c r="I8" s="33"/>
      <c r="J8" s="33"/>
      <c r="K8" s="33"/>
      <c r="L8" s="33"/>
      <c r="M8" s="33"/>
      <c r="N8" s="4"/>
    </row>
    <row r="9" spans="1:14" ht="30" customHeight="1" thickBot="1" x14ac:dyDescent="0.3">
      <c r="A9" s="7">
        <v>14</v>
      </c>
      <c r="B9" s="4" t="s">
        <v>37</v>
      </c>
      <c r="C9" s="7" t="s">
        <v>29</v>
      </c>
      <c r="D9" s="7" t="s">
        <v>29</v>
      </c>
      <c r="E9" s="70">
        <v>16</v>
      </c>
      <c r="F9" s="60">
        <v>201</v>
      </c>
      <c r="G9" s="60">
        <f>+E9*F9</f>
        <v>3216</v>
      </c>
      <c r="H9" s="60">
        <v>4</v>
      </c>
      <c r="I9" s="60">
        <f>+E9*H9</f>
        <v>64</v>
      </c>
      <c r="J9" s="60">
        <v>0</v>
      </c>
      <c r="K9" s="60">
        <f>+E9*J9</f>
        <v>0</v>
      </c>
      <c r="L9" s="60">
        <f>+G9-I9+K9</f>
        <v>3152</v>
      </c>
      <c r="M9" s="60">
        <f>G9*0.25</f>
        <v>804</v>
      </c>
      <c r="N9" s="34" t="s">
        <v>20</v>
      </c>
    </row>
    <row r="10" spans="1:14" ht="30" customHeight="1" thickTop="1" thickBot="1" x14ac:dyDescent="0.3">
      <c r="A10" s="7">
        <v>15</v>
      </c>
      <c r="B10" s="4" t="s">
        <v>28</v>
      </c>
      <c r="C10" s="7" t="s">
        <v>29</v>
      </c>
      <c r="D10" s="7" t="s">
        <v>30</v>
      </c>
      <c r="E10" s="70">
        <v>16</v>
      </c>
      <c r="F10" s="60">
        <v>201</v>
      </c>
      <c r="G10" s="60">
        <f>+E10*F10</f>
        <v>3216</v>
      </c>
      <c r="H10" s="60">
        <v>4</v>
      </c>
      <c r="I10" s="60">
        <f>+E10*H10</f>
        <v>64</v>
      </c>
      <c r="J10" s="60">
        <v>0</v>
      </c>
      <c r="K10" s="60">
        <f>+E10*J10</f>
        <v>0</v>
      </c>
      <c r="L10" s="60">
        <f>+G10-I10+K10</f>
        <v>3152</v>
      </c>
      <c r="M10" s="60">
        <f>G10*0.25</f>
        <v>804</v>
      </c>
      <c r="N10" s="35" t="s">
        <v>20</v>
      </c>
    </row>
    <row r="11" spans="1:14" ht="30" customHeight="1" thickTop="1" thickBot="1" x14ac:dyDescent="0.3">
      <c r="A11" s="7">
        <v>16</v>
      </c>
      <c r="B11" s="25" t="s">
        <v>49</v>
      </c>
      <c r="C11" s="26" t="s">
        <v>50</v>
      </c>
      <c r="D11" s="26" t="s">
        <v>51</v>
      </c>
      <c r="E11" s="70">
        <v>16</v>
      </c>
      <c r="F11" s="60">
        <v>212</v>
      </c>
      <c r="G11" s="60">
        <f>+E11*F11</f>
        <v>3392</v>
      </c>
      <c r="H11" s="60">
        <v>6</v>
      </c>
      <c r="I11" s="60">
        <f>+E11*H11</f>
        <v>96</v>
      </c>
      <c r="J11" s="60">
        <v>0</v>
      </c>
      <c r="K11" s="60">
        <f>+E11*J11</f>
        <v>0</v>
      </c>
      <c r="L11" s="60">
        <f>+G11-I11+K11</f>
        <v>3296</v>
      </c>
      <c r="M11" s="60">
        <f>G11*0.25</f>
        <v>848</v>
      </c>
      <c r="N11" s="35"/>
    </row>
    <row r="12" spans="1:14" ht="30" customHeight="1" thickTop="1" thickBot="1" x14ac:dyDescent="0.3">
      <c r="A12" s="7">
        <v>17</v>
      </c>
      <c r="B12" s="4" t="s">
        <v>52</v>
      </c>
      <c r="C12" s="18" t="s">
        <v>53</v>
      </c>
      <c r="D12" s="18" t="s">
        <v>54</v>
      </c>
      <c r="E12" s="70">
        <v>16</v>
      </c>
      <c r="F12" s="71">
        <v>125.5</v>
      </c>
      <c r="G12" s="71">
        <f>+E12*F12</f>
        <v>2008</v>
      </c>
      <c r="H12" s="71">
        <v>0</v>
      </c>
      <c r="I12" s="71">
        <f>+E12*H12</f>
        <v>0</v>
      </c>
      <c r="J12" s="71">
        <v>5.1666666599999997</v>
      </c>
      <c r="K12" s="71">
        <f>+E12*J12</f>
        <v>82.666666559999996</v>
      </c>
      <c r="L12" s="71">
        <f>+G12-I12+K12</f>
        <v>2090.6666665600001</v>
      </c>
      <c r="M12" s="60">
        <f t="shared" ref="M12" si="0">G12*0.25</f>
        <v>502</v>
      </c>
      <c r="N12" s="36" t="s">
        <v>25</v>
      </c>
    </row>
    <row r="13" spans="1:14" ht="30" customHeight="1" thickTop="1" x14ac:dyDescent="0.25">
      <c r="A13" s="4"/>
      <c r="B13" s="4"/>
      <c r="C13" s="40" t="s">
        <v>11</v>
      </c>
      <c r="D13" s="40"/>
      <c r="E13" s="24"/>
      <c r="F13" s="24"/>
      <c r="G13" s="72">
        <f t="shared" ref="G13:M13" si="1">SUM(G9:G12)</f>
        <v>11832</v>
      </c>
      <c r="H13" s="72">
        <f t="shared" si="1"/>
        <v>14</v>
      </c>
      <c r="I13" s="72">
        <f t="shared" si="1"/>
        <v>224</v>
      </c>
      <c r="J13" s="72">
        <f t="shared" si="1"/>
        <v>5.1666666599999997</v>
      </c>
      <c r="K13" s="72">
        <f t="shared" si="1"/>
        <v>82.666666559999996</v>
      </c>
      <c r="L13" s="72">
        <f t="shared" si="1"/>
        <v>11690.666666560001</v>
      </c>
      <c r="M13" s="72">
        <f t="shared" si="1"/>
        <v>2958</v>
      </c>
      <c r="N13" s="37"/>
    </row>
    <row r="14" spans="1:14" x14ac:dyDescent="0.25">
      <c r="G14" s="13"/>
      <c r="H14" s="12"/>
      <c r="I14" s="14"/>
      <c r="J14" s="12"/>
      <c r="K14" s="15"/>
      <c r="L14" s="13"/>
      <c r="M14" s="13"/>
    </row>
    <row r="16" spans="1:14" ht="16.5" x14ac:dyDescent="0.3">
      <c r="A16" s="85" t="s">
        <v>33</v>
      </c>
      <c r="B16" s="85"/>
      <c r="C16" s="85"/>
      <c r="D16" s="9"/>
      <c r="E16" s="85" t="s">
        <v>70</v>
      </c>
      <c r="F16" s="85"/>
      <c r="G16" s="85"/>
      <c r="H16" s="85"/>
      <c r="I16" s="85"/>
      <c r="J16" s="85"/>
      <c r="K16" s="85"/>
      <c r="L16" s="85"/>
      <c r="M16" s="85"/>
    </row>
    <row r="17" spans="1:13" ht="16.5" x14ac:dyDescent="0.3">
      <c r="A17" s="3"/>
      <c r="B17" s="16"/>
      <c r="C17" s="16"/>
      <c r="D17" s="9"/>
      <c r="E17" s="9"/>
      <c r="F17" s="9"/>
      <c r="G17" s="17"/>
      <c r="H17" s="17"/>
      <c r="I17" s="9"/>
      <c r="J17" s="9"/>
      <c r="K17" s="9"/>
      <c r="L17" s="9"/>
      <c r="M17" s="9"/>
    </row>
    <row r="18" spans="1:13" ht="16.5" x14ac:dyDescent="0.3">
      <c r="A18" s="3"/>
      <c r="B18" s="16"/>
      <c r="C18" s="16"/>
      <c r="D18" s="9"/>
      <c r="E18" s="9"/>
      <c r="F18" s="9"/>
      <c r="G18" s="17"/>
      <c r="H18" s="17"/>
      <c r="I18" s="9"/>
      <c r="J18" s="9"/>
      <c r="K18" s="9"/>
      <c r="L18" s="9"/>
      <c r="M18" s="9"/>
    </row>
    <row r="19" spans="1:13" ht="16.5" x14ac:dyDescent="0.3">
      <c r="A19" s="82" t="s">
        <v>44</v>
      </c>
      <c r="B19" s="82"/>
      <c r="C19" s="82"/>
      <c r="D19" s="9"/>
      <c r="E19" s="83" t="s">
        <v>43</v>
      </c>
      <c r="F19" s="83"/>
      <c r="G19" s="83"/>
      <c r="H19" s="83"/>
      <c r="I19" s="83"/>
      <c r="J19" s="83"/>
      <c r="K19" s="83"/>
      <c r="L19" s="83"/>
      <c r="M19" s="83"/>
    </row>
    <row r="20" spans="1:13" ht="16.5" x14ac:dyDescent="0.3">
      <c r="A20" s="83" t="s">
        <v>16</v>
      </c>
      <c r="B20" s="83"/>
      <c r="C20" s="83"/>
      <c r="D20" s="9"/>
      <c r="E20" s="83" t="s">
        <v>71</v>
      </c>
      <c r="F20" s="83"/>
      <c r="G20" s="83"/>
      <c r="H20" s="83"/>
      <c r="I20" s="83"/>
      <c r="J20" s="83"/>
      <c r="K20" s="83"/>
      <c r="L20" s="83"/>
      <c r="M20" s="83"/>
    </row>
    <row r="21" spans="1:13" x14ac:dyDescent="0.25">
      <c r="B21" s="8"/>
      <c r="C21" s="8"/>
      <c r="D21" s="8"/>
      <c r="E21" s="8"/>
      <c r="F21" s="8"/>
      <c r="G21" s="8"/>
      <c r="H21" s="8"/>
      <c r="I21" s="8"/>
    </row>
  </sheetData>
  <mergeCells count="9">
    <mergeCell ref="A20:C20"/>
    <mergeCell ref="A16:C16"/>
    <mergeCell ref="B3:N3"/>
    <mergeCell ref="B4:N4"/>
    <mergeCell ref="B5:N5"/>
    <mergeCell ref="A19:C19"/>
    <mergeCell ref="E16:M16"/>
    <mergeCell ref="E19:M19"/>
    <mergeCell ref="E20:M20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19" workbookViewId="0">
      <selection activeCell="M27" sqref="M27"/>
    </sheetView>
  </sheetViews>
  <sheetFormatPr baseColWidth="10" defaultColWidth="11.42578125" defaultRowHeight="15" x14ac:dyDescent="0.25"/>
  <cols>
    <col min="1" max="1" width="5" style="1" customWidth="1"/>
    <col min="2" max="2" width="33.5703125" style="1" customWidth="1"/>
    <col min="3" max="4" width="14.42578125" style="75" customWidth="1"/>
    <col min="5" max="5" width="6.7109375" style="1" hidden="1" customWidth="1"/>
    <col min="6" max="6" width="9.140625" style="6" customWidth="1"/>
    <col min="7" max="8" width="9.7109375" style="6" hidden="1" customWidth="1"/>
    <col min="9" max="9" width="11.85546875" style="6" hidden="1" customWidth="1"/>
    <col min="10" max="11" width="9.7109375" style="6" hidden="1" customWidth="1"/>
    <col min="12" max="12" width="12.5703125" style="6" hidden="1" customWidth="1"/>
    <col min="13" max="13" width="11.5703125" style="1" bestFit="1" customWidth="1"/>
    <col min="14" max="16384" width="11.42578125" style="1"/>
  </cols>
  <sheetData>
    <row r="1" spans="1:13" ht="20.100000000000001" customHeight="1" x14ac:dyDescent="0.25">
      <c r="A1" s="1" t="s">
        <v>64</v>
      </c>
    </row>
    <row r="2" spans="1:13" ht="20.100000000000001" customHeight="1" x14ac:dyDescent="0.25">
      <c r="A2" s="1" t="s">
        <v>67</v>
      </c>
    </row>
    <row r="3" spans="1:13" ht="20.100000000000001" customHeight="1" x14ac:dyDescent="0.25">
      <c r="A3" s="1" t="s">
        <v>41</v>
      </c>
    </row>
    <row r="5" spans="1:13" ht="30" customHeight="1" x14ac:dyDescent="0.25">
      <c r="A5" s="30" t="s">
        <v>39</v>
      </c>
      <c r="B5" s="30" t="s">
        <v>2</v>
      </c>
      <c r="C5" s="31" t="s">
        <v>3</v>
      </c>
      <c r="D5" s="31" t="s">
        <v>4</v>
      </c>
      <c r="E5" s="31" t="s">
        <v>5</v>
      </c>
      <c r="F5" s="73" t="s">
        <v>6</v>
      </c>
      <c r="G5" s="73" t="s">
        <v>7</v>
      </c>
      <c r="H5" s="73" t="s">
        <v>8</v>
      </c>
      <c r="I5" s="73" t="s">
        <v>9</v>
      </c>
      <c r="J5" s="73" t="s">
        <v>34</v>
      </c>
      <c r="K5" s="73" t="s">
        <v>35</v>
      </c>
      <c r="L5" s="73" t="s">
        <v>11</v>
      </c>
      <c r="M5" s="73" t="s">
        <v>46</v>
      </c>
    </row>
    <row r="6" spans="1:13" ht="30" customHeight="1" x14ac:dyDescent="0.25">
      <c r="A6" s="4"/>
      <c r="B6" s="5" t="s">
        <v>13</v>
      </c>
      <c r="C6" s="41"/>
      <c r="D6" s="18"/>
      <c r="E6" s="4"/>
      <c r="F6" s="33"/>
      <c r="G6" s="33"/>
      <c r="H6" s="33"/>
      <c r="I6" s="33"/>
      <c r="J6" s="33"/>
      <c r="K6" s="33"/>
      <c r="L6" s="33"/>
      <c r="M6" s="33"/>
    </row>
    <row r="7" spans="1:13" ht="30" customHeight="1" x14ac:dyDescent="0.25">
      <c r="A7" s="4">
        <f>direc!B10</f>
        <v>1</v>
      </c>
      <c r="B7" s="4" t="str">
        <f>direc!C10</f>
        <v>MA DE LOS MILAGROS VAZQUEZ REYES</v>
      </c>
      <c r="C7" s="18" t="str">
        <f>direc!D10</f>
        <v>DIRECCION</v>
      </c>
      <c r="D7" s="18" t="str">
        <f>direc!E10</f>
        <v>DIRECTORA</v>
      </c>
      <c r="E7" s="4">
        <f>direc!F10</f>
        <v>16</v>
      </c>
      <c r="F7" s="79">
        <f>direc!G10</f>
        <v>382</v>
      </c>
      <c r="G7" s="79">
        <f>direc!H10</f>
        <v>6112</v>
      </c>
      <c r="H7" s="79">
        <f>direc!I10</f>
        <v>48</v>
      </c>
      <c r="I7" s="79">
        <f>direc!J10</f>
        <v>768</v>
      </c>
      <c r="J7" s="79">
        <f>direc!K10</f>
        <v>0</v>
      </c>
      <c r="K7" s="79">
        <f>direc!L10</f>
        <v>0</v>
      </c>
      <c r="L7" s="79">
        <f>direc!M10</f>
        <v>5344</v>
      </c>
      <c r="M7" s="80">
        <f>direc!N10</f>
        <v>1528</v>
      </c>
    </row>
    <row r="8" spans="1:13" ht="30" customHeight="1" x14ac:dyDescent="0.25">
      <c r="A8" s="4">
        <f>direc!B11</f>
        <v>2</v>
      </c>
      <c r="B8" s="4" t="str">
        <f>direc!C11</f>
        <v>JUAN JOSE MARTINEZ CISNEROS</v>
      </c>
      <c r="C8" s="18" t="str">
        <f>direc!D11</f>
        <v>ADMINISTRATIVO</v>
      </c>
      <c r="D8" s="18" t="str">
        <f>direc!E11</f>
        <v>SECRETARIO</v>
      </c>
      <c r="E8" s="4">
        <f>direc!F11</f>
        <v>16</v>
      </c>
      <c r="F8" s="79">
        <f>direc!G11</f>
        <v>212</v>
      </c>
      <c r="G8" s="79">
        <f>direc!H11</f>
        <v>3392</v>
      </c>
      <c r="H8" s="79">
        <f>direc!I11</f>
        <v>6</v>
      </c>
      <c r="I8" s="79">
        <f>direc!J11</f>
        <v>96</v>
      </c>
      <c r="J8" s="79">
        <f>direc!K11</f>
        <v>0</v>
      </c>
      <c r="K8" s="79">
        <f>direc!L11</f>
        <v>0</v>
      </c>
      <c r="L8" s="79">
        <f>direc!M11</f>
        <v>3296</v>
      </c>
      <c r="M8" s="80">
        <f>direc!N11</f>
        <v>848</v>
      </c>
    </row>
    <row r="9" spans="1:13" ht="30" customHeight="1" x14ac:dyDescent="0.25">
      <c r="A9" s="4">
        <f>direc!B12</f>
        <v>3</v>
      </c>
      <c r="B9" s="4" t="str">
        <f>direc!C12</f>
        <v>MONSERAT HERNANDEZ MARTINEZ</v>
      </c>
      <c r="C9" s="18" t="str">
        <f>direc!D12</f>
        <v>ADMINISTRATIVO</v>
      </c>
      <c r="D9" s="18" t="str">
        <f>direc!E12</f>
        <v>AUXILIAR CONTAB</v>
      </c>
      <c r="E9" s="4">
        <f>direc!F12</f>
        <v>16</v>
      </c>
      <c r="F9" s="79">
        <f>direc!G12</f>
        <v>278</v>
      </c>
      <c r="G9" s="79">
        <f>direc!H12</f>
        <v>4448</v>
      </c>
      <c r="H9" s="79">
        <f>direc!I12</f>
        <v>11</v>
      </c>
      <c r="I9" s="79">
        <f>direc!J12</f>
        <v>176</v>
      </c>
      <c r="J9" s="79">
        <f>direc!K12</f>
        <v>0</v>
      </c>
      <c r="K9" s="79">
        <f>direc!L12</f>
        <v>0</v>
      </c>
      <c r="L9" s="79">
        <f>direc!M12</f>
        <v>4272</v>
      </c>
      <c r="M9" s="80">
        <f>direc!N12</f>
        <v>1112</v>
      </c>
    </row>
    <row r="10" spans="1:13" ht="30" customHeight="1" x14ac:dyDescent="0.25">
      <c r="A10" s="4">
        <f>CAIC!B9</f>
        <v>4</v>
      </c>
      <c r="B10" s="4" t="str">
        <f>CAIC!C9</f>
        <v xml:space="preserve">LIDIA PRISCILLA ENCISO BAUTISTA            </v>
      </c>
      <c r="C10" s="18" t="str">
        <f>CAIC!D9</f>
        <v>MAESTRA CAIC</v>
      </c>
      <c r="D10" s="18" t="str">
        <f>CAIC!E9</f>
        <v>DIRECTORA</v>
      </c>
      <c r="E10" s="4">
        <f>CAIC!F9</f>
        <v>16</v>
      </c>
      <c r="F10" s="79">
        <f>CAIC!G9</f>
        <v>190</v>
      </c>
      <c r="G10" s="79">
        <f>CAIC!H9</f>
        <v>3040</v>
      </c>
      <c r="H10" s="79">
        <f>CAIC!I9</f>
        <v>0</v>
      </c>
      <c r="I10" s="79">
        <f>CAIC!J9</f>
        <v>0</v>
      </c>
      <c r="J10" s="79">
        <f>CAIC!K9</f>
        <v>3.3333333330000001</v>
      </c>
      <c r="K10" s="79">
        <f>CAIC!L9</f>
        <v>53.333333328000002</v>
      </c>
      <c r="L10" s="79">
        <f>CAIC!M9</f>
        <v>3093.3333333280002</v>
      </c>
      <c r="M10" s="80">
        <f>CAIC!N9</f>
        <v>760</v>
      </c>
    </row>
    <row r="11" spans="1:13" ht="30" customHeight="1" x14ac:dyDescent="0.25">
      <c r="A11" s="4">
        <f>CAIC!B10</f>
        <v>5</v>
      </c>
      <c r="B11" s="4" t="str">
        <f>CAIC!C10</f>
        <v>MONICA CERVANTES AYAR</v>
      </c>
      <c r="C11" s="18" t="str">
        <f>CAIC!D10</f>
        <v>MAESTRA CAIC</v>
      </c>
      <c r="D11" s="18" t="str">
        <f>CAIC!E10</f>
        <v>MAESTRA</v>
      </c>
      <c r="E11" s="4">
        <f>CAIC!F10</f>
        <v>16</v>
      </c>
      <c r="F11" s="79">
        <f>CAIC!G10</f>
        <v>156</v>
      </c>
      <c r="G11" s="79">
        <f>CAIC!H10</f>
        <v>2496</v>
      </c>
      <c r="H11" s="79">
        <f>CAIC!I10</f>
        <v>0</v>
      </c>
      <c r="I11" s="79">
        <f>CAIC!J10</f>
        <v>0</v>
      </c>
      <c r="J11" s="79">
        <f>CAIC!K10</f>
        <v>4</v>
      </c>
      <c r="K11" s="79">
        <f>CAIC!L10</f>
        <v>64</v>
      </c>
      <c r="L11" s="79">
        <f>CAIC!M10</f>
        <v>2560</v>
      </c>
      <c r="M11" s="80">
        <f>CAIC!N10</f>
        <v>624</v>
      </c>
    </row>
    <row r="12" spans="1:13" ht="30" customHeight="1" x14ac:dyDescent="0.25">
      <c r="A12" s="4">
        <f>CAIC!B11</f>
        <v>6</v>
      </c>
      <c r="B12" s="4" t="str">
        <f>CAIC!C11</f>
        <v>ISAURA VALLEJO CASTILLO</v>
      </c>
      <c r="C12" s="18" t="str">
        <f>CAIC!D11</f>
        <v>MAESTRA CAIC</v>
      </c>
      <c r="D12" s="18" t="str">
        <f>CAIC!E11</f>
        <v>MAESTRA</v>
      </c>
      <c r="E12" s="4">
        <f>CAIC!F11</f>
        <v>16</v>
      </c>
      <c r="F12" s="79">
        <f>CAIC!G11</f>
        <v>156</v>
      </c>
      <c r="G12" s="79">
        <f>CAIC!H11</f>
        <v>2496</v>
      </c>
      <c r="H12" s="79">
        <f>CAIC!I11</f>
        <v>0</v>
      </c>
      <c r="I12" s="79">
        <f>CAIC!J11</f>
        <v>0</v>
      </c>
      <c r="J12" s="79">
        <f>CAIC!K11</f>
        <v>4</v>
      </c>
      <c r="K12" s="79">
        <f>CAIC!L11</f>
        <v>64</v>
      </c>
      <c r="L12" s="79">
        <f>CAIC!M11</f>
        <v>2560</v>
      </c>
      <c r="M12" s="80">
        <f>CAIC!N11</f>
        <v>624</v>
      </c>
    </row>
    <row r="13" spans="1:13" ht="30" customHeight="1" x14ac:dyDescent="0.25">
      <c r="A13" s="4">
        <f>CAIC!B12</f>
        <v>7</v>
      </c>
      <c r="B13" s="4" t="str">
        <f>CAIC!C12</f>
        <v>KASSANDRA ARIAS MARTINEZ</v>
      </c>
      <c r="C13" s="18" t="str">
        <f>CAIC!D12</f>
        <v>MAESTRA CAIC</v>
      </c>
      <c r="D13" s="18" t="str">
        <f>CAIC!E12</f>
        <v>MAESTRA</v>
      </c>
      <c r="E13" s="4">
        <f>CAIC!F12</f>
        <v>16</v>
      </c>
      <c r="F13" s="79">
        <f>CAIC!G12</f>
        <v>156</v>
      </c>
      <c r="G13" s="79">
        <f>CAIC!H12</f>
        <v>2496</v>
      </c>
      <c r="H13" s="79">
        <f>CAIC!I12</f>
        <v>0</v>
      </c>
      <c r="I13" s="79">
        <f>CAIC!J12</f>
        <v>0</v>
      </c>
      <c r="J13" s="79">
        <f>CAIC!K12</f>
        <v>4</v>
      </c>
      <c r="K13" s="79">
        <f>CAIC!L12</f>
        <v>64</v>
      </c>
      <c r="L13" s="79">
        <f>CAIC!M12</f>
        <v>2560</v>
      </c>
      <c r="M13" s="80">
        <f>CAIC!N12</f>
        <v>624</v>
      </c>
    </row>
    <row r="14" spans="1:13" ht="30" customHeight="1" x14ac:dyDescent="0.25">
      <c r="A14" s="4">
        <f>CAIC!B13</f>
        <v>8</v>
      </c>
      <c r="B14" s="4" t="str">
        <f>CAIC!C13</f>
        <v xml:space="preserve">ELIZABETH IBARRA GARCIA                        </v>
      </c>
      <c r="C14" s="18" t="str">
        <f>CAIC!D13</f>
        <v>AUXILIAR CAIC</v>
      </c>
      <c r="D14" s="18" t="str">
        <f>CAIC!E13</f>
        <v>AUXILIAR</v>
      </c>
      <c r="E14" s="4">
        <f>CAIC!F13</f>
        <v>16</v>
      </c>
      <c r="F14" s="79">
        <f>CAIC!G13</f>
        <v>125.5</v>
      </c>
      <c r="G14" s="79">
        <f>CAIC!H13</f>
        <v>2008</v>
      </c>
      <c r="H14" s="79">
        <f>CAIC!I13</f>
        <v>0</v>
      </c>
      <c r="I14" s="79">
        <f>CAIC!J13</f>
        <v>0</v>
      </c>
      <c r="J14" s="79">
        <f>CAIC!K13</f>
        <v>5.1666666666000003</v>
      </c>
      <c r="K14" s="79">
        <f>CAIC!L13</f>
        <v>82.666666665600005</v>
      </c>
      <c r="L14" s="79">
        <f>CAIC!M13</f>
        <v>2090.6666666656001</v>
      </c>
      <c r="M14" s="80">
        <f>CAIC!N13</f>
        <v>502</v>
      </c>
    </row>
    <row r="15" spans="1:13" ht="30" customHeight="1" x14ac:dyDescent="0.25">
      <c r="A15" s="4">
        <f>'DESPENSA COMEDER'!B8</f>
        <v>9</v>
      </c>
      <c r="B15" s="4" t="str">
        <f>'DESPENSA COMEDER'!C8</f>
        <v>ALEJANDRA RODRIGUEZ CASTRO</v>
      </c>
      <c r="C15" s="18" t="str">
        <f>'DESPENSA COMEDER'!D8</f>
        <v>UBR</v>
      </c>
      <c r="D15" s="18" t="str">
        <f>'DESPENSA COMEDER'!E8</f>
        <v>AUXILIAR</v>
      </c>
      <c r="E15" s="4">
        <f>'DESPENSA COMEDER'!F8</f>
        <v>16</v>
      </c>
      <c r="F15" s="79">
        <f>'DESPENSA COMEDER'!G8</f>
        <v>135</v>
      </c>
      <c r="G15" s="79">
        <f>'DESPENSA COMEDER'!H8</f>
        <v>2160</v>
      </c>
      <c r="H15" s="79">
        <f>'DESPENSA COMEDER'!I8</f>
        <v>0</v>
      </c>
      <c r="I15" s="79">
        <f>'DESPENSA COMEDER'!J8</f>
        <v>0</v>
      </c>
      <c r="J15" s="79">
        <f>'DESPENSA COMEDER'!K8</f>
        <v>5</v>
      </c>
      <c r="K15" s="79">
        <f>'DESPENSA COMEDER'!L8</f>
        <v>80</v>
      </c>
      <c r="L15" s="79">
        <f>'DESPENSA COMEDER'!M8</f>
        <v>2240</v>
      </c>
      <c r="M15" s="80">
        <f>'DESPENSA COMEDER'!N8</f>
        <v>540</v>
      </c>
    </row>
    <row r="16" spans="1:13" ht="30" customHeight="1" x14ac:dyDescent="0.25">
      <c r="A16" s="4">
        <f>'DESPENSA COMEDER'!B9</f>
        <v>10</v>
      </c>
      <c r="B16" s="4" t="str">
        <f>'DESPENSA COMEDER'!C9</f>
        <v>YOLANDA AMEZCUA CEJA</v>
      </c>
      <c r="C16" s="18" t="str">
        <f>'DESPENSA COMEDER'!D9</f>
        <v>COMEDOR ASISTENCIAL</v>
      </c>
      <c r="D16" s="18" t="str">
        <f>'DESPENSA COMEDER'!E9</f>
        <v>AYUDANTE COMEDOR</v>
      </c>
      <c r="E16" s="4">
        <f>'DESPENSA COMEDER'!F9</f>
        <v>16</v>
      </c>
      <c r="F16" s="79">
        <f>'DESPENSA COMEDER'!G9</f>
        <v>132</v>
      </c>
      <c r="G16" s="79">
        <f>'DESPENSA COMEDER'!H9</f>
        <v>2112</v>
      </c>
      <c r="H16" s="79">
        <f>'DESPENSA COMEDER'!I9</f>
        <v>0</v>
      </c>
      <c r="I16" s="79">
        <f>'DESPENSA COMEDER'!J9</f>
        <v>0</v>
      </c>
      <c r="J16" s="79">
        <f>'DESPENSA COMEDER'!K9</f>
        <v>5.3333329999999997</v>
      </c>
      <c r="K16" s="79">
        <f>'DESPENSA COMEDER'!L9</f>
        <v>85.333327999999995</v>
      </c>
      <c r="L16" s="79">
        <f>'DESPENSA COMEDER'!M9</f>
        <v>2197.3333280000002</v>
      </c>
      <c r="M16" s="80">
        <f>'DESPENSA COMEDER'!N9</f>
        <v>528</v>
      </c>
    </row>
    <row r="17" spans="1:13" ht="30" customHeight="1" x14ac:dyDescent="0.25">
      <c r="A17" s="4">
        <f>'DESPENSA COMEDER'!B10</f>
        <v>11</v>
      </c>
      <c r="B17" s="4" t="str">
        <f>'DESPENSA COMEDER'!C10</f>
        <v xml:space="preserve">MARIVEL DIAZ BARRAGAN </v>
      </c>
      <c r="C17" s="18" t="str">
        <f>'DESPENSA COMEDER'!D10</f>
        <v>COMEDOR ASISTENCIAL</v>
      </c>
      <c r="D17" s="18" t="str">
        <f>'DESPENSA COMEDER'!E10</f>
        <v>AUXILIAR</v>
      </c>
      <c r="E17" s="4">
        <f>'DESPENSA COMEDER'!F10</f>
        <v>16</v>
      </c>
      <c r="F17" s="79">
        <f>'DESPENSA COMEDER'!G10</f>
        <v>162</v>
      </c>
      <c r="G17" s="79">
        <f>'DESPENSA COMEDER'!H10</f>
        <v>2592</v>
      </c>
      <c r="H17" s="79">
        <f>'DESPENSA COMEDER'!I10</f>
        <v>0</v>
      </c>
      <c r="I17" s="79">
        <f>'DESPENSA COMEDER'!J10</f>
        <v>0</v>
      </c>
      <c r="J17" s="79">
        <f>'DESPENSA COMEDER'!K10</f>
        <v>5.1666666599999997</v>
      </c>
      <c r="K17" s="79">
        <f>'DESPENSA COMEDER'!L10</f>
        <v>82.666666559999996</v>
      </c>
      <c r="L17" s="79">
        <f>'DESPENSA COMEDER'!M10</f>
        <v>2674.6666665600001</v>
      </c>
      <c r="M17" s="80">
        <f>'DESPENSA COMEDER'!N10</f>
        <v>648</v>
      </c>
    </row>
    <row r="18" spans="1:13" ht="30" customHeight="1" x14ac:dyDescent="0.25">
      <c r="A18" s="4">
        <f>'DESPENSA COMEDER'!B11</f>
        <v>12</v>
      </c>
      <c r="B18" s="4" t="str">
        <f>'DESPENSA COMEDER'!C11</f>
        <v>MARIA JOVANA DIAZ BARAJAS</v>
      </c>
      <c r="C18" s="18" t="str">
        <f>'DESPENSA COMEDER'!D11</f>
        <v>DESPENSA, PROALIMNE</v>
      </c>
      <c r="D18" s="18" t="str">
        <f>'DESPENSA COMEDER'!E11</f>
        <v>AUXILIAR</v>
      </c>
      <c r="E18" s="4">
        <f>'DESPENSA COMEDER'!F11</f>
        <v>16</v>
      </c>
      <c r="F18" s="79">
        <f>'DESPENSA COMEDER'!G11</f>
        <v>130</v>
      </c>
      <c r="G18" s="79">
        <f>'DESPENSA COMEDER'!H11</f>
        <v>2080</v>
      </c>
      <c r="H18" s="79">
        <f>'DESPENSA COMEDER'!I11</f>
        <v>0</v>
      </c>
      <c r="I18" s="79">
        <f>'DESPENSA COMEDER'!J11</f>
        <v>0</v>
      </c>
      <c r="J18" s="79">
        <f>'DESPENSA COMEDER'!K11</f>
        <v>3.3333300000000001</v>
      </c>
      <c r="K18" s="79">
        <f>'DESPENSA COMEDER'!L11</f>
        <v>53.333280000000002</v>
      </c>
      <c r="L18" s="79">
        <f>'DESPENSA COMEDER'!M11</f>
        <v>2133.3332799999998</v>
      </c>
      <c r="M18" s="80">
        <f>'DESPENSA COMEDER'!N11</f>
        <v>520</v>
      </c>
    </row>
    <row r="19" spans="1:13" ht="30" customHeight="1" x14ac:dyDescent="0.25">
      <c r="A19" s="4">
        <f>'DESPENSA COMEDER'!B12</f>
        <v>13</v>
      </c>
      <c r="B19" s="4" t="str">
        <f>'DESPENSA COMEDER'!C12</f>
        <v xml:space="preserve">KARINA ELIZABETH FONSECA NEGRETE </v>
      </c>
      <c r="C19" s="18" t="str">
        <f>'DESPENSA COMEDER'!D12</f>
        <v>DESPENSA, PROALIMNE</v>
      </c>
      <c r="D19" s="18" t="str">
        <f>'DESPENSA COMEDER'!E12</f>
        <v>AUXILIAR</v>
      </c>
      <c r="E19" s="4">
        <f>'DESPENSA COMEDER'!F12</f>
        <v>16</v>
      </c>
      <c r="F19" s="79">
        <f>'DESPENSA COMEDER'!G12</f>
        <v>162</v>
      </c>
      <c r="G19" s="79">
        <f>'DESPENSA COMEDER'!H12</f>
        <v>2592</v>
      </c>
      <c r="H19" s="79">
        <f>'DESPENSA COMEDER'!I12</f>
        <v>0</v>
      </c>
      <c r="I19" s="79">
        <f>'DESPENSA COMEDER'!J12</f>
        <v>0</v>
      </c>
      <c r="J19" s="79">
        <f>'DESPENSA COMEDER'!K12</f>
        <v>5</v>
      </c>
      <c r="K19" s="79">
        <f>'DESPENSA COMEDER'!L12</f>
        <v>80</v>
      </c>
      <c r="L19" s="79">
        <f>'DESPENSA COMEDER'!M12</f>
        <v>2672</v>
      </c>
      <c r="M19" s="80">
        <f>'DESPENSA COMEDER'!N12</f>
        <v>648</v>
      </c>
    </row>
    <row r="20" spans="1:13" ht="30" customHeight="1" x14ac:dyDescent="0.25">
      <c r="A20" s="4">
        <f>'CASA DIA TRAB SOC PSICOL'!A9</f>
        <v>14</v>
      </c>
      <c r="B20" s="4" t="str">
        <f>'CASA DIA TRAB SOC PSICOL'!B9</f>
        <v>ADRIANA YAZMIN MARTINEZ REYES</v>
      </c>
      <c r="C20" s="18" t="str">
        <f>'CASA DIA TRAB SOC PSICOL'!C9</f>
        <v>PSICOLOGIA</v>
      </c>
      <c r="D20" s="18" t="str">
        <f>'CASA DIA TRAB SOC PSICOL'!D9</f>
        <v>PSICOLOGIA</v>
      </c>
      <c r="E20" s="4">
        <f>'CASA DIA TRAB SOC PSICOL'!E9</f>
        <v>16</v>
      </c>
      <c r="F20" s="79">
        <f>'CASA DIA TRAB SOC PSICOL'!F9</f>
        <v>201</v>
      </c>
      <c r="G20" s="79">
        <f>'CASA DIA TRAB SOC PSICOL'!G9</f>
        <v>3216</v>
      </c>
      <c r="H20" s="79">
        <f>'CASA DIA TRAB SOC PSICOL'!H9</f>
        <v>4</v>
      </c>
      <c r="I20" s="79">
        <f>'CASA DIA TRAB SOC PSICOL'!I9</f>
        <v>64</v>
      </c>
      <c r="J20" s="79">
        <f>'CASA DIA TRAB SOC PSICOL'!J9</f>
        <v>0</v>
      </c>
      <c r="K20" s="79">
        <f>'CASA DIA TRAB SOC PSICOL'!K9</f>
        <v>0</v>
      </c>
      <c r="L20" s="79">
        <f>'CASA DIA TRAB SOC PSICOL'!L9</f>
        <v>3152</v>
      </c>
      <c r="M20" s="80">
        <f>'CASA DIA TRAB SOC PSICOL'!M9</f>
        <v>804</v>
      </c>
    </row>
    <row r="21" spans="1:13" ht="30" customHeight="1" x14ac:dyDescent="0.25">
      <c r="A21" s="4">
        <f>'CASA DIA TRAB SOC PSICOL'!A10</f>
        <v>15</v>
      </c>
      <c r="B21" s="4" t="str">
        <f>'CASA DIA TRAB SOC PSICOL'!B10</f>
        <v>LAURA DENISS GALVEZ ALVAREZ</v>
      </c>
      <c r="C21" s="18" t="str">
        <f>'CASA DIA TRAB SOC PSICOL'!C10</f>
        <v>PSICOLOGIA</v>
      </c>
      <c r="D21" s="18" t="str">
        <f>'CASA DIA TRAB SOC PSICOL'!D10</f>
        <v>PSICOLOGA</v>
      </c>
      <c r="E21" s="4">
        <f>'CASA DIA TRAB SOC PSICOL'!E10</f>
        <v>16</v>
      </c>
      <c r="F21" s="79">
        <f>'CASA DIA TRAB SOC PSICOL'!F10</f>
        <v>201</v>
      </c>
      <c r="G21" s="79">
        <f>'CASA DIA TRAB SOC PSICOL'!G10</f>
        <v>3216</v>
      </c>
      <c r="H21" s="79">
        <f>'CASA DIA TRAB SOC PSICOL'!H10</f>
        <v>4</v>
      </c>
      <c r="I21" s="79">
        <f>'CASA DIA TRAB SOC PSICOL'!I10</f>
        <v>64</v>
      </c>
      <c r="J21" s="79">
        <f>'CASA DIA TRAB SOC PSICOL'!J10</f>
        <v>0</v>
      </c>
      <c r="K21" s="79">
        <f>'CASA DIA TRAB SOC PSICOL'!K10</f>
        <v>0</v>
      </c>
      <c r="L21" s="79">
        <f>'CASA DIA TRAB SOC PSICOL'!L10</f>
        <v>3152</v>
      </c>
      <c r="M21" s="80">
        <f>'CASA DIA TRAB SOC PSICOL'!M10</f>
        <v>804</v>
      </c>
    </row>
    <row r="22" spans="1:13" ht="30" customHeight="1" x14ac:dyDescent="0.25">
      <c r="A22" s="4">
        <f>'CASA DIA TRAB SOC PSICOL'!A11</f>
        <v>16</v>
      </c>
      <c r="B22" s="4" t="str">
        <f>'CASA DIA TRAB SOC PSICOL'!B11</f>
        <v>ANA PATRICIA LEPE DOMINGUEZ</v>
      </c>
      <c r="C22" s="18" t="str">
        <f>'CASA DIA TRAB SOC PSICOL'!C11</f>
        <v>TRABAJADORA SOCIAL</v>
      </c>
      <c r="D22" s="18" t="str">
        <f>'CASA DIA TRAB SOC PSICOL'!D11</f>
        <v>TABAJADORA SOCIAL</v>
      </c>
      <c r="E22" s="4">
        <f>'CASA DIA TRAB SOC PSICOL'!E11</f>
        <v>16</v>
      </c>
      <c r="F22" s="79">
        <f>'CASA DIA TRAB SOC PSICOL'!F11</f>
        <v>212</v>
      </c>
      <c r="G22" s="79">
        <f>'CASA DIA TRAB SOC PSICOL'!G11</f>
        <v>3392</v>
      </c>
      <c r="H22" s="79">
        <f>'CASA DIA TRAB SOC PSICOL'!H11</f>
        <v>6</v>
      </c>
      <c r="I22" s="79">
        <f>'CASA DIA TRAB SOC PSICOL'!I11</f>
        <v>96</v>
      </c>
      <c r="J22" s="79">
        <f>'CASA DIA TRAB SOC PSICOL'!J11</f>
        <v>0</v>
      </c>
      <c r="K22" s="79">
        <f>'CASA DIA TRAB SOC PSICOL'!K11</f>
        <v>0</v>
      </c>
      <c r="L22" s="79">
        <f>'CASA DIA TRAB SOC PSICOL'!L11</f>
        <v>3296</v>
      </c>
      <c r="M22" s="80">
        <f>'CASA DIA TRAB SOC PSICOL'!M11</f>
        <v>848</v>
      </c>
    </row>
    <row r="23" spans="1:13" ht="30" customHeight="1" x14ac:dyDescent="0.25">
      <c r="A23" s="4">
        <f>'CASA DIA TRAB SOC PSICOL'!A12</f>
        <v>17</v>
      </c>
      <c r="B23" s="4" t="str">
        <f>'CASA DIA TRAB SOC PSICOL'!B12</f>
        <v>FRANCISCO JAVIER VALENCIA CHAVEZ</v>
      </c>
      <c r="C23" s="18" t="str">
        <f>'CASA DIA TRAB SOC PSICOL'!C12</f>
        <v>AYUDANTE CHOFER</v>
      </c>
      <c r="D23" s="18" t="str">
        <f>'CASA DIA TRAB SOC PSICOL'!D12</f>
        <v>AUXILIAR CHOFER</v>
      </c>
      <c r="E23" s="4">
        <f>'CASA DIA TRAB SOC PSICOL'!E12</f>
        <v>16</v>
      </c>
      <c r="F23" s="79">
        <f>'CASA DIA TRAB SOC PSICOL'!F12</f>
        <v>125.5</v>
      </c>
      <c r="G23" s="79">
        <f>'CASA DIA TRAB SOC PSICOL'!G12</f>
        <v>2008</v>
      </c>
      <c r="H23" s="79">
        <f>'CASA DIA TRAB SOC PSICOL'!H12</f>
        <v>0</v>
      </c>
      <c r="I23" s="79">
        <f>'CASA DIA TRAB SOC PSICOL'!I12</f>
        <v>0</v>
      </c>
      <c r="J23" s="79">
        <f>'CASA DIA TRAB SOC PSICOL'!J12</f>
        <v>5.1666666599999997</v>
      </c>
      <c r="K23" s="79">
        <f>'CASA DIA TRAB SOC PSICOL'!K12</f>
        <v>82.666666559999996</v>
      </c>
      <c r="L23" s="79">
        <f>'CASA DIA TRAB SOC PSICOL'!L12</f>
        <v>2090.6666665600001</v>
      </c>
      <c r="M23" s="80">
        <f>'CASA DIA TRAB SOC PSICOL'!M12</f>
        <v>502</v>
      </c>
    </row>
    <row r="24" spans="1:13" ht="30" customHeight="1" x14ac:dyDescent="0.25">
      <c r="A24" s="4"/>
      <c r="B24" s="5" t="s">
        <v>11</v>
      </c>
      <c r="C24" s="41"/>
      <c r="D24" s="18"/>
      <c r="E24" s="38"/>
      <c r="F24" s="74"/>
      <c r="G24" s="74">
        <f>SUM(G7:G23)</f>
        <v>49856</v>
      </c>
      <c r="H24" s="74">
        <v>68.8</v>
      </c>
      <c r="I24" s="74">
        <f>SUM(I7:I23)</f>
        <v>1264</v>
      </c>
      <c r="J24" s="74">
        <f>SUM(J7:J23)</f>
        <v>49.499996319599994</v>
      </c>
      <c r="K24" s="74">
        <f>SUM(K7:K23)</f>
        <v>791.9999411135999</v>
      </c>
      <c r="L24" s="74">
        <f>SUM(L7:L23)</f>
        <v>49383.999941113601</v>
      </c>
      <c r="M24" s="81">
        <f t="shared" ref="M24" si="0">SUM(M7:M23)</f>
        <v>12464</v>
      </c>
    </row>
    <row r="25" spans="1:13" ht="5.25" customHeight="1" x14ac:dyDescent="0.25">
      <c r="L25" s="6">
        <f>+direc!M13+CAIC!M14+'DESPENSA COMEDER'!M13+'CASA DIA TRAB SOC PSICOL'!L13</f>
        <v>46711.999941113601</v>
      </c>
    </row>
    <row r="26" spans="1:13" hidden="1" x14ac:dyDescent="0.25"/>
    <row r="27" spans="1:13" ht="16.5" x14ac:dyDescent="0.3">
      <c r="A27" s="21"/>
      <c r="B27" s="27"/>
      <c r="C27" s="76"/>
      <c r="D27" s="76"/>
      <c r="E27" s="9"/>
      <c r="F27" s="9"/>
      <c r="G27" s="21"/>
      <c r="H27" s="21"/>
      <c r="I27" s="1"/>
      <c r="J27" s="1"/>
      <c r="K27" s="1"/>
      <c r="L27" s="1"/>
    </row>
    <row r="28" spans="1:13" ht="16.5" x14ac:dyDescent="0.3">
      <c r="A28" s="3"/>
      <c r="B28" s="28"/>
      <c r="C28" s="77"/>
      <c r="D28" s="76"/>
      <c r="E28" s="9"/>
      <c r="F28" s="9"/>
      <c r="G28" s="17"/>
      <c r="H28" s="17"/>
      <c r="I28" s="1"/>
      <c r="J28" s="1"/>
      <c r="K28" s="1"/>
      <c r="L28" s="1"/>
    </row>
    <row r="29" spans="1:13" ht="16.5" x14ac:dyDescent="0.3">
      <c r="A29" s="3"/>
      <c r="B29" s="28"/>
      <c r="C29" s="77"/>
      <c r="D29" s="76"/>
      <c r="E29" s="9"/>
      <c r="F29" s="9"/>
      <c r="G29" s="17"/>
      <c r="H29" s="17"/>
      <c r="I29" s="1"/>
      <c r="J29" s="1"/>
      <c r="K29" s="1"/>
      <c r="L29" s="1"/>
    </row>
    <row r="30" spans="1:13" ht="16.5" x14ac:dyDescent="0.3">
      <c r="A30" s="22"/>
      <c r="B30" s="22"/>
      <c r="C30" s="77"/>
      <c r="D30" s="76"/>
      <c r="E30" s="9"/>
      <c r="F30" s="9"/>
      <c r="G30" s="23"/>
      <c r="H30" s="23"/>
      <c r="I30" s="1"/>
      <c r="J30" s="1"/>
      <c r="K30" s="1"/>
      <c r="L30" s="1"/>
      <c r="M30" s="6"/>
    </row>
    <row r="31" spans="1:13" ht="16.5" x14ac:dyDescent="0.3">
      <c r="A31" s="23"/>
      <c r="B31" s="23"/>
      <c r="C31" s="78"/>
      <c r="D31" s="76"/>
      <c r="E31" s="9"/>
      <c r="F31" s="9"/>
      <c r="G31" s="23"/>
      <c r="H31" s="23"/>
      <c r="I31" s="1"/>
      <c r="J31" s="1"/>
      <c r="K31" s="1"/>
      <c r="L31" s="1"/>
      <c r="M31" s="6"/>
    </row>
  </sheetData>
  <pageMargins left="0.39370078740157483" right="0.39370078740157483" top="0.39370078740157483" bottom="0.39370078740157483" header="0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2020-12-15T15:38:32Z</cp:lastPrinted>
  <dcterms:created xsi:type="dcterms:W3CDTF">2015-09-29T01:57:28Z</dcterms:created>
  <dcterms:modified xsi:type="dcterms:W3CDTF">2021-03-22T21:19:37Z</dcterms:modified>
</cp:coreProperties>
</file>