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OneDrive\Escritorio\NOMINAS AGENCIA 2020\"/>
    </mc:Choice>
  </mc:AlternateContent>
  <bookViews>
    <workbookView xWindow="0" yWindow="0" windowWidth="38400" windowHeight="12300"/>
  </bookViews>
  <sheets>
    <sheet name="Hoja1" sheetId="4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43" l="1"/>
  <c r="K6" i="43"/>
  <c r="J40" i="43"/>
  <c r="K26" i="43"/>
  <c r="J26" i="43"/>
  <c r="G40" i="43" l="1"/>
  <c r="C36" i="43"/>
  <c r="G36" i="43"/>
  <c r="G31" i="43"/>
  <c r="G26" i="43"/>
  <c r="G21" i="43"/>
  <c r="G16" i="43"/>
  <c r="G11" i="43"/>
  <c r="G6" i="43"/>
  <c r="C44" i="43"/>
  <c r="D44" i="43"/>
  <c r="E44" i="43"/>
  <c r="G44" i="43"/>
  <c r="H44" i="43"/>
  <c r="I44" i="43"/>
  <c r="F40" i="43"/>
  <c r="K40" i="43"/>
  <c r="K11" i="43"/>
  <c r="F26" i="43"/>
  <c r="F21" i="43"/>
  <c r="F11" i="43"/>
  <c r="F16" i="43"/>
  <c r="K16" i="43"/>
  <c r="F36" i="43"/>
  <c r="F44" i="43"/>
  <c r="K36" i="43"/>
  <c r="K21" i="43"/>
  <c r="K31" i="43"/>
  <c r="K44" i="43"/>
  <c r="J31" i="43"/>
  <c r="J6" i="43"/>
  <c r="J44" i="43"/>
</calcChain>
</file>

<file path=xl/sharedStrings.xml><?xml version="1.0" encoding="utf-8"?>
<sst xmlns="http://schemas.openxmlformats.org/spreadsheetml/2006/main" count="39" uniqueCount="38">
  <si>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</si>
  <si>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</si>
  <si>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</si>
  <si>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</si>
  <si>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</si>
  <si>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</si>
  <si>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</si>
  <si>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</si>
  <si>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</si>
  <si>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</si>
  <si>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</si>
  <si>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</si>
  <si>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</si>
  <si>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</si>
  <si>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</si>
  <si>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</si>
  <si>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</si>
  <si>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</si>
  <si>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</si>
  <si>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</si>
  <si>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</si>
  <si>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</si>
  <si>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</si>
  <si>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</si>
  <si>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</si>
  <si>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</si>
  <si>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</si>
  <si>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</si>
  <si>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JUDITH RAMIREZ SANTILLAN</t>
  </si>
  <si>
    <t>Elaboro</t>
  </si>
  <si>
    <t xml:space="preserve">Contador Externo </t>
  </si>
  <si>
    <t>KAREN ALEJANDRA JACKSON BERZUNZA</t>
  </si>
  <si>
    <t>NIVEL 20 DIRECTORA VINCULACION CON AREAS ESTRATEGICAS</t>
  </si>
  <si>
    <t>NIVEL 17 TECNICO EN EFICIA ENERGETICA</t>
  </si>
  <si>
    <t>NIVEL 17 TECNICO EN ENERGIAS LIMPIAS</t>
  </si>
  <si>
    <t>NAOMI MONSERRAT AGUIRRE RIVERA</t>
  </si>
  <si>
    <t>Mtro Jose Luis Aguilar Gutierrez</t>
  </si>
  <si>
    <t>NOMINA DEL 16 AL  30 DE SEPTIEMBRE 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</si>
</sst>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22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4" fillId="0" borderId="0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3" fillId="0" borderId="27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4" fontId="3" fillId="0" borderId="15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44" fontId="3" fillId="0" borderId="2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304800</xdr:colOff>
      <xdr:row>47</xdr:row>
      <xdr:rowOff>110913</xdr:rowOff>
    </xdr:to>
    <xdr:sp macro="" textlink="">
      <xdr:nvSpPr>
        <xdr:cNvPr id="1028" name="AutoShape 4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701463</xdr:colOff>
      <xdr:row>2</xdr:row>
      <xdr:rowOff>154305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9" zoomScale="90" zoomScaleNormal="90" workbookViewId="0">
      <selection activeCell="H36" sqref="H36:H39"/>
    </sheetView>
  </sheetViews>
  <sheetFormatPr baseColWidth="10" defaultColWidth="10.7109375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8" width="12.140625" bestFit="1" customWidth="1"/>
    <col min="9" max="9" width="11.5703125" bestFit="1" customWidth="1"/>
    <col min="10" max="10" width="12.140625" bestFit="1" customWidth="1"/>
    <col min="11" max="11" width="12.140625" customWidth="1"/>
    <col min="12" max="12" width="27" customWidth="1"/>
  </cols>
  <sheetData>
    <row r="1" spans="1:13" ht="18" x14ac:dyDescent="0.25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8" x14ac:dyDescent="0.25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15.75" thickBot="1" x14ac:dyDescent="0.3"/>
    <row r="4" spans="1:13" s="14" customFormat="1" ht="48.75" customHeight="1" thickBot="1" x14ac:dyDescent="0.25">
      <c r="A4" s="9" t="s">
        <v>9</v>
      </c>
      <c r="B4" s="10" t="s">
        <v>8</v>
      </c>
      <c r="C4" s="10" t="s">
        <v>14</v>
      </c>
      <c r="D4" s="11" t="s">
        <v>16</v>
      </c>
      <c r="E4" s="11" t="s">
        <v>17</v>
      </c>
      <c r="F4" s="11" t="s">
        <v>15</v>
      </c>
      <c r="G4" s="11" t="s">
        <v>3</v>
      </c>
      <c r="H4" s="11" t="s">
        <v>4</v>
      </c>
      <c r="I4" s="11" t="s">
        <v>25</v>
      </c>
      <c r="J4" s="11" t="s">
        <v>5</v>
      </c>
      <c r="K4" s="12" t="s">
        <v>6</v>
      </c>
      <c r="L4" s="13" t="s">
        <v>11</v>
      </c>
    </row>
    <row r="5" spans="1:13" s="14" customFormat="1" ht="24.75" customHeight="1" thickBot="1" x14ac:dyDescent="0.25">
      <c r="A5" s="15"/>
      <c r="B5" s="16"/>
      <c r="C5" s="16">
        <v>1101</v>
      </c>
      <c r="D5" s="17">
        <v>1712</v>
      </c>
      <c r="E5" s="17">
        <v>1713</v>
      </c>
      <c r="F5" s="17"/>
      <c r="G5" s="17">
        <v>1401</v>
      </c>
      <c r="H5" s="17" t="s">
        <v>18</v>
      </c>
      <c r="I5" s="17" t="s">
        <v>26</v>
      </c>
      <c r="J5" s="17"/>
      <c r="K5" s="18"/>
      <c r="L5" s="19"/>
    </row>
    <row r="6" spans="1:13" s="2" customFormat="1" ht="28.5" customHeight="1" thickBot="1" x14ac:dyDescent="0.25">
      <c r="A6" s="5" t="s">
        <v>1</v>
      </c>
      <c r="B6" s="53">
        <v>15</v>
      </c>
      <c r="C6" s="37">
        <v>42499</v>
      </c>
      <c r="D6" s="37">
        <v>1601</v>
      </c>
      <c r="E6" s="37">
        <v>1119</v>
      </c>
      <c r="F6" s="37">
        <v>45219</v>
      </c>
      <c r="G6" s="37">
        <f>C6*11.5%</f>
        <v>4887.3850000000002</v>
      </c>
      <c r="H6" s="37">
        <v>11633.75</v>
      </c>
      <c r="I6" s="37"/>
      <c r="J6" s="37">
        <f>SUM(G6:H6)</f>
        <v>16521.135000000002</v>
      </c>
      <c r="K6" s="55">
        <f>F6-J6</f>
        <v>28697.864999999998</v>
      </c>
      <c r="L6" s="38"/>
    </row>
    <row r="7" spans="1:13" s="2" customFormat="1" ht="13.5" thickTop="1" x14ac:dyDescent="0.2">
      <c r="A7" s="3"/>
      <c r="B7" s="30"/>
      <c r="C7" s="34"/>
      <c r="D7" s="34"/>
      <c r="E7" s="34"/>
      <c r="F7" s="34"/>
      <c r="G7" s="34"/>
      <c r="H7" s="34"/>
      <c r="I7" s="34"/>
      <c r="J7" s="34"/>
      <c r="K7" s="41"/>
      <c r="L7" s="39"/>
    </row>
    <row r="8" spans="1:13" s="2" customFormat="1" ht="12.75" x14ac:dyDescent="0.2">
      <c r="A8" s="3" t="s">
        <v>10</v>
      </c>
      <c r="B8" s="30"/>
      <c r="C8" s="34"/>
      <c r="D8" s="34"/>
      <c r="E8" s="34"/>
      <c r="F8" s="34"/>
      <c r="G8" s="34"/>
      <c r="H8" s="34"/>
      <c r="I8" s="34"/>
      <c r="J8" s="34"/>
      <c r="K8" s="41"/>
      <c r="L8" s="39"/>
    </row>
    <row r="9" spans="1:13" s="2" customFormat="1" ht="12.75" x14ac:dyDescent="0.2">
      <c r="A9" s="3"/>
      <c r="B9" s="30"/>
      <c r="C9" s="34"/>
      <c r="D9" s="34"/>
      <c r="E9" s="34"/>
      <c r="F9" s="34"/>
      <c r="G9" s="34"/>
      <c r="H9" s="34"/>
      <c r="I9" s="34"/>
      <c r="J9" s="34"/>
      <c r="K9" s="41"/>
      <c r="L9" s="39"/>
    </row>
    <row r="10" spans="1:13" s="2" customFormat="1" ht="13.5" thickBot="1" x14ac:dyDescent="0.25">
      <c r="A10" s="1"/>
      <c r="B10" s="51"/>
      <c r="C10" s="36"/>
      <c r="D10" s="36"/>
      <c r="E10" s="36"/>
      <c r="F10" s="36"/>
      <c r="G10" s="36"/>
      <c r="H10" s="36"/>
      <c r="I10" s="36"/>
      <c r="J10" s="36"/>
      <c r="K10" s="42"/>
      <c r="L10" s="54"/>
    </row>
    <row r="11" spans="1:13" s="2" customFormat="1" ht="28.5" customHeight="1" thickBot="1" x14ac:dyDescent="0.25">
      <c r="A11" s="6" t="s">
        <v>0</v>
      </c>
      <c r="B11" s="29">
        <v>15</v>
      </c>
      <c r="C11" s="31">
        <v>12864.5</v>
      </c>
      <c r="D11" s="33">
        <v>643</v>
      </c>
      <c r="E11" s="33">
        <v>528.5</v>
      </c>
      <c r="F11" s="33">
        <f>+C11+D11+E11</f>
        <v>14036</v>
      </c>
      <c r="G11" s="37">
        <f>C11*11.5%</f>
        <v>1479.4175</v>
      </c>
      <c r="H11" s="33">
        <v>2381.42</v>
      </c>
      <c r="I11" s="33">
        <v>1838</v>
      </c>
      <c r="J11" s="33">
        <v>5698.84</v>
      </c>
      <c r="K11" s="40">
        <f>C11+D11+E11-G11-H11-I11</f>
        <v>8337.1625000000004</v>
      </c>
      <c r="L11" s="38"/>
    </row>
    <row r="12" spans="1:13" s="2" customFormat="1" ht="15.75" thickTop="1" x14ac:dyDescent="0.25">
      <c r="A12" s="3"/>
      <c r="B12" s="30"/>
      <c r="C12" s="32"/>
      <c r="D12" s="34"/>
      <c r="E12" s="34"/>
      <c r="F12" s="34"/>
      <c r="G12" s="34"/>
      <c r="H12" s="34"/>
      <c r="I12" s="34"/>
      <c r="J12" s="34"/>
      <c r="K12" s="41"/>
      <c r="L12" s="39"/>
      <c r="M12"/>
    </row>
    <row r="13" spans="1:13" s="2" customFormat="1" ht="25.5" x14ac:dyDescent="0.2">
      <c r="A13" s="4" t="s">
        <v>12</v>
      </c>
      <c r="B13" s="30"/>
      <c r="C13" s="32"/>
      <c r="D13" s="34"/>
      <c r="E13" s="34"/>
      <c r="F13" s="34"/>
      <c r="G13" s="34"/>
      <c r="H13" s="34"/>
      <c r="I13" s="34"/>
      <c r="J13" s="34"/>
      <c r="K13" s="41"/>
      <c r="L13" s="39"/>
    </row>
    <row r="14" spans="1:13" s="2" customFormat="1" ht="12.75" x14ac:dyDescent="0.2">
      <c r="A14" s="3"/>
      <c r="B14" s="30"/>
      <c r="C14" s="32"/>
      <c r="D14" s="34"/>
      <c r="E14" s="34"/>
      <c r="F14" s="34"/>
      <c r="G14" s="34"/>
      <c r="H14" s="34"/>
      <c r="I14" s="34"/>
      <c r="J14" s="34"/>
      <c r="K14" s="41"/>
      <c r="L14" s="39"/>
    </row>
    <row r="15" spans="1:13" s="2" customFormat="1" ht="13.5" thickBot="1" x14ac:dyDescent="0.25">
      <c r="A15" s="1"/>
      <c r="B15" s="51"/>
      <c r="C15" s="50"/>
      <c r="D15" s="36"/>
      <c r="E15" s="36"/>
      <c r="F15" s="36"/>
      <c r="G15" s="36"/>
      <c r="H15" s="36"/>
      <c r="I15" s="36"/>
      <c r="J15" s="36"/>
      <c r="K15" s="42"/>
      <c r="L15" s="54"/>
    </row>
    <row r="16" spans="1:13" s="2" customFormat="1" ht="28.5" customHeight="1" thickBot="1" x14ac:dyDescent="0.25">
      <c r="A16" s="6" t="s">
        <v>2</v>
      </c>
      <c r="B16" s="29">
        <v>15</v>
      </c>
      <c r="C16" s="31">
        <v>12864.5</v>
      </c>
      <c r="D16" s="33">
        <v>643</v>
      </c>
      <c r="E16" s="33">
        <v>528.5</v>
      </c>
      <c r="F16" s="33">
        <f>+C16+D16+E16</f>
        <v>14036</v>
      </c>
      <c r="G16" s="37">
        <f>C16*11.5%</f>
        <v>1479.4175</v>
      </c>
      <c r="H16" s="33">
        <v>2381.42</v>
      </c>
      <c r="I16" s="33">
        <v>4306.3599999999997</v>
      </c>
      <c r="J16" s="33">
        <v>8167.2</v>
      </c>
      <c r="K16" s="40">
        <f>+F16-8167.2</f>
        <v>5868.8</v>
      </c>
      <c r="L16" s="47"/>
    </row>
    <row r="17" spans="1:14" s="2" customFormat="1" ht="13.5" thickTop="1" x14ac:dyDescent="0.2">
      <c r="A17" s="3"/>
      <c r="B17" s="30"/>
      <c r="C17" s="32"/>
      <c r="D17" s="34"/>
      <c r="E17" s="34"/>
      <c r="F17" s="34"/>
      <c r="G17" s="34"/>
      <c r="H17" s="34"/>
      <c r="I17" s="34"/>
      <c r="J17" s="34"/>
      <c r="K17" s="41"/>
      <c r="L17" s="48"/>
    </row>
    <row r="18" spans="1:14" s="2" customFormat="1" ht="25.5" x14ac:dyDescent="0.2">
      <c r="A18" s="4" t="s">
        <v>33</v>
      </c>
      <c r="B18" s="30"/>
      <c r="C18" s="32"/>
      <c r="D18" s="34"/>
      <c r="E18" s="34"/>
      <c r="F18" s="34"/>
      <c r="G18" s="34"/>
      <c r="H18" s="34"/>
      <c r="I18" s="34"/>
      <c r="J18" s="34"/>
      <c r="K18" s="41"/>
      <c r="L18" s="48"/>
    </row>
    <row r="19" spans="1:14" s="2" customFormat="1" ht="12.75" x14ac:dyDescent="0.2">
      <c r="A19" s="3"/>
      <c r="B19" s="30"/>
      <c r="C19" s="32"/>
      <c r="D19" s="34"/>
      <c r="E19" s="34"/>
      <c r="F19" s="34"/>
      <c r="G19" s="34"/>
      <c r="H19" s="34"/>
      <c r="I19" s="34"/>
      <c r="J19" s="34"/>
      <c r="K19" s="41"/>
      <c r="L19" s="48"/>
    </row>
    <row r="20" spans="1:14" s="2" customFormat="1" ht="13.5" thickBot="1" x14ac:dyDescent="0.25">
      <c r="A20" s="1"/>
      <c r="B20" s="51"/>
      <c r="C20" s="50"/>
      <c r="D20" s="36"/>
      <c r="E20" s="36"/>
      <c r="F20" s="36"/>
      <c r="G20" s="36"/>
      <c r="H20" s="36"/>
      <c r="I20" s="36"/>
      <c r="J20" s="36"/>
      <c r="K20" s="42"/>
      <c r="L20" s="49"/>
      <c r="M20" s="21"/>
      <c r="N20" s="21"/>
    </row>
    <row r="21" spans="1:14" s="2" customFormat="1" ht="28.5" customHeight="1" thickBot="1" x14ac:dyDescent="0.25">
      <c r="A21" s="6" t="s">
        <v>28</v>
      </c>
      <c r="B21" s="29">
        <v>15</v>
      </c>
      <c r="C21" s="33">
        <v>6019</v>
      </c>
      <c r="D21" s="33">
        <v>401</v>
      </c>
      <c r="E21" s="33">
        <v>351</v>
      </c>
      <c r="F21" s="33">
        <f>+E21+D21+C21</f>
        <v>6771</v>
      </c>
      <c r="G21" s="37">
        <f>C21*11.5%</f>
        <v>692.18500000000006</v>
      </c>
      <c r="H21" s="33">
        <v>720.54</v>
      </c>
      <c r="I21" s="33">
        <v>0</v>
      </c>
      <c r="J21" s="33">
        <f>G21+H21+I21</f>
        <v>1412.7249999999999</v>
      </c>
      <c r="K21" s="40">
        <f t="shared" ref="K21" si="0">C21+D21+E21-G21-H21-I21</f>
        <v>5358.2749999999996</v>
      </c>
      <c r="L21" s="33"/>
      <c r="M21" s="56"/>
      <c r="N21" s="57"/>
    </row>
    <row r="22" spans="1:14" s="2" customFormat="1" ht="13.5" thickTop="1" x14ac:dyDescent="0.2">
      <c r="A22" s="3"/>
      <c r="B22" s="30"/>
      <c r="C22" s="34"/>
      <c r="D22" s="34"/>
      <c r="E22" s="34"/>
      <c r="F22" s="34"/>
      <c r="G22" s="34"/>
      <c r="H22" s="34"/>
      <c r="I22" s="34"/>
      <c r="J22" s="34"/>
      <c r="K22" s="41"/>
      <c r="L22" s="34"/>
      <c r="M22" s="56"/>
      <c r="N22" s="57"/>
    </row>
    <row r="23" spans="1:14" s="2" customFormat="1" ht="25.5" x14ac:dyDescent="0.2">
      <c r="A23" s="4" t="s">
        <v>20</v>
      </c>
      <c r="B23" s="30"/>
      <c r="C23" s="34"/>
      <c r="D23" s="34"/>
      <c r="E23" s="34"/>
      <c r="F23" s="34"/>
      <c r="G23" s="34"/>
      <c r="H23" s="34"/>
      <c r="I23" s="34"/>
      <c r="J23" s="34"/>
      <c r="K23" s="41"/>
      <c r="L23" s="34"/>
      <c r="M23" s="56"/>
      <c r="N23" s="57"/>
    </row>
    <row r="24" spans="1:14" s="2" customFormat="1" ht="12.75" x14ac:dyDescent="0.2">
      <c r="A24" s="3"/>
      <c r="B24" s="30"/>
      <c r="C24" s="34"/>
      <c r="D24" s="34"/>
      <c r="E24" s="34"/>
      <c r="F24" s="34"/>
      <c r="G24" s="34"/>
      <c r="H24" s="34"/>
      <c r="I24" s="34"/>
      <c r="J24" s="34"/>
      <c r="K24" s="41"/>
      <c r="L24" s="34"/>
      <c r="M24" s="56"/>
      <c r="N24" s="57"/>
    </row>
    <row r="25" spans="1:14" s="2" customFormat="1" ht="13.5" thickBot="1" x14ac:dyDescent="0.25">
      <c r="A25" s="1"/>
      <c r="B25" s="51"/>
      <c r="C25" s="36"/>
      <c r="D25" s="36"/>
      <c r="E25" s="36"/>
      <c r="F25" s="36"/>
      <c r="G25" s="36"/>
      <c r="H25" s="36"/>
      <c r="I25" s="34"/>
      <c r="J25" s="36"/>
      <c r="K25" s="42"/>
      <c r="L25" s="36"/>
      <c r="M25" s="56"/>
      <c r="N25" s="57"/>
    </row>
    <row r="26" spans="1:14" s="2" customFormat="1" ht="28.5" customHeight="1" thickBot="1" x14ac:dyDescent="0.25">
      <c r="A26" s="6" t="s">
        <v>19</v>
      </c>
      <c r="B26" s="29">
        <v>15</v>
      </c>
      <c r="C26" s="31">
        <v>6803</v>
      </c>
      <c r="D26" s="33">
        <v>470.5</v>
      </c>
      <c r="E26" s="33">
        <v>432.5</v>
      </c>
      <c r="F26" s="33">
        <f>+E26+D26+C26</f>
        <v>7706</v>
      </c>
      <c r="G26" s="37">
        <f>C26*11.5%</f>
        <v>782.34500000000003</v>
      </c>
      <c r="H26" s="33">
        <v>920.25</v>
      </c>
      <c r="I26" s="33">
        <v>1126.8800000000001</v>
      </c>
      <c r="J26" s="33">
        <f>G26+H26+I26</f>
        <v>2829.4750000000004</v>
      </c>
      <c r="K26" s="40">
        <f>F26-J26</f>
        <v>4876.5249999999996</v>
      </c>
      <c r="L26" s="38"/>
    </row>
    <row r="27" spans="1:14" s="2" customFormat="1" ht="13.5" thickTop="1" x14ac:dyDescent="0.2">
      <c r="A27" s="3"/>
      <c r="B27" s="30"/>
      <c r="C27" s="32"/>
      <c r="D27" s="34"/>
      <c r="E27" s="34"/>
      <c r="F27" s="34"/>
      <c r="G27" s="34"/>
      <c r="H27" s="34"/>
      <c r="I27" s="34"/>
      <c r="J27" s="34"/>
      <c r="K27" s="41"/>
      <c r="L27" s="39"/>
    </row>
    <row r="28" spans="1:14" s="2" customFormat="1" ht="25.5" x14ac:dyDescent="0.2">
      <c r="A28" s="4" t="s">
        <v>24</v>
      </c>
      <c r="B28" s="30"/>
      <c r="C28" s="32"/>
      <c r="D28" s="34"/>
      <c r="E28" s="34"/>
      <c r="F28" s="34"/>
      <c r="G28" s="34"/>
      <c r="H28" s="34"/>
      <c r="I28" s="34"/>
      <c r="J28" s="34"/>
      <c r="K28" s="41"/>
      <c r="L28" s="39"/>
    </row>
    <row r="29" spans="1:14" s="2" customFormat="1" ht="12.75" x14ac:dyDescent="0.2">
      <c r="A29" s="3"/>
      <c r="B29" s="30"/>
      <c r="C29" s="32"/>
      <c r="D29" s="34"/>
      <c r="E29" s="34"/>
      <c r="F29" s="34"/>
      <c r="G29" s="34"/>
      <c r="H29" s="34"/>
      <c r="I29" s="34"/>
      <c r="J29" s="34"/>
      <c r="K29" s="41"/>
      <c r="L29" s="39"/>
    </row>
    <row r="30" spans="1:14" s="2" customFormat="1" ht="13.5" thickBot="1" x14ac:dyDescent="0.25">
      <c r="A30" s="1"/>
      <c r="B30" s="51"/>
      <c r="C30" s="50"/>
      <c r="D30" s="36"/>
      <c r="E30" s="36"/>
      <c r="F30" s="36"/>
      <c r="G30" s="36"/>
      <c r="H30" s="36"/>
      <c r="I30" s="36"/>
      <c r="J30" s="36"/>
      <c r="K30" s="42"/>
      <c r="L30" s="46"/>
    </row>
    <row r="31" spans="1:14" s="2" customFormat="1" ht="28.5" customHeight="1" thickBot="1" x14ac:dyDescent="0.25">
      <c r="A31" s="20" t="s">
        <v>27</v>
      </c>
      <c r="B31" s="30">
        <v>15</v>
      </c>
      <c r="C31" s="31">
        <v>12864.5</v>
      </c>
      <c r="D31" s="33">
        <v>643</v>
      </c>
      <c r="E31" s="33">
        <v>528.5</v>
      </c>
      <c r="F31" s="33">
        <v>14036</v>
      </c>
      <c r="G31" s="37">
        <f>C31*11.5%</f>
        <v>1479.4175</v>
      </c>
      <c r="H31" s="33">
        <v>2381.42</v>
      </c>
      <c r="I31" s="33">
        <v>0</v>
      </c>
      <c r="J31" s="33">
        <f>SUM(G31:H31)</f>
        <v>3860.8375000000001</v>
      </c>
      <c r="K31" s="40">
        <f t="shared" ref="K31" si="1">C31+D31+E31-G31-H31-I31</f>
        <v>10175.1625</v>
      </c>
      <c r="L31" s="38"/>
    </row>
    <row r="32" spans="1:14" s="2" customFormat="1" ht="13.5" thickTop="1" x14ac:dyDescent="0.2">
      <c r="A32" s="3"/>
      <c r="B32" s="30"/>
      <c r="C32" s="32"/>
      <c r="D32" s="34"/>
      <c r="E32" s="34"/>
      <c r="F32" s="34"/>
      <c r="G32" s="34"/>
      <c r="H32" s="34"/>
      <c r="I32" s="34"/>
      <c r="J32" s="34"/>
      <c r="K32" s="41"/>
      <c r="L32" s="39"/>
    </row>
    <row r="33" spans="1:12" s="2" customFormat="1" ht="25.5" x14ac:dyDescent="0.2">
      <c r="A33" s="4" t="s">
        <v>34</v>
      </c>
      <c r="B33" s="30"/>
      <c r="C33" s="32"/>
      <c r="D33" s="34"/>
      <c r="E33" s="34"/>
      <c r="F33" s="34"/>
      <c r="G33" s="34"/>
      <c r="H33" s="34"/>
      <c r="I33" s="34"/>
      <c r="J33" s="34"/>
      <c r="K33" s="41"/>
      <c r="L33" s="39"/>
    </row>
    <row r="34" spans="1:12" s="2" customFormat="1" ht="12.75" x14ac:dyDescent="0.2">
      <c r="A34" s="3"/>
      <c r="B34" s="30"/>
      <c r="C34" s="32"/>
      <c r="D34" s="34"/>
      <c r="E34" s="34"/>
      <c r="F34" s="34"/>
      <c r="G34" s="34"/>
      <c r="H34" s="34"/>
      <c r="I34" s="34"/>
      <c r="J34" s="34"/>
      <c r="K34" s="41"/>
      <c r="L34" s="39"/>
    </row>
    <row r="35" spans="1:12" s="2" customFormat="1" ht="12.75" x14ac:dyDescent="0.2">
      <c r="A35" s="3"/>
      <c r="B35" s="30"/>
      <c r="C35" s="50"/>
      <c r="D35" s="36"/>
      <c r="E35" s="36"/>
      <c r="F35" s="36"/>
      <c r="G35" s="36"/>
      <c r="H35" s="36"/>
      <c r="I35" s="36"/>
      <c r="J35" s="36"/>
      <c r="K35" s="42"/>
      <c r="L35" s="39"/>
    </row>
    <row r="36" spans="1:12" s="2" customFormat="1" ht="25.5" x14ac:dyDescent="0.2">
      <c r="A36" s="28" t="s">
        <v>31</v>
      </c>
      <c r="B36" s="29">
        <v>15</v>
      </c>
      <c r="C36" s="31">
        <f>35981/2</f>
        <v>17990.5</v>
      </c>
      <c r="D36" s="33">
        <v>840</v>
      </c>
      <c r="E36" s="33">
        <v>595.5</v>
      </c>
      <c r="F36" s="33">
        <f>SUM(C36:E39)</f>
        <v>19426</v>
      </c>
      <c r="G36" s="33">
        <f>C36*11.5%</f>
        <v>2068.9075000000003</v>
      </c>
      <c r="H36" s="33">
        <v>4141.42</v>
      </c>
      <c r="I36" s="33">
        <v>0</v>
      </c>
      <c r="J36" s="33">
        <v>6210.33</v>
      </c>
      <c r="K36" s="33">
        <f>F36-G36-H36-I36</f>
        <v>13215.672499999999</v>
      </c>
      <c r="L36" s="43"/>
    </row>
    <row r="37" spans="1:12" s="2" customFormat="1" ht="38.25" x14ac:dyDescent="0.2">
      <c r="A37" s="22" t="s">
        <v>32</v>
      </c>
      <c r="B37" s="30"/>
      <c r="C37" s="32"/>
      <c r="D37" s="34"/>
      <c r="E37" s="34"/>
      <c r="F37" s="34"/>
      <c r="G37" s="34"/>
      <c r="H37" s="34"/>
      <c r="I37" s="34"/>
      <c r="J37" s="34"/>
      <c r="K37" s="34"/>
      <c r="L37" s="44"/>
    </row>
    <row r="38" spans="1:12" s="2" customFormat="1" ht="15" customHeight="1" x14ac:dyDescent="0.2">
      <c r="A38" s="23"/>
      <c r="B38" s="30"/>
      <c r="C38" s="32"/>
      <c r="D38" s="34"/>
      <c r="E38" s="34"/>
      <c r="F38" s="34"/>
      <c r="G38" s="34"/>
      <c r="H38" s="34"/>
      <c r="I38" s="34"/>
      <c r="J38" s="34"/>
      <c r="K38" s="34"/>
      <c r="L38" s="44"/>
    </row>
    <row r="39" spans="1:12" s="2" customFormat="1" ht="15" customHeight="1" x14ac:dyDescent="0.2">
      <c r="A39" s="24"/>
      <c r="B39" s="30"/>
      <c r="C39" s="32"/>
      <c r="D39" s="34"/>
      <c r="E39" s="34"/>
      <c r="F39" s="34"/>
      <c r="G39" s="34"/>
      <c r="H39" s="34"/>
      <c r="I39" s="34"/>
      <c r="J39" s="34"/>
      <c r="K39" s="34"/>
      <c r="L39" s="45"/>
    </row>
    <row r="40" spans="1:12" s="2" customFormat="1" ht="27" customHeight="1" x14ac:dyDescent="0.2">
      <c r="A40" s="28" t="s">
        <v>35</v>
      </c>
      <c r="B40" s="29">
        <v>15</v>
      </c>
      <c r="C40" s="31">
        <v>6803</v>
      </c>
      <c r="D40" s="33">
        <v>470.5</v>
      </c>
      <c r="E40" s="33">
        <v>432.5</v>
      </c>
      <c r="F40" s="33">
        <f>SUM(C40:E43)</f>
        <v>7706</v>
      </c>
      <c r="G40" s="33">
        <f>C40*11.5%</f>
        <v>782.34500000000003</v>
      </c>
      <c r="H40" s="33">
        <v>920.25</v>
      </c>
      <c r="I40" s="33">
        <v>0</v>
      </c>
      <c r="J40" s="33">
        <f>G40+H40+I40</f>
        <v>1702.595</v>
      </c>
      <c r="K40" s="33">
        <f>F40-G40-H40-I40</f>
        <v>6003.4049999999997</v>
      </c>
      <c r="L40" s="43"/>
    </row>
    <row r="41" spans="1:12" ht="23.45" customHeight="1" x14ac:dyDescent="0.25">
      <c r="A41" s="22" t="s">
        <v>24</v>
      </c>
      <c r="B41" s="30"/>
      <c r="C41" s="32"/>
      <c r="D41" s="34"/>
      <c r="E41" s="34"/>
      <c r="F41" s="34"/>
      <c r="G41" s="34"/>
      <c r="H41" s="34"/>
      <c r="I41" s="34"/>
      <c r="J41" s="34"/>
      <c r="K41" s="34"/>
      <c r="L41" s="44"/>
    </row>
    <row r="42" spans="1:12" x14ac:dyDescent="0.25">
      <c r="A42" s="23"/>
      <c r="B42" s="30"/>
      <c r="C42" s="32"/>
      <c r="D42" s="34"/>
      <c r="E42" s="34"/>
      <c r="F42" s="34"/>
      <c r="G42" s="34"/>
      <c r="H42" s="34"/>
      <c r="I42" s="34"/>
      <c r="J42" s="34"/>
      <c r="K42" s="34"/>
      <c r="L42" s="44"/>
    </row>
    <row r="43" spans="1:12" ht="26.45" customHeight="1" thickBot="1" x14ac:dyDescent="0.3">
      <c r="A43" s="24"/>
      <c r="B43" s="30"/>
      <c r="C43" s="32"/>
      <c r="D43" s="34"/>
      <c r="E43" s="34"/>
      <c r="F43" s="34"/>
      <c r="G43" s="34"/>
      <c r="H43" s="34"/>
      <c r="I43" s="34"/>
      <c r="J43" s="34"/>
      <c r="K43" s="34"/>
      <c r="L43" s="45"/>
    </row>
    <row r="44" spans="1:12" ht="17.45" customHeight="1" thickBot="1" x14ac:dyDescent="0.3">
      <c r="A44" s="27" t="s">
        <v>13</v>
      </c>
      <c r="B44" s="26"/>
      <c r="C44" s="25">
        <f t="shared" ref="C44:J44" si="2">SUM(C6:C40)</f>
        <v>118708</v>
      </c>
      <c r="D44" s="25">
        <f t="shared" si="2"/>
        <v>5712</v>
      </c>
      <c r="E44" s="25">
        <f t="shared" si="2"/>
        <v>4516</v>
      </c>
      <c r="F44" s="25">
        <f t="shared" si="2"/>
        <v>128936</v>
      </c>
      <c r="G44" s="25">
        <f t="shared" si="2"/>
        <v>13651.419999999996</v>
      </c>
      <c r="H44" s="25">
        <f t="shared" si="2"/>
        <v>25480.47</v>
      </c>
      <c r="I44" s="25">
        <f t="shared" si="2"/>
        <v>7271.24</v>
      </c>
      <c r="J44" s="25">
        <f t="shared" si="2"/>
        <v>46403.137500000004</v>
      </c>
      <c r="K44" s="25">
        <f>SUM(K6:K40)</f>
        <v>82532.867499999993</v>
      </c>
      <c r="L44" s="7"/>
    </row>
    <row r="46" spans="1:12" x14ac:dyDescent="0.25">
      <c r="C46" s="35" t="s">
        <v>21</v>
      </c>
      <c r="D46" s="35"/>
      <c r="E46" s="35"/>
      <c r="F46" s="35"/>
      <c r="G46" s="35"/>
      <c r="H46" s="35"/>
      <c r="K46" s="35" t="s">
        <v>29</v>
      </c>
      <c r="L46" s="35"/>
    </row>
    <row r="48" spans="1:12" x14ac:dyDescent="0.25">
      <c r="C48" s="35" t="s">
        <v>22</v>
      </c>
      <c r="D48" s="35"/>
      <c r="E48" s="35"/>
      <c r="F48" s="35"/>
      <c r="G48" s="35"/>
      <c r="H48" s="35"/>
      <c r="I48" s="8"/>
      <c r="K48" s="35" t="s">
        <v>36</v>
      </c>
      <c r="L48" s="35"/>
    </row>
    <row r="49" spans="3:12" x14ac:dyDescent="0.25">
      <c r="C49" s="35" t="s">
        <v>23</v>
      </c>
      <c r="D49" s="35"/>
      <c r="E49" s="35"/>
      <c r="F49" s="35"/>
      <c r="G49" s="35"/>
      <c r="H49" s="35"/>
      <c r="I49" s="8"/>
      <c r="K49" s="35" t="s">
        <v>30</v>
      </c>
      <c r="L49" s="35"/>
    </row>
  </sheetData>
  <sheetProtection selectLockedCells="1" selectUnlockedCells="1"/>
  <mergeCells count="98">
    <mergeCell ref="B40:B43"/>
    <mergeCell ref="C40:C43"/>
    <mergeCell ref="D40:D43"/>
    <mergeCell ref="E40:E43"/>
    <mergeCell ref="F40:F43"/>
    <mergeCell ref="K48:L48"/>
    <mergeCell ref="K49:L49"/>
    <mergeCell ref="M21:M25"/>
    <mergeCell ref="N21:N25"/>
    <mergeCell ref="D6:D10"/>
    <mergeCell ref="D16:D20"/>
    <mergeCell ref="E16:E20"/>
    <mergeCell ref="H16:H20"/>
    <mergeCell ref="K46:L46"/>
    <mergeCell ref="H6:H10"/>
    <mergeCell ref="G6:G10"/>
    <mergeCell ref="F6:F10"/>
    <mergeCell ref="E6:E10"/>
    <mergeCell ref="I26:I30"/>
    <mergeCell ref="I31:I35"/>
    <mergeCell ref="G40:G43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C11:C15"/>
    <mergeCell ref="C6:C10"/>
    <mergeCell ref="C16:C20"/>
    <mergeCell ref="C31:C35"/>
    <mergeCell ref="B21:B25"/>
    <mergeCell ref="C21:C25"/>
    <mergeCell ref="B26:B30"/>
    <mergeCell ref="D21:D25"/>
    <mergeCell ref="H21:H25"/>
    <mergeCell ref="F16:F20"/>
    <mergeCell ref="G16:G20"/>
    <mergeCell ref="B31:B35"/>
    <mergeCell ref="E21:E25"/>
    <mergeCell ref="F21:F25"/>
    <mergeCell ref="G21:G25"/>
    <mergeCell ref="C26:C30"/>
    <mergeCell ref="D26:D30"/>
    <mergeCell ref="H26:H30"/>
    <mergeCell ref="I6:I10"/>
    <mergeCell ref="I11:I15"/>
    <mergeCell ref="I16:I20"/>
    <mergeCell ref="I21:I25"/>
    <mergeCell ref="L16:L20"/>
    <mergeCell ref="J16:J20"/>
    <mergeCell ref="K16:K20"/>
    <mergeCell ref="J21:J25"/>
    <mergeCell ref="K21:K25"/>
    <mergeCell ref="L21:L25"/>
    <mergeCell ref="L26:L30"/>
    <mergeCell ref="J26:J30"/>
    <mergeCell ref="K26:K30"/>
    <mergeCell ref="E26:E30"/>
    <mergeCell ref="F26:F30"/>
    <mergeCell ref="G26:G30"/>
    <mergeCell ref="L31:L35"/>
    <mergeCell ref="K31:K35"/>
    <mergeCell ref="J31:J35"/>
    <mergeCell ref="I40:I43"/>
    <mergeCell ref="J40:J43"/>
    <mergeCell ref="K40:K43"/>
    <mergeCell ref="L40:L43"/>
    <mergeCell ref="L36:L39"/>
    <mergeCell ref="I36:I39"/>
    <mergeCell ref="J36:J39"/>
    <mergeCell ref="K36:K39"/>
    <mergeCell ref="C49:H49"/>
    <mergeCell ref="H31:H35"/>
    <mergeCell ref="G31:G35"/>
    <mergeCell ref="F31:F35"/>
    <mergeCell ref="E31:E35"/>
    <mergeCell ref="D31:D35"/>
    <mergeCell ref="C48:H48"/>
    <mergeCell ref="C46:H46"/>
    <mergeCell ref="G36:G39"/>
    <mergeCell ref="H36:H39"/>
    <mergeCell ref="H40:H43"/>
    <mergeCell ref="B36:B39"/>
    <mergeCell ref="C36:C39"/>
    <mergeCell ref="D36:D39"/>
    <mergeCell ref="E36:E39"/>
    <mergeCell ref="F36:F39"/>
  </mergeCells>
  <pageMargins left="0.98425196850393704" right="0.98425196850393704" top="0.98425196850393704" bottom="0.98425196850393704" header="0.51181102362204722" footer="0.51181102362204722"/>
  <pageSetup scale="62" orientation="landscape" r:id="rId1"/>
  <ignoredErrors>
    <ignoredError sqref="J31 J6" formulaRange="1"/>
    <ignoredError sqref="K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2021-01-28T23:19:08Z</cp:lastPrinted>
  <dcterms:created xsi:type="dcterms:W3CDTF">2016-07-28T22:37:59Z</dcterms:created>
  <dcterms:modified xsi:type="dcterms:W3CDTF">2021-01-28T23:19:24Z</dcterms:modified>
</cp:coreProperties>
</file>