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65" windowWidth="15705" windowHeight="9360" tabRatio="939" firstSheet="9" activeTab="10"/>
  </bookViews>
  <sheets>
    <sheet name="Hoja1" sheetId="21" r:id="rId1"/>
    <sheet name="REGID." sheetId="1" r:id="rId2"/>
    <sheet name="PRESIDENCIA" sheetId="2" r:id="rId3"/>
    <sheet name="SEC. Y SIND." sheetId="3" r:id="rId4"/>
    <sheet name="JURIDICO" sheetId="4" r:id="rId5"/>
    <sheet name="HACIENDA MPAL." sheetId="6" r:id="rId6"/>
    <sheet name="OFICIALIA" sheetId="7" r:id="rId7"/>
    <sheet name="CATASTRO" sheetId="8" r:id="rId8"/>
    <sheet name="AGUA POTABLE" sheetId="9" r:id="rId9"/>
    <sheet name="OBRAS PUBL. 1" sheetId="10" r:id="rId10"/>
    <sheet name="OBRAS PUBL. 2" sheetId="29" r:id="rId11"/>
    <sheet name="REGISTRO CIVIL" sheetId="5" r:id="rId12"/>
    <sheet name="PROM. ECON." sheetId="11" r:id="rId13"/>
    <sheet name="DES. HUMANO" sheetId="12" r:id="rId14"/>
    <sheet name="EDUCACION" sheetId="13" r:id="rId15"/>
    <sheet name="TURISMO" sheetId="14" r:id="rId16"/>
    <sheet name="CULTURA" sheetId="20" r:id="rId17"/>
    <sheet name="DEPORTES" sheetId="31" r:id="rId18"/>
    <sheet name="AGENCIAS" sheetId="17" r:id="rId19"/>
    <sheet name="DELEGACIONES" sheetId="16" r:id="rId20"/>
    <sheet name="SERV. PUBL." sheetId="18" r:id="rId21"/>
    <sheet name="SEG. PUBLICA" sheetId="19" r:id="rId22"/>
    <sheet name="PLANTILLA 2014" sheetId="30" r:id="rId23"/>
    <sheet name="obra del cuervo" sheetId="28" r:id="rId24"/>
    <sheet name="EXTRAS POLICIAS" sheetId="27" r:id="rId25"/>
    <sheet name="EVEN. OBRAS" sheetId="22" r:id="rId26"/>
    <sheet name="EVE. EDUCACION" sheetId="23" r:id="rId27"/>
    <sheet name="EVEN. SER.PUBL." sheetId="24" r:id="rId28"/>
    <sheet name="OBRA CALLE MEDELLIN" sheetId="25" r:id="rId29"/>
    <sheet name="Hoja3" sheetId="26" r:id="rId30"/>
  </sheets>
  <definedNames>
    <definedName name="_xlnm.Print_Area" localSheetId="7">CATASTRO!$A$1:$K$25</definedName>
  </definedNames>
  <calcPr calcId="145621"/>
</workbook>
</file>

<file path=xl/calcChain.xml><?xml version="1.0" encoding="utf-8"?>
<calcChain xmlns="http://schemas.openxmlformats.org/spreadsheetml/2006/main">
  <c r="G45" i="29" l="1"/>
  <c r="G43" i="29"/>
  <c r="G42" i="29"/>
  <c r="I21" i="16"/>
  <c r="J21" i="16"/>
  <c r="G16" i="29"/>
  <c r="H30" i="19" l="1"/>
  <c r="I30" i="19"/>
  <c r="J30" i="19"/>
  <c r="G24" i="19" l="1"/>
  <c r="G19" i="19"/>
  <c r="G13" i="19"/>
  <c r="J25" i="10" l="1"/>
  <c r="H13" i="4" l="1"/>
  <c r="I13" i="4"/>
  <c r="J13" i="4"/>
  <c r="J20" i="29"/>
  <c r="J50" i="29"/>
  <c r="G12" i="4" l="1"/>
  <c r="E12" i="4" s="1"/>
  <c r="H25" i="10"/>
  <c r="I25" i="10"/>
  <c r="G17" i="10" l="1"/>
  <c r="E17" i="10" s="1"/>
  <c r="I20" i="29"/>
  <c r="G18" i="19" l="1"/>
  <c r="H15" i="14" l="1"/>
  <c r="I15" i="14"/>
  <c r="J15" i="14"/>
  <c r="I24" i="18"/>
  <c r="J24" i="18"/>
  <c r="G10" i="18"/>
  <c r="E10" i="18" s="1"/>
  <c r="I50" i="29" l="1"/>
  <c r="G49" i="29"/>
  <c r="G46" i="29" l="1"/>
  <c r="J79" i="16" l="1"/>
  <c r="J50" i="16"/>
  <c r="G44" i="29"/>
  <c r="G48" i="29" l="1"/>
  <c r="G23" i="19" l="1"/>
  <c r="G47" i="29" l="1"/>
  <c r="G22" i="19" l="1"/>
  <c r="G15" i="29" l="1"/>
  <c r="E15" i="29" s="1"/>
  <c r="H16" i="2"/>
  <c r="I16" i="2"/>
  <c r="J16" i="2"/>
  <c r="J13" i="5" l="1"/>
  <c r="H13" i="5"/>
  <c r="I13" i="5"/>
  <c r="G13" i="29" l="1"/>
  <c r="G14" i="29"/>
  <c r="E14" i="29" s="1"/>
  <c r="G17" i="29"/>
  <c r="E17" i="29" s="1"/>
  <c r="G18" i="29"/>
  <c r="E18" i="29" s="1"/>
  <c r="G19" i="29"/>
  <c r="G20" i="29" l="1"/>
  <c r="E13" i="29"/>
  <c r="G41" i="29" l="1"/>
  <c r="G40" i="29"/>
  <c r="G38" i="29"/>
  <c r="G36" i="29"/>
  <c r="G35" i="29"/>
  <c r="G10" i="19" l="1"/>
  <c r="H16" i="6"/>
  <c r="I16" i="6"/>
  <c r="J16" i="6"/>
  <c r="G14" i="6"/>
  <c r="E14" i="6" s="1"/>
  <c r="G16" i="19" l="1"/>
  <c r="E16" i="19" s="1"/>
  <c r="G39" i="29" l="1"/>
  <c r="G16" i="18" l="1"/>
  <c r="G37" i="29" l="1"/>
  <c r="G50" i="29" s="1"/>
  <c r="H14" i="11"/>
  <c r="I14" i="11"/>
  <c r="J14" i="11"/>
  <c r="G13" i="11"/>
  <c r="E13" i="11" s="1"/>
  <c r="I64" i="18" l="1"/>
  <c r="J64" i="18"/>
  <c r="I13" i="31" l="1"/>
  <c r="J13" i="31"/>
  <c r="G8" i="19" l="1"/>
  <c r="E8" i="19" s="1"/>
  <c r="G9" i="18" l="1"/>
  <c r="E9" i="18" s="1"/>
  <c r="G9" i="16" l="1"/>
  <c r="E9" i="16" s="1"/>
  <c r="G15" i="2"/>
  <c r="E15" i="2" s="1"/>
  <c r="G11" i="6" l="1"/>
  <c r="E11" i="6" s="1"/>
  <c r="G65" i="16" l="1"/>
  <c r="E65" i="16" s="1"/>
  <c r="H14" i="9"/>
  <c r="I14" i="9"/>
  <c r="J14" i="9"/>
  <c r="G13" i="9"/>
  <c r="E13" i="9" s="1"/>
  <c r="G10" i="16" l="1"/>
  <c r="E10" i="16" s="1"/>
  <c r="E39" i="29" l="1"/>
  <c r="E34" i="29" l="1"/>
  <c r="G21" i="19"/>
  <c r="E21" i="19" s="1"/>
  <c r="I50" i="16"/>
  <c r="G17" i="16" l="1"/>
  <c r="H79" i="16" l="1"/>
  <c r="I79" i="16"/>
  <c r="G11" i="13"/>
  <c r="E11" i="13" s="1"/>
  <c r="G11" i="5"/>
  <c r="G13" i="5" s="1"/>
  <c r="J12" i="7"/>
  <c r="G11" i="7"/>
  <c r="E11" i="7" s="1"/>
  <c r="G13" i="3"/>
  <c r="E13" i="3" s="1"/>
  <c r="E11" i="5" l="1"/>
  <c r="J12" i="8"/>
  <c r="H12" i="8" l="1"/>
  <c r="I12" i="8"/>
  <c r="G7" i="19" l="1"/>
  <c r="G9" i="19"/>
  <c r="E9" i="19" s="1"/>
  <c r="G11" i="19"/>
  <c r="E11" i="19" s="1"/>
  <c r="G12" i="19"/>
  <c r="E12" i="19" s="1"/>
  <c r="G14" i="19"/>
  <c r="E14" i="19" s="1"/>
  <c r="G15" i="19"/>
  <c r="E15" i="19" s="1"/>
  <c r="G17" i="19"/>
  <c r="E17" i="19" s="1"/>
  <c r="G20" i="19"/>
  <c r="E20" i="19" s="1"/>
  <c r="G26" i="19"/>
  <c r="E26" i="19" s="1"/>
  <c r="G27" i="19"/>
  <c r="E27" i="19" s="1"/>
  <c r="G28" i="19"/>
  <c r="E28" i="19" s="1"/>
  <c r="G29" i="19"/>
  <c r="E29" i="19" s="1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46" i="18"/>
  <c r="G66" i="16"/>
  <c r="E66" i="16" s="1"/>
  <c r="G67" i="16"/>
  <c r="E67" i="16" s="1"/>
  <c r="G68" i="16"/>
  <c r="E68" i="16" s="1"/>
  <c r="G69" i="16"/>
  <c r="E69" i="16" s="1"/>
  <c r="G70" i="16"/>
  <c r="E70" i="16" s="1"/>
  <c r="G71" i="16"/>
  <c r="E71" i="16" s="1"/>
  <c r="G72" i="16"/>
  <c r="E72" i="16" s="1"/>
  <c r="G73" i="16"/>
  <c r="E73" i="16" s="1"/>
  <c r="G74" i="16"/>
  <c r="E74" i="16" s="1"/>
  <c r="G75" i="16"/>
  <c r="E75" i="16" s="1"/>
  <c r="G76" i="16"/>
  <c r="E76" i="16" s="1"/>
  <c r="G77" i="16"/>
  <c r="E77" i="16" s="1"/>
  <c r="G78" i="16"/>
  <c r="E78" i="16" s="1"/>
  <c r="G7" i="18"/>
  <c r="E7" i="18" s="1"/>
  <c r="G8" i="18"/>
  <c r="E8" i="18" s="1"/>
  <c r="G11" i="18"/>
  <c r="E11" i="18" s="1"/>
  <c r="G12" i="18"/>
  <c r="E12" i="18" s="1"/>
  <c r="G13" i="18"/>
  <c r="E13" i="18" s="1"/>
  <c r="G14" i="18"/>
  <c r="E14" i="18" s="1"/>
  <c r="G15" i="18"/>
  <c r="E15" i="18" s="1"/>
  <c r="G17" i="18"/>
  <c r="E17" i="18" s="1"/>
  <c r="G18" i="18"/>
  <c r="E18" i="18" s="1"/>
  <c r="G19" i="18"/>
  <c r="E19" i="18" s="1"/>
  <c r="G20" i="18"/>
  <c r="E20" i="18" s="1"/>
  <c r="G21" i="18"/>
  <c r="E21" i="18" s="1"/>
  <c r="G22" i="18"/>
  <c r="E22" i="18" s="1"/>
  <c r="G23" i="18"/>
  <c r="E23" i="18" s="1"/>
  <c r="G6" i="18"/>
  <c r="G7" i="16"/>
  <c r="E7" i="16" s="1"/>
  <c r="G8" i="16"/>
  <c r="E8" i="16" s="1"/>
  <c r="G11" i="16"/>
  <c r="E11" i="16" s="1"/>
  <c r="G12" i="16"/>
  <c r="E12" i="16" s="1"/>
  <c r="G13" i="16"/>
  <c r="E13" i="16" s="1"/>
  <c r="G14" i="16"/>
  <c r="E14" i="16" s="1"/>
  <c r="G15" i="16"/>
  <c r="E15" i="16" s="1"/>
  <c r="G16" i="16"/>
  <c r="E16" i="16" s="1"/>
  <c r="G18" i="16"/>
  <c r="E18" i="16" s="1"/>
  <c r="G6" i="16"/>
  <c r="E9" i="17"/>
  <c r="E13" i="17"/>
  <c r="E17" i="17"/>
  <c r="E21" i="17"/>
  <c r="G9" i="17"/>
  <c r="G10" i="17"/>
  <c r="E10" i="17" s="1"/>
  <c r="G11" i="17"/>
  <c r="E11" i="17" s="1"/>
  <c r="G12" i="17"/>
  <c r="E12" i="17" s="1"/>
  <c r="G13" i="17"/>
  <c r="G14" i="17"/>
  <c r="E14" i="17" s="1"/>
  <c r="G15" i="17"/>
  <c r="E15" i="17" s="1"/>
  <c r="G16" i="17"/>
  <c r="E16" i="17" s="1"/>
  <c r="G17" i="17"/>
  <c r="G18" i="17"/>
  <c r="E18" i="17" s="1"/>
  <c r="G19" i="17"/>
  <c r="E19" i="17" s="1"/>
  <c r="G20" i="17"/>
  <c r="E20" i="17" s="1"/>
  <c r="G21" i="17"/>
  <c r="G22" i="17"/>
  <c r="E22" i="17" s="1"/>
  <c r="G23" i="17"/>
  <c r="E23" i="17" s="1"/>
  <c r="G8" i="17"/>
  <c r="G9" i="31"/>
  <c r="G10" i="31"/>
  <c r="E10" i="31" s="1"/>
  <c r="G11" i="31"/>
  <c r="E11" i="31" s="1"/>
  <c r="G12" i="31"/>
  <c r="E12" i="31" s="1"/>
  <c r="G8" i="31"/>
  <c r="G11" i="20"/>
  <c r="G10" i="20"/>
  <c r="G11" i="14"/>
  <c r="E11" i="14" s="1"/>
  <c r="G12" i="14"/>
  <c r="E12" i="14" s="1"/>
  <c r="G10" i="14"/>
  <c r="G10" i="13"/>
  <c r="E11" i="12"/>
  <c r="E12" i="12"/>
  <c r="G11" i="12"/>
  <c r="G12" i="12"/>
  <c r="G10" i="12"/>
  <c r="G11" i="11"/>
  <c r="E11" i="11" s="1"/>
  <c r="G12" i="11"/>
  <c r="G10" i="11"/>
  <c r="G9" i="10"/>
  <c r="G11" i="10"/>
  <c r="E11" i="10" s="1"/>
  <c r="G12" i="10"/>
  <c r="E12" i="10" s="1"/>
  <c r="G13" i="10"/>
  <c r="E13" i="10" s="1"/>
  <c r="G14" i="10"/>
  <c r="E14" i="10" s="1"/>
  <c r="G16" i="10"/>
  <c r="E16" i="10" s="1"/>
  <c r="G18" i="10"/>
  <c r="E18" i="10" s="1"/>
  <c r="G19" i="10"/>
  <c r="E19" i="10" s="1"/>
  <c r="G20" i="10"/>
  <c r="E20" i="10" s="1"/>
  <c r="G21" i="10"/>
  <c r="E21" i="10" s="1"/>
  <c r="G22" i="10"/>
  <c r="E22" i="10" s="1"/>
  <c r="G24" i="10"/>
  <c r="E24" i="10" s="1"/>
  <c r="G8" i="10"/>
  <c r="G11" i="9"/>
  <c r="G12" i="9"/>
  <c r="G10" i="9"/>
  <c r="G11" i="8"/>
  <c r="G12" i="8" s="1"/>
  <c r="G15" i="6"/>
  <c r="G11" i="4"/>
  <c r="E11" i="4" s="1"/>
  <c r="G10" i="4"/>
  <c r="G12" i="3"/>
  <c r="G14" i="3"/>
  <c r="E14" i="3" s="1"/>
  <c r="G15" i="3"/>
  <c r="E15" i="3" s="1"/>
  <c r="G16" i="3"/>
  <c r="E16" i="3" s="1"/>
  <c r="G17" i="3"/>
  <c r="E17" i="3" s="1"/>
  <c r="G10" i="3"/>
  <c r="G11" i="3"/>
  <c r="E11" i="3" s="1"/>
  <c r="E12" i="3"/>
  <c r="G13" i="2"/>
  <c r="E13" i="2" s="1"/>
  <c r="G18" i="21"/>
  <c r="G19" i="21"/>
  <c r="G20" i="21"/>
  <c r="G21" i="21"/>
  <c r="G22" i="21"/>
  <c r="G23" i="21"/>
  <c r="G24" i="21"/>
  <c r="G25" i="21"/>
  <c r="G26" i="21"/>
  <c r="G17" i="21"/>
  <c r="AF151" i="30"/>
  <c r="G49" i="16"/>
  <c r="E49" i="16" s="1"/>
  <c r="G48" i="16"/>
  <c r="E48" i="16" s="1"/>
  <c r="G47" i="16"/>
  <c r="E47" i="16" s="1"/>
  <c r="G46" i="16"/>
  <c r="E46" i="16" s="1"/>
  <c r="G45" i="16"/>
  <c r="E45" i="16" s="1"/>
  <c r="G44" i="16"/>
  <c r="E44" i="16" s="1"/>
  <c r="G43" i="16"/>
  <c r="E43" i="16" s="1"/>
  <c r="G42" i="16"/>
  <c r="E42" i="16" s="1"/>
  <c r="G21" i="16" l="1"/>
  <c r="G15" i="14"/>
  <c r="E10" i="4"/>
  <c r="G13" i="4"/>
  <c r="G14" i="9"/>
  <c r="G14" i="11"/>
  <c r="E10" i="11"/>
  <c r="G13" i="31"/>
  <c r="G24" i="18"/>
  <c r="G64" i="18"/>
  <c r="G30" i="19"/>
  <c r="G25" i="10"/>
  <c r="E8" i="31"/>
  <c r="E7" i="19"/>
  <c r="E9" i="10"/>
  <c r="G79" i="16"/>
  <c r="E9" i="31"/>
  <c r="G38" i="16" l="1"/>
  <c r="E38" i="16" s="1"/>
  <c r="G37" i="16"/>
  <c r="E37" i="16" s="1"/>
  <c r="G36" i="16"/>
  <c r="G41" i="16"/>
  <c r="E41" i="16" s="1"/>
  <c r="G40" i="16"/>
  <c r="E40" i="16" s="1"/>
  <c r="G39" i="16"/>
  <c r="E39" i="16" s="1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36" i="16" l="1"/>
  <c r="G50" i="16"/>
  <c r="E355" i="28"/>
  <c r="G354" i="28"/>
  <c r="G353" i="28"/>
  <c r="G352" i="28"/>
  <c r="G351" i="28"/>
  <c r="G350" i="28"/>
  <c r="G349" i="28"/>
  <c r="G348" i="28"/>
  <c r="G347" i="28"/>
  <c r="G346" i="28"/>
  <c r="E327" i="28"/>
  <c r="G326" i="28"/>
  <c r="G325" i="28"/>
  <c r="G324" i="28"/>
  <c r="G323" i="28"/>
  <c r="G322" i="28"/>
  <c r="G321" i="28"/>
  <c r="G320" i="28"/>
  <c r="G319" i="28"/>
  <c r="G318" i="28"/>
  <c r="E298" i="28"/>
  <c r="G297" i="28"/>
  <c r="G296" i="28"/>
  <c r="G295" i="28"/>
  <c r="G294" i="28"/>
  <c r="G293" i="28"/>
  <c r="G292" i="28"/>
  <c r="G291" i="28"/>
  <c r="G290" i="28"/>
  <c r="G289" i="28"/>
  <c r="E271" i="28"/>
  <c r="G270" i="28"/>
  <c r="G269" i="28"/>
  <c r="G268" i="28"/>
  <c r="G267" i="28"/>
  <c r="G266" i="28"/>
  <c r="G265" i="28"/>
  <c r="G264" i="28"/>
  <c r="G263" i="28"/>
  <c r="G262" i="28"/>
  <c r="E242" i="28"/>
  <c r="G241" i="28"/>
  <c r="G240" i="28"/>
  <c r="G239" i="28"/>
  <c r="G238" i="28"/>
  <c r="G237" i="28"/>
  <c r="G236" i="28"/>
  <c r="G235" i="28"/>
  <c r="G234" i="28"/>
  <c r="G233" i="28"/>
  <c r="E214" i="28"/>
  <c r="G213" i="28"/>
  <c r="G212" i="28"/>
  <c r="G211" i="28"/>
  <c r="G210" i="28"/>
  <c r="G209" i="28"/>
  <c r="G208" i="28"/>
  <c r="G207" i="28"/>
  <c r="G206" i="28"/>
  <c r="G205" i="28"/>
  <c r="E185" i="28"/>
  <c r="G184" i="28"/>
  <c r="G183" i="28"/>
  <c r="G182" i="28"/>
  <c r="G181" i="28"/>
  <c r="G180" i="28"/>
  <c r="G179" i="28"/>
  <c r="G178" i="28"/>
  <c r="G177" i="28"/>
  <c r="G176" i="28"/>
  <c r="E128" i="28"/>
  <c r="G127" i="28"/>
  <c r="G126" i="28"/>
  <c r="G148" i="28"/>
  <c r="G125" i="28"/>
  <c r="G149" i="28"/>
  <c r="E157" i="28"/>
  <c r="G156" i="28"/>
  <c r="G155" i="28"/>
  <c r="G154" i="28"/>
  <c r="G153" i="28"/>
  <c r="G152" i="28"/>
  <c r="G151" i="28"/>
  <c r="G150" i="28"/>
  <c r="G124" i="28"/>
  <c r="G123" i="28"/>
  <c r="G122" i="28"/>
  <c r="G121" i="28"/>
  <c r="G120" i="28"/>
  <c r="G119" i="28"/>
  <c r="E101" i="28"/>
  <c r="G100" i="28"/>
  <c r="G99" i="28"/>
  <c r="G98" i="28"/>
  <c r="G97" i="28"/>
  <c r="G96" i="28"/>
  <c r="G95" i="28"/>
  <c r="G94" i="28"/>
  <c r="G93" i="28"/>
  <c r="G92" i="28"/>
  <c r="G91" i="28"/>
  <c r="E72" i="28"/>
  <c r="G71" i="28"/>
  <c r="G70" i="28"/>
  <c r="G69" i="28"/>
  <c r="G68" i="28"/>
  <c r="G67" i="28"/>
  <c r="G66" i="28"/>
  <c r="G65" i="28"/>
  <c r="G64" i="28"/>
  <c r="G63" i="28"/>
  <c r="G43" i="28"/>
  <c r="G44" i="28"/>
  <c r="E45" i="28"/>
  <c r="G42" i="28"/>
  <c r="G41" i="28"/>
  <c r="G40" i="28"/>
  <c r="G39" i="28"/>
  <c r="G38" i="28"/>
  <c r="G37" i="28"/>
  <c r="G36" i="28"/>
  <c r="G35" i="28"/>
  <c r="E15" i="28"/>
  <c r="G14" i="28"/>
  <c r="G13" i="28"/>
  <c r="G12" i="28"/>
  <c r="G11" i="28"/>
  <c r="G10" i="28"/>
  <c r="G9" i="28"/>
  <c r="G8" i="28"/>
  <c r="G7" i="28"/>
  <c r="G6" i="28"/>
  <c r="E22" i="27"/>
  <c r="G355" i="28" l="1"/>
  <c r="G128" i="28"/>
  <c r="G185" i="28"/>
  <c r="G242" i="28"/>
  <c r="G271" i="28"/>
  <c r="G298" i="28"/>
  <c r="G327" i="28"/>
  <c r="G214" i="28"/>
  <c r="G157" i="28"/>
  <c r="G72" i="28"/>
  <c r="G101" i="28"/>
  <c r="G15" i="28"/>
  <c r="G45" i="28"/>
  <c r="J18" i="3" l="1"/>
  <c r="I18" i="3"/>
  <c r="H18" i="3"/>
  <c r="G12" i="2"/>
  <c r="E12" i="2" s="1"/>
  <c r="E8" i="10" l="1"/>
  <c r="I24" i="17" l="1"/>
  <c r="J24" i="17"/>
  <c r="G55" i="25" l="1"/>
  <c r="G48" i="25"/>
  <c r="G47" i="25"/>
  <c r="G54" i="25"/>
  <c r="G43" i="25"/>
  <c r="G23" i="25"/>
  <c r="G22" i="25"/>
  <c r="G19" i="25"/>
  <c r="G18" i="25"/>
  <c r="G17" i="25"/>
  <c r="G12" i="25"/>
  <c r="E15" i="6"/>
  <c r="G15" i="25"/>
  <c r="G44" i="25"/>
  <c r="G45" i="25"/>
  <c r="G46" i="25"/>
  <c r="G49" i="25"/>
  <c r="G50" i="25"/>
  <c r="G51" i="25"/>
  <c r="G52" i="25"/>
  <c r="G53" i="25"/>
  <c r="G9" i="25"/>
  <c r="G10" i="25"/>
  <c r="G11" i="25"/>
  <c r="G13" i="25"/>
  <c r="G14" i="25"/>
  <c r="G16" i="25"/>
  <c r="G20" i="25"/>
  <c r="G21" i="25"/>
  <c r="G24" i="25"/>
  <c r="G8" i="25"/>
  <c r="G25" i="25" l="1"/>
  <c r="E12" i="11"/>
  <c r="G56" i="25"/>
  <c r="J12" i="13" l="1"/>
  <c r="E10" i="12" l="1"/>
  <c r="J13" i="12" l="1"/>
  <c r="G24" i="17" l="1"/>
  <c r="G14" i="24" l="1"/>
  <c r="E7" i="24"/>
  <c r="G9" i="22" l="1"/>
  <c r="G51" i="22"/>
  <c r="G50" i="22"/>
  <c r="G49" i="22"/>
  <c r="G48" i="22"/>
  <c r="G47" i="22"/>
  <c r="G46" i="22"/>
  <c r="G45" i="22"/>
  <c r="G44" i="22"/>
  <c r="G43" i="22"/>
  <c r="G42" i="22"/>
  <c r="G52" i="22" l="1"/>
  <c r="E8" i="17"/>
  <c r="G13" i="23"/>
  <c r="E13" i="24"/>
  <c r="E11" i="24"/>
  <c r="E10" i="24"/>
  <c r="G14" i="22" l="1"/>
  <c r="E9" i="24"/>
  <c r="G13" i="22"/>
  <c r="G12" i="22"/>
  <c r="G11" i="22"/>
  <c r="G10" i="22"/>
  <c r="G8" i="22"/>
  <c r="G7" i="22"/>
  <c r="G6" i="22"/>
  <c r="G16" i="22" l="1"/>
  <c r="E9" i="23"/>
  <c r="E10" i="23"/>
  <c r="E11" i="23"/>
  <c r="E12" i="23"/>
  <c r="E8" i="23"/>
  <c r="H12" i="20"/>
  <c r="I12" i="20"/>
  <c r="J12" i="20"/>
  <c r="H12" i="13"/>
  <c r="I12" i="13"/>
  <c r="H13" i="12"/>
  <c r="I13" i="12"/>
  <c r="H12" i="7"/>
  <c r="I12" i="7"/>
  <c r="J18" i="1" l="1"/>
  <c r="E12" i="24"/>
  <c r="E8" i="24" l="1"/>
  <c r="E6" i="16" l="1"/>
  <c r="E12" i="9"/>
  <c r="G13" i="6"/>
  <c r="E13" i="6" s="1"/>
  <c r="G14" i="1" l="1"/>
  <c r="H18" i="1"/>
  <c r="G11" i="1"/>
  <c r="E11" i="1" s="1"/>
  <c r="G13" i="1"/>
  <c r="E13" i="1" s="1"/>
  <c r="G15" i="1"/>
  <c r="E15" i="1" s="1"/>
  <c r="G17" i="1"/>
  <c r="E17" i="1" s="1"/>
  <c r="G10" i="7"/>
  <c r="G12" i="6"/>
  <c r="E12" i="6" s="1"/>
  <c r="G10" i="6"/>
  <c r="G18" i="3"/>
  <c r="D10" i="21"/>
  <c r="D22" i="21" s="1"/>
  <c r="G16" i="6" l="1"/>
  <c r="G12" i="20"/>
  <c r="E10" i="20"/>
  <c r="E10" i="9"/>
  <c r="E10" i="6"/>
  <c r="E10" i="13"/>
  <c r="G12" i="13"/>
  <c r="G13" i="12"/>
  <c r="E10" i="7"/>
  <c r="G12" i="7"/>
  <c r="E10" i="14"/>
  <c r="E6" i="18"/>
  <c r="E11" i="20"/>
  <c r="E11" i="8"/>
  <c r="E10" i="3"/>
  <c r="G9" i="1"/>
  <c r="G16" i="1"/>
  <c r="E16" i="1" s="1"/>
  <c r="E14" i="1"/>
  <c r="G12" i="1"/>
  <c r="E12" i="1" s="1"/>
  <c r="G10" i="1"/>
  <c r="E10" i="1" s="1"/>
  <c r="D11" i="21"/>
  <c r="D12" i="21" s="1"/>
  <c r="D13" i="21"/>
  <c r="D15" i="21"/>
  <c r="E9" i="1" l="1"/>
  <c r="G18" i="1"/>
  <c r="D14" i="21"/>
  <c r="D16" i="21" s="1"/>
  <c r="D20" i="21" l="1"/>
  <c r="D21" i="21" s="1"/>
  <c r="D23" i="21" s="1"/>
  <c r="D26" i="21"/>
  <c r="G10" i="2"/>
  <c r="E10" i="2" l="1"/>
  <c r="D24" i="21"/>
  <c r="D5" i="21" s="1"/>
  <c r="G11" i="2" l="1"/>
  <c r="G16" i="2" s="1"/>
  <c r="E11" i="2" l="1"/>
</calcChain>
</file>

<file path=xl/sharedStrings.xml><?xml version="1.0" encoding="utf-8"?>
<sst xmlns="http://schemas.openxmlformats.org/spreadsheetml/2006/main" count="1679" uniqueCount="658">
  <si>
    <t>SALA DE REGIDORES</t>
  </si>
  <si>
    <t>CARGO</t>
  </si>
  <si>
    <t>S.D.</t>
  </si>
  <si>
    <t>DIAS</t>
  </si>
  <si>
    <t>I.S.P.T</t>
  </si>
  <si>
    <t>S.A.E.</t>
  </si>
  <si>
    <t>FIRMA DEL TRABAJADOR</t>
  </si>
  <si>
    <t>REGIDOR PROPIETARIO</t>
  </si>
  <si>
    <t xml:space="preserve">SUELDO </t>
  </si>
  <si>
    <t>PRESIDENTE MUNICIPAL</t>
  </si>
  <si>
    <t>SECRETARIO PARTICULAR</t>
  </si>
  <si>
    <t>SECRETARIA Y SINDICATURA</t>
  </si>
  <si>
    <t>JURIDICO</t>
  </si>
  <si>
    <t>IRALDO CONTRERAS AGUILAR</t>
  </si>
  <si>
    <t>JOSE DE JESUS MORALES BARRAGAN</t>
  </si>
  <si>
    <t>RECEPCIONISTA</t>
  </si>
  <si>
    <t>SINDICO</t>
  </si>
  <si>
    <t>SECRETARIO GENERAL</t>
  </si>
  <si>
    <t>CONSERJE</t>
  </si>
  <si>
    <t>ELODIA FRANCO DOMINGUEZ</t>
  </si>
  <si>
    <t>MARIA GUADALUPE GONZALEZ GARCIA</t>
  </si>
  <si>
    <t>TERESA PEREZ SANTIAGO</t>
  </si>
  <si>
    <t>JOSE LUIS GUIZAR GODINEZ</t>
  </si>
  <si>
    <t>MA. GUADALUPE HERRERA ANDRADE</t>
  </si>
  <si>
    <t>JAIME MORALES MAGAÑA</t>
  </si>
  <si>
    <t>GUADALUPE BARRERA GARCIA</t>
  </si>
  <si>
    <t>FRANCISCO JAVIER TORRES HERNANDEZ</t>
  </si>
  <si>
    <t>REGISTRO CIVIL</t>
  </si>
  <si>
    <t>OFICIAL DE REGISTRO CIVIL</t>
  </si>
  <si>
    <t>SECRETARIA DEL REGISTRO CIVIL</t>
  </si>
  <si>
    <t>HACIENDA MUNICPAL</t>
  </si>
  <si>
    <t>JETSAN OROZCO JIMENEZ</t>
  </si>
  <si>
    <t>ENCARGADO DE LA HACIENDA PUBLICA MUNICIPAL</t>
  </si>
  <si>
    <t>JOSE JOAQUIN BARAJAS SALCEDO</t>
  </si>
  <si>
    <t>RICARDO LOPEZ PULIDO</t>
  </si>
  <si>
    <t>GERARDO HERNANDEZ VALDOVINOS</t>
  </si>
  <si>
    <t>TARCILA BARRAGAN SALCEDO</t>
  </si>
  <si>
    <t>MARIA GUADALUPE GALVAN GONZALEZ</t>
  </si>
  <si>
    <t>MARIA LUISA GUERRERO OLIVEROS</t>
  </si>
  <si>
    <t>SERGIO ALEJANDRO SOULE MUJICA</t>
  </si>
  <si>
    <t>DIRECTOR JURIDICO</t>
  </si>
  <si>
    <t>ANA PATRICIA PARTIDA GAMEZ</t>
  </si>
  <si>
    <t>RUTH ADRIANA AGUILAR GUERRERO</t>
  </si>
  <si>
    <t>ANA ANGELITA MANZO TORRES</t>
  </si>
  <si>
    <t>OFICIALIA</t>
  </si>
  <si>
    <t>OFICIAL MAYOR</t>
  </si>
  <si>
    <t>SECRETARIA OFICIALIA</t>
  </si>
  <si>
    <t>FATIMA GUADALUPE MORALES DUARTE</t>
  </si>
  <si>
    <t>MARIA ENCARNACION ROMERO GARCIA</t>
  </si>
  <si>
    <t>IMPUESTO PREDIAL Y CATASTRO</t>
  </si>
  <si>
    <t>SECRETARIO DE IMPUESTO PREDIAL Y CATASTRO</t>
  </si>
  <si>
    <t>JEFE DE IMPUESTO PREDIAL Y CATASTRO</t>
  </si>
  <si>
    <t>CESAR HENRY GODOY GOMEZ</t>
  </si>
  <si>
    <t>MARIA DEL ROSIO FRANCO DOMINGUEZ</t>
  </si>
  <si>
    <t>MARIA ELENA CISNEROS TORRES</t>
  </si>
  <si>
    <t>DIRECTORA DEL SIQUIAPA</t>
  </si>
  <si>
    <t>ALEJANDRA AGUILERA CERNA</t>
  </si>
  <si>
    <t>SECRETARIA DEL SIQUIAPA</t>
  </si>
  <si>
    <t>OBRAS PUBLICAS</t>
  </si>
  <si>
    <t>PROMOCION ECONOMICA Y DESARROLLO AGROPECUARIO</t>
  </si>
  <si>
    <t>AIDA ARACELY URIBE FRANCO</t>
  </si>
  <si>
    <t>FRANCISCO VALDOVINOS MORENO</t>
  </si>
  <si>
    <t>DIR. DE DESARROLLO HUMANO</t>
  </si>
  <si>
    <t>LEONEL PEREZ SANTIAGO</t>
  </si>
  <si>
    <t>AUXILIAR DESARROLLO HUMANO</t>
  </si>
  <si>
    <t>BECKY ANNE OLIVEROS VALDOVINOS</t>
  </si>
  <si>
    <t>DIR. EDUCACION</t>
  </si>
  <si>
    <t>JHENIFER DENIZZE ZARATE RODRIGUEZ</t>
  </si>
  <si>
    <t>DIR. OBRAS PUBLICAS</t>
  </si>
  <si>
    <t>EFREN CERVANTES SANDOVAL</t>
  </si>
  <si>
    <t>EDUCACION</t>
  </si>
  <si>
    <t>DIRECTOR DE TURISMO</t>
  </si>
  <si>
    <t>DELEGACIONES</t>
  </si>
  <si>
    <t>SEGURIDAD  PUBLICA</t>
  </si>
  <si>
    <t>ADRIAN MUÑOZ MARTINEZ</t>
  </si>
  <si>
    <t>DIRECTOR DE SEGURIDAD</t>
  </si>
  <si>
    <t>LEOBARDO SEGURA MORENO</t>
  </si>
  <si>
    <t>RAFAEL MARTINEZ TORRES</t>
  </si>
  <si>
    <t>DANIEL VALDOVINOS REYES</t>
  </si>
  <si>
    <t>RAMON PATILA TOSCANO</t>
  </si>
  <si>
    <t>DELEGADO DE SAN DIEGO</t>
  </si>
  <si>
    <t>JEFE DE GRUPO</t>
  </si>
  <si>
    <t>ELEMENTO DE SEGURIDAD PUBLICA</t>
  </si>
  <si>
    <t>MARGARITA MONTIEL ORTEGA</t>
  </si>
  <si>
    <t>MARIA GABRIELA BECERRIL GUILLEN</t>
  </si>
  <si>
    <t>YADIRA MALDONADO SALCEDO</t>
  </si>
  <si>
    <t>ANGELICA PEREZ GUERRERO</t>
  </si>
  <si>
    <t>SECRETARIA SEGURIDAD PUBLICA</t>
  </si>
  <si>
    <t>MOISES PEREZ NUÑEZ</t>
  </si>
  <si>
    <t>ELECTRICISTA</t>
  </si>
  <si>
    <t>FERNANDO MALDONADO ALVAREZ</t>
  </si>
  <si>
    <t>LEOPOLDO GUTIERREZ VARGAS</t>
  </si>
  <si>
    <t>SANDRA GPE. CONTRERAS VALDOVINOS</t>
  </si>
  <si>
    <t>JOSE ANTONIO GARCIA OROZCO</t>
  </si>
  <si>
    <t>JOSE TRINIDAD ROCHA PEREZ</t>
  </si>
  <si>
    <t>FABIO ROJAS VALERIO</t>
  </si>
  <si>
    <t>DIRECTOR DE CULTURA</t>
  </si>
  <si>
    <t xml:space="preserve">JUAN LUIS ROJAS BARRAGAN </t>
  </si>
  <si>
    <t>SECRETARIO CULTURA</t>
  </si>
  <si>
    <t>ROGELIO CONTRERAS GODOY</t>
  </si>
  <si>
    <t>DESARROLLO SOCIAL Y HUMANO</t>
  </si>
  <si>
    <t>DIR.DESARROLLO AGROPECUARIO</t>
  </si>
  <si>
    <t>MARIA ANGELICA CARDENAS GARCIA</t>
  </si>
  <si>
    <t>GERARDO VALDOVINOS LOPEZ</t>
  </si>
  <si>
    <t>CHOFER DE LA PIPA DE AGUA</t>
  </si>
  <si>
    <t>AUXILIAR DE OBRAS PUBLICAS</t>
  </si>
  <si>
    <t>JUAN IGNACIO ZEPEDA MUNGUIA</t>
  </si>
  <si>
    <t>SARA CRISTINA FLORES GONZALEZ</t>
  </si>
  <si>
    <t>RAMON ROCHA PEREZ</t>
  </si>
  <si>
    <t>SILVIA JANETH LOPEZ DIAZ</t>
  </si>
  <si>
    <t>SECRETARIA DE EDUCACION</t>
  </si>
  <si>
    <t xml:space="preserve">PROMOTORA DE ALFABETIZACION </t>
  </si>
  <si>
    <t>MARIA CRISTINA OCEGUERA NAVARRO</t>
  </si>
  <si>
    <t>ENCARGADA DE BIBLIOTECA SAN DIEGO</t>
  </si>
  <si>
    <t>OFICIAL DE REGISTRO CIVIL LA LAGUNILLA</t>
  </si>
  <si>
    <t>ANA LAURA NAVARRO TORRES</t>
  </si>
  <si>
    <t>AUXILIAR DE BIBLIOTECA SAN DIEGO</t>
  </si>
  <si>
    <t>SUB DELEGADO DE SAN DIEGO</t>
  </si>
  <si>
    <t>DELEGADO DE LA LAGUNILLA</t>
  </si>
  <si>
    <t>OFICIAL DE REGISTRO CIVIL DE SAN DIEGO</t>
  </si>
  <si>
    <t>OFICIAL DE REGISTRO CIVIL EL MONTOSO</t>
  </si>
  <si>
    <t>ENCARGADO DE CEMENTERIO DE SAN DIEGO</t>
  </si>
  <si>
    <t>ENCARGADO DE CEMENTERIO LA LAGUNILLA</t>
  </si>
  <si>
    <t>JARDINERO SAN DIEGO</t>
  </si>
  <si>
    <t>RADIO OPERADOR EL MONTOSO</t>
  </si>
  <si>
    <t>FONTANERO SAN DIEGO</t>
  </si>
  <si>
    <t>FONTANERO LA LAGUNILLA</t>
  </si>
  <si>
    <t>ENCARGADO DEL RASTRO SAN DIEGO</t>
  </si>
  <si>
    <t>CALCULO PAGO PROVISIONAL</t>
  </si>
  <si>
    <t>TABLAS Y TARIFAS MENSUAL 2012 Art. 113</t>
  </si>
  <si>
    <t>ISPT PERIODO VARIABLE 2012</t>
  </si>
  <si>
    <t>Límite Inferior</t>
  </si>
  <si>
    <t>Límite Superior</t>
  </si>
  <si>
    <t>Cuota Fija</t>
  </si>
  <si>
    <t xml:space="preserve">% S/Eexced. Límite inferior </t>
  </si>
  <si>
    <t>Dias</t>
  </si>
  <si>
    <t>Total Ingresos</t>
  </si>
  <si>
    <t>( = )</t>
  </si>
  <si>
    <t>Ingresos Acumulables</t>
  </si>
  <si>
    <t>( - )</t>
  </si>
  <si>
    <t>Limite Inferior de la tarifa del Art. 113</t>
  </si>
  <si>
    <t>Excedente sobre limite inferior</t>
  </si>
  <si>
    <t>( * )</t>
  </si>
  <si>
    <t>Tasa aplicable s/ limite inferior</t>
  </si>
  <si>
    <t>TABLA DE SUBSIDIO PARA EL EMPLEO 2012 Art 114</t>
  </si>
  <si>
    <t>( + )</t>
  </si>
  <si>
    <t>ISR conforme a al art.113 LISR</t>
  </si>
  <si>
    <t>DETERMINACION SUBSIDIO ACREDITABLE ART 114 LISR</t>
  </si>
  <si>
    <t>ISPT DEL PERIODO</t>
  </si>
  <si>
    <t>SUBSIDIO PARA EL EMPLEO</t>
  </si>
  <si>
    <t>ISR A CARGO</t>
  </si>
  <si>
    <t>SUBSIDIO A FAVOR</t>
  </si>
  <si>
    <t>www.losimpuestos.com.mx</t>
  </si>
  <si>
    <t>DANIEL MARTINEZ AYALA</t>
  </si>
  <si>
    <t>KATHYA LORENA AVALOS RODRIGUEZ</t>
  </si>
  <si>
    <t>JOSE LUIS OCEGUERA AYALA</t>
  </si>
  <si>
    <t>JOSE MANUEL BARRAGAN RODRIGUEZ</t>
  </si>
  <si>
    <t>OPERADOR DE LA RETROESCABADORA</t>
  </si>
  <si>
    <t>OPERADOR MOTOCONFORMADORA</t>
  </si>
  <si>
    <t xml:space="preserve">JESUS BARRAGAN BARRAGAN </t>
  </si>
  <si>
    <t>CHOFER DE OBRAS PUBLICAS</t>
  </si>
  <si>
    <t>SAMUEL ALVAREZ ALVAREZ</t>
  </si>
  <si>
    <t>JUAN MANUEL SANCHEZ SANCHEZ</t>
  </si>
  <si>
    <t>JEFE DE DEPORTES</t>
  </si>
  <si>
    <t>PROMOTOR DEPORTIVO</t>
  </si>
  <si>
    <t>RUBEN GARCIA ORTEGA</t>
  </si>
  <si>
    <t>JOSE MARIA BARAJAS MALDONADO</t>
  </si>
  <si>
    <t>JOSE MANUEL CONTRERAS EUYOQUE</t>
  </si>
  <si>
    <t>AURELIO OLIVEROS GONZALEZ</t>
  </si>
  <si>
    <t>MANTENIMIENTO CAMPO DEPORTIVO DE QUITUPAN</t>
  </si>
  <si>
    <t>SARA RODRIGUEZ DUARTE</t>
  </si>
  <si>
    <t>LUCIANO ANDRADE CISNEROS</t>
  </si>
  <si>
    <t>ALBAÑIL DEL CEMENTERIO</t>
  </si>
  <si>
    <t>CORNELIO AGUILAR ALVAREZ</t>
  </si>
  <si>
    <t>JARDINERO QUITUPAN DEL BOULEVARD</t>
  </si>
  <si>
    <t>MARIA LICEA DOMINGUEZ</t>
  </si>
  <si>
    <t>ASEO DE PLAZA DE QUITUPAN</t>
  </si>
  <si>
    <t>MARTHA ORNELAS OLIVEROS</t>
  </si>
  <si>
    <t>JUAN JOSE LOPEZ VARGAS</t>
  </si>
  <si>
    <t>MANTENIMIENTO DEL RASTRO</t>
  </si>
  <si>
    <t>DELFINO ANAYA GALVEZ</t>
  </si>
  <si>
    <t>INSPECTOR SANITARIO DEL RASTRO MUNICIPAL</t>
  </si>
  <si>
    <t>MARTHA ALICIA LOPEZ CEJA</t>
  </si>
  <si>
    <t>SECRETARIA DEL  SINDICO</t>
  </si>
  <si>
    <t>ROGER RONALD OROZCO CARDENAS</t>
  </si>
  <si>
    <t>JAVIER CARDENAS AGUILERA</t>
  </si>
  <si>
    <t>CHOFER CAMION BASURERA  S-16</t>
  </si>
  <si>
    <t xml:space="preserve">                                    NOMINA PERSONAL PERMANENTE DE QUITUPAN, JALISCO</t>
  </si>
  <si>
    <t>SECRETARIA DE HACIENDA   PUBLICA MUNICIPAL</t>
  </si>
  <si>
    <t>CULTURA</t>
  </si>
  <si>
    <t>ENCARGADO DE EGRESOS</t>
  </si>
  <si>
    <t>ENCARGADO DE INGRESOS</t>
  </si>
  <si>
    <t xml:space="preserve">LUZ MARIA GODOY GODOY </t>
  </si>
  <si>
    <t>SECRETARIA DE DESARROLLO AGROPECUARIO</t>
  </si>
  <si>
    <t>TURISMO Y ECOLOGIA</t>
  </si>
  <si>
    <t>DIRECTOR DE ECOLOGIA</t>
  </si>
  <si>
    <t>FELICIANO BARRAGAN VALENCIA</t>
  </si>
  <si>
    <t>MANUEL SANTIAGO NUÑEZ</t>
  </si>
  <si>
    <t>JEFE DE FONTANEROS</t>
  </si>
  <si>
    <t>GUSTAVO GARCIA ANAYA</t>
  </si>
  <si>
    <t>FONTANERO</t>
  </si>
  <si>
    <t>MARTHA VERONICA BARAJAS MALDONADO</t>
  </si>
  <si>
    <t>ANA MARITZA VALENCIA LUCATERO</t>
  </si>
  <si>
    <t>LUIS ALFONSO ARTEAGA CISNEROS</t>
  </si>
  <si>
    <t>FERNANDO OCHOA CISNEROS</t>
  </si>
  <si>
    <t>JOSE LUIS BECERRA VARGAS</t>
  </si>
  <si>
    <t>GUILLERMINA CHAVEZ AGUILAR</t>
  </si>
  <si>
    <t>LUIS ALFONSO TORRES LOPEZ</t>
  </si>
  <si>
    <t>CARMEN SALCEDO TORRES</t>
  </si>
  <si>
    <t>LILIA CARDENAS SALCEDO</t>
  </si>
  <si>
    <t>JOSE GPE. SALCEDO HERRERA</t>
  </si>
  <si>
    <t>SILVIA AGUILAR TORRES</t>
  </si>
  <si>
    <t>CARLOS GARCIA MERLO</t>
  </si>
  <si>
    <t>JOSE LUIS GODOY BARRERA</t>
  </si>
  <si>
    <t xml:space="preserve">                             NOMINA PERSONAL PERMANENTE DE QUITUPAN, JALISCO</t>
  </si>
  <si>
    <t xml:space="preserve">                                   NOMINA PERSONAL PERMANENTE DE QUITUPAN, JALISCO</t>
  </si>
  <si>
    <t>MARTHA ESTELA BARAJAS BARAJAS</t>
  </si>
  <si>
    <t>LEONEL FARIAS MAGAÑA</t>
  </si>
  <si>
    <t>COORDINADOR GENERAL DE SIQUIAPA</t>
  </si>
  <si>
    <t>ANTONIO GARCIA GARCIA</t>
  </si>
  <si>
    <t>ARTURO AGUILAR TORRRES</t>
  </si>
  <si>
    <t>SERGIO BECERRA CARMONA</t>
  </si>
  <si>
    <t>FONTANERO RAFAEL PICAZO</t>
  </si>
  <si>
    <t>RICARDO BARRAGAN MALDONADO</t>
  </si>
  <si>
    <t>FONTANERO LLANO LARGO</t>
  </si>
  <si>
    <t>FONTANERO BENITO JUAREZ</t>
  </si>
  <si>
    <t>ANTONIO GODOY LOPEZ</t>
  </si>
  <si>
    <t>FONTANERO CARRILLO PUERTO</t>
  </si>
  <si>
    <t>REYES OROZCO PEREZ</t>
  </si>
  <si>
    <t>FONTANERO MARIANO ESCOBEDO</t>
  </si>
  <si>
    <t>FONTANERO LOS LIMONES</t>
  </si>
  <si>
    <t>FONTANERO LAS TABLAS</t>
  </si>
  <si>
    <t>JUAN AYALA GARCIA</t>
  </si>
  <si>
    <t>FONTANERO QUIRINGUAL</t>
  </si>
  <si>
    <t>JOSE MARIA FARIAS FARIAS</t>
  </si>
  <si>
    <t>FONTANERO LA TINAJA</t>
  </si>
  <si>
    <t xml:space="preserve"> </t>
  </si>
  <si>
    <t>ADAN SANDOVAL BARRAGAN</t>
  </si>
  <si>
    <t>OPERADOR DE LA ESCABADORA</t>
  </si>
  <si>
    <t xml:space="preserve">                                  NOMINA PERSONAL PERMANENTE DE QUITUPAN, JALISCO</t>
  </si>
  <si>
    <t>ENRIQUE ANTONIO LICEA BARRAGAN</t>
  </si>
  <si>
    <t>JOSE LUIS SANTIAGO NUÑEZ</t>
  </si>
  <si>
    <t>JOSE OLIVEROS GONZALEZ</t>
  </si>
  <si>
    <t>MARTIN GODINEZ ZAMORA</t>
  </si>
  <si>
    <t>JOSE EDUARDO VALDOVINOS FLORES</t>
  </si>
  <si>
    <t>CARLOS ORTEGA ANAYA</t>
  </si>
  <si>
    <t>SANTIAGO FLORES TRUJILLO</t>
  </si>
  <si>
    <t>RAYMUNDO SANCHEZ SANCHEZ</t>
  </si>
  <si>
    <t>LOGISTICA</t>
  </si>
  <si>
    <t>ALBAÑIL</t>
  </si>
  <si>
    <t>PEON DE ALBAÑIL</t>
  </si>
  <si>
    <t>SOLDADOR</t>
  </si>
  <si>
    <t xml:space="preserve">                                                 NOMINA PERSONAL PERMANENTE DE QUITUPAN, JALISCO</t>
  </si>
  <si>
    <t xml:space="preserve">         NOMINA PERSONAL EVENTUAL AREA DE  EDUCACION </t>
  </si>
  <si>
    <t>JAIME GONZALEZ CARDENAS</t>
  </si>
  <si>
    <t>AURELIO HERNANDEZ VALDOVINOS</t>
  </si>
  <si>
    <t>GAUDENCIO GARCIA CONTRERAS</t>
  </si>
  <si>
    <t>GERARDO CERVANTES GONZALEZ</t>
  </si>
  <si>
    <t>ERNESTO ROCHA PEREZ</t>
  </si>
  <si>
    <t>FRANCISCO ANTONIO LOPEZ GALVAN</t>
  </si>
  <si>
    <t>JOSE GUADALUPE OCEGUERA AYALA</t>
  </si>
  <si>
    <t>JARDINERO ESCUELA PRIMARIA Y SECUNDARIA DE SAN DIEGO</t>
  </si>
  <si>
    <t>JORGE LUIS AVALOS RODRIGUEZ</t>
  </si>
  <si>
    <t>PROTECCION CIVIL</t>
  </si>
  <si>
    <t>CHOFER ELECTRICISTA</t>
  </si>
  <si>
    <t xml:space="preserve"> NOMINA PERSONAL EVENTUAL AREA DE SERVICIOS PUBLICOS</t>
  </si>
  <si>
    <t>FRANCISCO JAVIER GARCIA NOVOA</t>
  </si>
  <si>
    <t>MECANICO</t>
  </si>
  <si>
    <t>GERARDO ROCHA ALVAREZ</t>
  </si>
  <si>
    <t>RUBEN OROZCO PEREZ</t>
  </si>
  <si>
    <t>LEOPOLDO MALDONADO ALVAREZ</t>
  </si>
  <si>
    <t xml:space="preserve">JARDINERO QUITUPAN </t>
  </si>
  <si>
    <t>ABEL CEJA  OLIVEROS</t>
  </si>
  <si>
    <t>JARDINERO CARRILLO PUERTO</t>
  </si>
  <si>
    <t>JUAN JOSE GONZALEZ FLORES</t>
  </si>
  <si>
    <t>FONTANERO LA PEÑA Y EL RODEO</t>
  </si>
  <si>
    <t>ANTONIO OLIVEROS SILVA</t>
  </si>
  <si>
    <t>FONTANERO DEL CHAMACUERO</t>
  </si>
  <si>
    <t>DELEGADO DEL MONTOSO</t>
  </si>
  <si>
    <t>ALFONSO HERRERA SANCHEZ</t>
  </si>
  <si>
    <t>FERNANDO GONZALEZ SILVA</t>
  </si>
  <si>
    <t>FONTANERO LA JOYA Y LA HACIENDA</t>
  </si>
  <si>
    <t xml:space="preserve">SECRETARIA </t>
  </si>
  <si>
    <t>GERMAN CUEVAS FIGUEROA</t>
  </si>
  <si>
    <t>MEDICO MUNICIPAL</t>
  </si>
  <si>
    <t>GLORIA GONZALEZ GARCIA</t>
  </si>
  <si>
    <t>GLORIA BARRAGAN BARRAGAN</t>
  </si>
  <si>
    <t>AUXILIAR DE BIBLIOTECA QUITUPAN</t>
  </si>
  <si>
    <t>ASEO BIBLIOTECA QUITUPAN</t>
  </si>
  <si>
    <t>FEDERICO OCHOA CAPISTRAN</t>
  </si>
  <si>
    <t>FONTANERO DE RAMON CORONA</t>
  </si>
  <si>
    <t>CESAR ARMANDO LOPEZ LOPEZ</t>
  </si>
  <si>
    <t>CARLOS MUNGUIA BARRAGAN</t>
  </si>
  <si>
    <t>FONTANERO DE AGUA BLANCA</t>
  </si>
  <si>
    <t xml:space="preserve">MARTHA ALICIA BARAJAS OCEGUERA </t>
  </si>
  <si>
    <t>FONTANERO LIMON DE CARRANZA</t>
  </si>
  <si>
    <t>FONTANERO EMILIANO ZAPATA Y BARRENDERA</t>
  </si>
  <si>
    <t>ENCARGADO CEMENTERIO DE QUITUPAN</t>
  </si>
  <si>
    <t>J. JESUS HERNANDEZ JIMENEZ</t>
  </si>
  <si>
    <t>MARCELINO MEDINA RODRIGUEZ</t>
  </si>
  <si>
    <t>JARDINERO MARIANO ESCOBEDO DEL PARQUE</t>
  </si>
  <si>
    <t xml:space="preserve">BARRENDERO MARIANO ESCOBEDO DE LA PLAZA </t>
  </si>
  <si>
    <t>ALFONSO GODINEZ LOPEZ</t>
  </si>
  <si>
    <t>CLAVE</t>
  </si>
  <si>
    <t>SUBTOTAL</t>
  </si>
  <si>
    <t xml:space="preserve">CLAVE </t>
  </si>
  <si>
    <t xml:space="preserve">                           NOMINA PERSONAL PERMANENTE DE QUITUPAN, JALISCO.</t>
  </si>
  <si>
    <t xml:space="preserve">                        NOMINA PERSONAL PERMANENTE DE QUITUPAN, JALISCO</t>
  </si>
  <si>
    <t xml:space="preserve">                    NOMINA PERSONAL PERMANENTE DE QUITUPAN, JALISCO.</t>
  </si>
  <si>
    <t xml:space="preserve">                         NOMINA PERSONAL PERMANENTE DE QUITUPAN, JALISCO</t>
  </si>
  <si>
    <t xml:space="preserve">                            NOMINA PERSONAL PERMANENTE DE QUITUPAN, JALISCO</t>
  </si>
  <si>
    <t xml:space="preserve">                                 NOMINA PERSONAL PERMANENTE DE QUITUPAN, JALISCO</t>
  </si>
  <si>
    <t xml:space="preserve">                      NOMINA PERSONAL PERMANENTE DE QUITUPAN, JALISCO</t>
  </si>
  <si>
    <t>CHOFER CAMION ESCOLAR DE QUITUPAN</t>
  </si>
  <si>
    <t>CHOFER CAMION ESCOLAR DE SAN DIEGO</t>
  </si>
  <si>
    <t>CHOFER CAMION BASURERA VIEJA</t>
  </si>
  <si>
    <t>ANTONIO OLIVEROS NUÑEZ</t>
  </si>
  <si>
    <t>ADRIAN LOPEZ TAPIA</t>
  </si>
  <si>
    <t>PEDRO SANTIAGO SANCHEZ</t>
  </si>
  <si>
    <t xml:space="preserve">MARIO ALBERTO REYES VALDOVINOS </t>
  </si>
  <si>
    <t>CHOFER CAMION BASURA S-05</t>
  </si>
  <si>
    <t>AYUNDANTE CAMION BASURERA  S-16</t>
  </si>
  <si>
    <t>CHOFER CAMION BASURERA BLANCO</t>
  </si>
  <si>
    <t>AYUDANTE CAMION BASURERA BLANCO</t>
  </si>
  <si>
    <t>SERVICIOS PUBLICOS 1</t>
  </si>
  <si>
    <t>SERVICIOS PUBLICOS 2</t>
  </si>
  <si>
    <t>NOMBRE</t>
  </si>
  <si>
    <t>MARTIN TORRES ALLVAREZ</t>
  </si>
  <si>
    <t>ENCARGADO DEL ALMACEN</t>
  </si>
  <si>
    <t>CARINA ISELA RODRIGUEZ OCHOA</t>
  </si>
  <si>
    <t xml:space="preserve">JUAN EDUARDO SANTIAGO LOPEZ </t>
  </si>
  <si>
    <t>JOSE LUIS VALERIO  GONZALEZ</t>
  </si>
  <si>
    <t>EFRAIN GARCIA LOPEZ</t>
  </si>
  <si>
    <t>ZYANYA MARICRUZ MEDINA GALVAN</t>
  </si>
  <si>
    <t>VELADOR DEL CENTRO DE SALUD</t>
  </si>
  <si>
    <t>ROGELIO LOPEZ VARGAS</t>
  </si>
  <si>
    <t>PROMOTOR DE SALUD</t>
  </si>
  <si>
    <t>MARIA DEL CARMEN DIAZ CONTRERAS</t>
  </si>
  <si>
    <t>SANTIAGO GODOY AGUILERA</t>
  </si>
  <si>
    <t>AGENTE EMILIANO ZAPATA</t>
  </si>
  <si>
    <t>JOSE LUIS HERRERA</t>
  </si>
  <si>
    <t>AGENTE EL RAICERO</t>
  </si>
  <si>
    <t>J. JESUS CEJA ARIAS</t>
  </si>
  <si>
    <t>AGENTE SAN ANTONIO</t>
  </si>
  <si>
    <t>RIGOBERTO TORRES ALVAREZ</t>
  </si>
  <si>
    <t>AGENTE LA MAQUINA</t>
  </si>
  <si>
    <t>JORGE TORRES BARRAGAN</t>
  </si>
  <si>
    <t>AGENTE LOS LIMONES</t>
  </si>
  <si>
    <t>MIRIAM MADRID BARRERA</t>
  </si>
  <si>
    <t>AGENTE EL QUIRINGUAL</t>
  </si>
  <si>
    <t>MA. ERIKA TORRES HERNANDEZ</t>
  </si>
  <si>
    <t>AGENTE LA GUADALUPE</t>
  </si>
  <si>
    <t>JORGE FLORES MEDINA</t>
  </si>
  <si>
    <t>AGENTE SANTA CRUZ</t>
  </si>
  <si>
    <t>LORENZO RAMOS OCHOA</t>
  </si>
  <si>
    <t>AGENTE SAN JOSE DE LA MAJADA</t>
  </si>
  <si>
    <t>NICOLAS HERNANDEZ LOPEZ</t>
  </si>
  <si>
    <t>ASEADOR PLAZA PRINCIPAL, CENTRO DE SALUD SAN ONOFRE</t>
  </si>
  <si>
    <t>RAMON AYALA FLORES</t>
  </si>
  <si>
    <t>VICTOR ALONSO FREGOSO CISNEROS</t>
  </si>
  <si>
    <t xml:space="preserve">      QUITUPAN, JALISCO.  DEL 16 AL 31 DE DICIEMBRE DEL 2012</t>
  </si>
  <si>
    <t xml:space="preserve">   QUITUPAN, JALISCO  DEL 16 AL 31 DE DICIEMBRE DEL 2012</t>
  </si>
  <si>
    <t>NOMINA EVENTUALES EN LA CONSTRUCCION DEL PUENTE EN LAGUINILLAS</t>
  </si>
  <si>
    <t xml:space="preserve">                                       DEL 17 AL 28 DE DICIEMBRE DEL 2012</t>
  </si>
  <si>
    <t>PEDRO GARCIA GARCIA</t>
  </si>
  <si>
    <t>NOMINA EVENTUALES EN LA CONSTRUCCION DE BAÑOS DEL PROGRAMA DE SEDESOL</t>
  </si>
  <si>
    <t xml:space="preserve">                                             DEL 17 AL 28 DE DICIEMBRE DEL 2012</t>
  </si>
  <si>
    <t>OBRAS PUBLICAS 1</t>
  </si>
  <si>
    <t>OBRAS PUBLICAS 2</t>
  </si>
  <si>
    <t>MARTIN TORRES ALVAREZ</t>
  </si>
  <si>
    <t>ASEADOR PLAZA PRINCIPAL Y EL CENTRO DE SALUD DE SAN ONOFRE</t>
  </si>
  <si>
    <t>PROMOTORA DE ALFABETIZACION</t>
  </si>
  <si>
    <t>AUXILIAR DE BIBLIOTECA DE QUITUPAN</t>
  </si>
  <si>
    <t>ASEO BIBLIOTECA DE QUITUPAN</t>
  </si>
  <si>
    <t>LUIS SANTIAGO NUÑEZ</t>
  </si>
  <si>
    <t>GUSTAVO MAGAÑA MAGAÑA</t>
  </si>
  <si>
    <t>AGENTE LAS TECATAS</t>
  </si>
  <si>
    <t>JUEZ MUNICIPAL</t>
  </si>
  <si>
    <t>JUAN MANUEL LOPEZ MEJIA</t>
  </si>
  <si>
    <t xml:space="preserve">PRESIDENCIA </t>
  </si>
  <si>
    <t>BENJAMIN LOPEZ VALDOVINOS</t>
  </si>
  <si>
    <t>AGENTE DE SAN ONOFRE</t>
  </si>
  <si>
    <t>AGENTE DEL CARRIZALILLO</t>
  </si>
  <si>
    <t>ANTONIO GONZALEZ VALDOVINOS</t>
  </si>
  <si>
    <t>SAMUEL MACIEL TORRES</t>
  </si>
  <si>
    <t>AGENTE DE RIO DE HUERTA</t>
  </si>
  <si>
    <t xml:space="preserve">PAGO DE HORAS EXTRAS AL PERSONAL DE SEGURIDAD PUBLICA, QUITUPAN, JALISCO. </t>
  </si>
  <si>
    <t>FRANCISCO JAVIER AYALA GARCIA</t>
  </si>
  <si>
    <t>JARDINERO DEL PARQUE DEL QUIRINGUAL</t>
  </si>
  <si>
    <t>SECRETARIA DESARROLLO SOCIAL</t>
  </si>
  <si>
    <t>MARITZA PACHECO OLIVEROS</t>
  </si>
  <si>
    <t>FRANCISCO JAVIER FRANCO ALONSO</t>
  </si>
  <si>
    <t>OPERADOR DEL D7</t>
  </si>
  <si>
    <t>PABLO GALVAN ESTRADA</t>
  </si>
  <si>
    <t>YECENIA YASMIN FLORES GODOY</t>
  </si>
  <si>
    <t>INDALECIO VARGAS CHAVEZ</t>
  </si>
  <si>
    <t>ENCARGADA DEL CCA</t>
  </si>
  <si>
    <t>MARTIN ZANABRIA HERNANDEZ</t>
  </si>
  <si>
    <t>J. JESUS AGUILAR VEGA</t>
  </si>
  <si>
    <t>AGENTE DE LA PEÑA</t>
  </si>
  <si>
    <t>JORGE CONTRERAS MORALES</t>
  </si>
  <si>
    <t>AGENTE DE LA ZOROMUTA</t>
  </si>
  <si>
    <t>JOSE DE JESUS CEJA LOPEZ</t>
  </si>
  <si>
    <t>MIGUEL ANGEL HERNANDEZ GONZALEZ</t>
  </si>
  <si>
    <t>CRUZ SALVADOR PEREZ CARDENAS</t>
  </si>
  <si>
    <t>CHOFER  VOLTEO</t>
  </si>
  <si>
    <t>CAROLINA MERCEDEZ CHAVEZ AGUILAR</t>
  </si>
  <si>
    <t>OBRAS PUBLICAS 3</t>
  </si>
  <si>
    <t>SECUNDINO JESUS OCEGUERA OROZCO</t>
  </si>
  <si>
    <t>MANUEL GARCIA MERLO</t>
  </si>
  <si>
    <t>SALVADOR EUYOQUE</t>
  </si>
  <si>
    <t>JESUS OLIVEROS GONZALEZ</t>
  </si>
  <si>
    <t>LUIS ALFONSO LOPEZ AGUILAR</t>
  </si>
  <si>
    <t>IVAN NUÑEZ OLIVEROS</t>
  </si>
  <si>
    <t>SARA ELENA DIMAS HERNANDEZ</t>
  </si>
  <si>
    <t>ISIDRO ANDRES MARTINEZ</t>
  </si>
  <si>
    <t>PROYECTISTA</t>
  </si>
  <si>
    <t>JOSE LUIS VALERIO GONZALEZ</t>
  </si>
  <si>
    <t>JUAN MANUEL FRANCO DOMINGUEZ</t>
  </si>
  <si>
    <t>SILVIA JAQUELIN TAMAYO RODRIGUEZ</t>
  </si>
  <si>
    <t>HUGO PACHECO OLIVEROS</t>
  </si>
  <si>
    <t>JUAN EDUARDO SANTIAGO LOPEZ</t>
  </si>
  <si>
    <t>DIRECTOR PROMOCION ECONOMICA</t>
  </si>
  <si>
    <t xml:space="preserve">OBRAS PUBLICAS </t>
  </si>
  <si>
    <t>NOMINA DE PROYECTO DE INFRAESTRUCTURA TURISTICA</t>
  </si>
  <si>
    <t xml:space="preserve">       PREPARACION Y ELABORACION DE MACHUELOS</t>
  </si>
  <si>
    <t xml:space="preserve">         PREPARACION Y ELABORACION DE MACHUELOS</t>
  </si>
  <si>
    <t>PSICOLOGO DEL MUNICIPIO</t>
  </si>
  <si>
    <t>ROSA ANA MARGARITA CISNEROS TORRES</t>
  </si>
  <si>
    <t xml:space="preserve">                         DEL 16 AL 31 DE MAYO DEL 2013</t>
  </si>
  <si>
    <t xml:space="preserve">                         DEL 16 AL 31  DE MAYO DEL 2013</t>
  </si>
  <si>
    <t>VICTOR HUGO NUÑEZ TORRES</t>
  </si>
  <si>
    <t>MARTIN GARCIA AYALA</t>
  </si>
  <si>
    <t>JARDINERO DEL QUIRINGUAL</t>
  </si>
  <si>
    <t>SALVADOR ANDRADE BARAJAS</t>
  </si>
  <si>
    <t>MAESTRO DE INGLES</t>
  </si>
  <si>
    <t>AUXILIAR DE VIALIDAD</t>
  </si>
  <si>
    <t>RAMIRO SANCHEZ SANCHEZ</t>
  </si>
  <si>
    <t>AUXILIAR CONTABLE</t>
  </si>
  <si>
    <t>SECRETARIA DE TURISMO Y ECOLOGIA</t>
  </si>
  <si>
    <t>AGENTE DE SANTA FE</t>
  </si>
  <si>
    <t>HUMBERTO OCHOA RODRIGUEZ</t>
  </si>
  <si>
    <t>YANETH FLORES CERVANTES</t>
  </si>
  <si>
    <t>JOSE LUIS ANDRADE MORENO</t>
  </si>
  <si>
    <t>JESUS ISMAEL MAGAÑA CASTAÑEDA</t>
  </si>
  <si>
    <t xml:space="preserve">DANIEL YARIB PACHECO JIMENEZ  </t>
  </si>
  <si>
    <t>CHOFER PRESIDENCIA</t>
  </si>
  <si>
    <t xml:space="preserve">BENITO AGUILAR BECERRIL </t>
  </si>
  <si>
    <t>SECRETARIA SRIO. GENERAL</t>
  </si>
  <si>
    <t>DANIEL HERNANDEZ BARRAGAN</t>
  </si>
  <si>
    <t>UBALDO PADILLA SOLTERO</t>
  </si>
  <si>
    <t>ENCARGADO DE CENTRO DE ACOPIO</t>
  </si>
  <si>
    <t>ANA KAREN ANDRADE OCHOA</t>
  </si>
  <si>
    <t>JOSE ANTONIO MELENDEZ LOPEZ</t>
  </si>
  <si>
    <t>CAROLINA MERCEDES CHAVEZ AGUILAR</t>
  </si>
  <si>
    <t>VANESSA RAMIREZ RAMIREZ</t>
  </si>
  <si>
    <t>BENITO AGUILAR BECERRIL</t>
  </si>
  <si>
    <t>MARIA EUGENIA GUDIÑO MARTINEZ</t>
  </si>
  <si>
    <t>DEL ****** DEL 2013 DURANTE LAS FIESTAS PATRONALES DE LA COMUNIDAD DEL ******</t>
  </si>
  <si>
    <t>CARLOS ORTEGA CERON</t>
  </si>
  <si>
    <t>ALFREDO ALVAREZ BARAJAS</t>
  </si>
  <si>
    <t>ANTONIO MEDINA AYALA</t>
  </si>
  <si>
    <t>JOSE DE JESUS SANDOVAL MAGAÑA</t>
  </si>
  <si>
    <t>JOSE CARLOS OCEGUERA ALVAREZ</t>
  </si>
  <si>
    <t>ERNESTO SALCEDO GARCIA</t>
  </si>
  <si>
    <t>SILVERIO LOPEZ AGUILAR</t>
  </si>
  <si>
    <t>PAULO LOPEZ MANZO</t>
  </si>
  <si>
    <t>J. GUADALUPE TORRES ARREGUIN</t>
  </si>
  <si>
    <t>JESUS ALBERTO HERRERA BARAJAS</t>
  </si>
  <si>
    <t xml:space="preserve">NOMINA EVENTUALES EN LA OBRA DE ADOQUINAMIENTO DE LA CALLE PRINCIPAL DE LA </t>
  </si>
  <si>
    <t>ROMALDO CHAVEZ MAGAÑA</t>
  </si>
  <si>
    <t>GONZALO EDUARDO MAGAÑA HERRERA</t>
  </si>
  <si>
    <t>JESUS APOLONIO CEJA NUÑEZ</t>
  </si>
  <si>
    <t>SAMUEL CHAVEZ ARTEAGA</t>
  </si>
  <si>
    <t>JULIAN CHAVEZ JUAREZ</t>
  </si>
  <si>
    <t>LUIS ALEJANDRO CHAVEZ OCHOA</t>
  </si>
  <si>
    <t>MARIO OCHOA ALVAREZ</t>
  </si>
  <si>
    <t>RIGOBERTO CHAVEZ ARTEAGA</t>
  </si>
  <si>
    <t>JUAN CARLOS OCHOA ALVAREZ</t>
  </si>
  <si>
    <t>JOSE DE JESUS CHAVEZ CEJA</t>
  </si>
  <si>
    <t>COMUNIDAD DEL CUERVO  PROGRAMA 3X1 FEDERAL  -DEL 28 DE OCTUBRE AL 02 DE NOVIEMBRE DE 2013</t>
  </si>
  <si>
    <t>COMUNIDAD DEL CUERVO  PROGRAMA 3X1 FEDERAL  -DEL 04 AL 09 DE NOVIEMBRE DE 2013</t>
  </si>
  <si>
    <t>COMUNIDAD DEL CUERVO  PROGRAMA 3X1 FEDERAL  -DEL 11 AL 16 DE NOVIEMBRE DE 2013</t>
  </si>
  <si>
    <t>COMUNIDAD DEL CUERVO  PROGRAMA 3X1 FEDERAL  -DEL 18 AL 23 DE NOVIEMBRE DE 2013</t>
  </si>
  <si>
    <t>COMUNIDAD DEL CUERVO  PROGRAMA 3X1 FEDERAL  -25 AL 30 DE NOVIEMBRE DE 2013</t>
  </si>
  <si>
    <t xml:space="preserve"> COMUNIDAD DEL CUERVO  PROGRAMA 3X1 FEDERAL  DEL 14 AL 19 DE OCTUBRE DE 2013</t>
  </si>
  <si>
    <t xml:space="preserve"> COMUNIDAD DEL CUERVO  PROGRAMA 3X1 FEDERAL  DEL 21 AL 26 DE OCTUBRE DE 2013</t>
  </si>
  <si>
    <t>CLAUDIA SANTIAGO BARRAGAN</t>
  </si>
  <si>
    <t>ROGELIO GARCIA MERLO</t>
  </si>
  <si>
    <t xml:space="preserve">PATRICIA GAYTAN GARCIA </t>
  </si>
  <si>
    <t>Nombre de la Plaza</t>
  </si>
  <si>
    <t>Adscripción de la Plaza</t>
  </si>
  <si>
    <t>No. Plazas</t>
  </si>
  <si>
    <t>REGIDORES</t>
  </si>
  <si>
    <t>PRESIDENCIA</t>
  </si>
  <si>
    <t>CHOFER DE PRESIDENCIA</t>
  </si>
  <si>
    <t>SINDICO MUNICIPAL</t>
  </si>
  <si>
    <t>SECRETARIA DE SINDICO</t>
  </si>
  <si>
    <t>SECRETARIA JURIDICO</t>
  </si>
  <si>
    <t>ENCARGADO DE HACIENDA MUNICIPAL</t>
  </si>
  <si>
    <t>HACIENDA MUNICIPAL</t>
  </si>
  <si>
    <t xml:space="preserve">ENCARGADO DE  EGRESOS </t>
  </si>
  <si>
    <t>SECRETARIA DE TESORERIA</t>
  </si>
  <si>
    <t>SECRETARIA DE CATASTRO</t>
  </si>
  <si>
    <t>DIRECTORA DE SIQUIAPA</t>
  </si>
  <si>
    <t>AGUA POTABLE</t>
  </si>
  <si>
    <t>SECRETARIA DE SIQUIAPA</t>
  </si>
  <si>
    <t>DIRECTOR DE OBRAS PUBLICAS</t>
  </si>
  <si>
    <t>PROYECTISTAS</t>
  </si>
  <si>
    <t>OPERADOR MAQUINA RETROESCABADORA</t>
  </si>
  <si>
    <t>CHOFER VOLTEO GRENDE</t>
  </si>
  <si>
    <t>CHOFER VOLTEO CHICO</t>
  </si>
  <si>
    <t>SECRETARIA DE OBRAS PUBLICAS</t>
  </si>
  <si>
    <t>SECRETARIA DE REGISTRO CIVIL</t>
  </si>
  <si>
    <t>DIRECTOR DE DESARROLLO AGROPECUARIO</t>
  </si>
  <si>
    <t>DIRECTOR DE PROMOCION ECONOMICA</t>
  </si>
  <si>
    <t>SECRETARIA DE PROMOCION ECONOMICA</t>
  </si>
  <si>
    <t>DIRECTOR DE DESARROLLO SOCIAL</t>
  </si>
  <si>
    <t>DESARROLLO SOCIAL</t>
  </si>
  <si>
    <t>AUXILIAR DE DESARROLLO SOCIAL</t>
  </si>
  <si>
    <t>SECRETARIA DE DESARROLLO SOCIAL</t>
  </si>
  <si>
    <t>DIRECTOR DE EDUCACION</t>
  </si>
  <si>
    <t>SECRETARIO DE CULTURA</t>
  </si>
  <si>
    <t>DEPORTES</t>
  </si>
  <si>
    <t>ENCARGADO MANTENIMIENTO UNIDAD DEPORTIVA</t>
  </si>
  <si>
    <t>AGENTE DE EMILIANO ZAPATA</t>
  </si>
  <si>
    <t>AGENCIAS</t>
  </si>
  <si>
    <t>AGENTE DEL RAICERO</t>
  </si>
  <si>
    <t>AGENTE DE SAN ANTONIO</t>
  </si>
  <si>
    <t>AGENTE DE LA MAQUINA</t>
  </si>
  <si>
    <t>AGENTE DE LOS LIMONES</t>
  </si>
  <si>
    <t>AGENTE DEL QUIRINGUAL</t>
  </si>
  <si>
    <t>AGENTE DE LA GUADALUPE</t>
  </si>
  <si>
    <t>AGENTE DE SANTA CRUZ</t>
  </si>
  <si>
    <t>AGENTE DE SAN JOSE DE LA MAJADA</t>
  </si>
  <si>
    <t>AGENTE DE LAS TECATAS</t>
  </si>
  <si>
    <t>AGENTE DE LA SOROMUTA</t>
  </si>
  <si>
    <t>SUBDELEGADO DE SAN DIEGO</t>
  </si>
  <si>
    <t>ENCARGADO DEL CEMENTERIO DE SAN DIEGO</t>
  </si>
  <si>
    <t>JARDINERO DE SAN DIEGO</t>
  </si>
  <si>
    <t>FONTANERO DE SAN DIEGO</t>
  </si>
  <si>
    <t>ENCARGADO DEL RASTRO DE SAN DIEGO</t>
  </si>
  <si>
    <t>ENCARGADA DE BIBLIOTECA DE SAN DIEGO</t>
  </si>
  <si>
    <t>AUXILIAR DE BIBLIOTECA DE SAN DIEGO</t>
  </si>
  <si>
    <t>BARRENDERO DE SAN DIEGO</t>
  </si>
  <si>
    <t>JARDINERO UNIDAD DEPORTIVA DE SAN DIEGO</t>
  </si>
  <si>
    <t>DELEGADO DE LAGUNILLAS</t>
  </si>
  <si>
    <t>OFICIAL DE REGISTRO CIVIL DE LAGUNILLAS</t>
  </si>
  <si>
    <t>ENCARGADO DEL CEMENTERIO DE LAGUNILLAS</t>
  </si>
  <si>
    <t>FONTANERO DE LAGUNILLAS</t>
  </si>
  <si>
    <t>SUBDELEGADO DEL MONTOSO</t>
  </si>
  <si>
    <t>OFICIAL DE REGISTRO CIVIL DEL MONTOSO</t>
  </si>
  <si>
    <t>RADIO OPERADOR DEL MONTOSO</t>
  </si>
  <si>
    <t>JEFE FONTANERO DEL QUIRINGUAL</t>
  </si>
  <si>
    <t>FONTANERO DE MARIANO ESCOBEDO</t>
  </si>
  <si>
    <t>JARDINERO DE MARINO ESCOBEDO</t>
  </si>
  <si>
    <t>BARRENDERA DE MARIANO ESCOBEDO</t>
  </si>
  <si>
    <t>JARDINERO DE CARRILLO PUERTO</t>
  </si>
  <si>
    <t>FONTANERO DE RAFAEL PICAZO</t>
  </si>
  <si>
    <t>FONTANERO DE LLANO LARGO</t>
  </si>
  <si>
    <t>FONTANERO DE BENITO JUAREZ</t>
  </si>
  <si>
    <t>FONTANERO DE LOS LIMONES</t>
  </si>
  <si>
    <t>FONTANERO DE LAS TABLAS</t>
  </si>
  <si>
    <t>FONTANERO DE LA TINAJA</t>
  </si>
  <si>
    <t>FONTANERO DE LA PEÑA Y ELÑ RODEO</t>
  </si>
  <si>
    <t>FONTANERO DE LIMON DE CARRANZA</t>
  </si>
  <si>
    <t>CHOFER PIPA DE AGUA POTABLE</t>
  </si>
  <si>
    <t>SERVICIOS PUBLICOS</t>
  </si>
  <si>
    <t>CHOFER CAMION RECOLECTOR DE BASURA</t>
  </si>
  <si>
    <t>AYUDANTE DE RECOLECTOR DE BASURA</t>
  </si>
  <si>
    <t>CHOFER CAMION ESCOLAR</t>
  </si>
  <si>
    <t>CHOFER CAMIONETA DEL ELECTRICISTA</t>
  </si>
  <si>
    <t>CHOFER CAMIONETA DE TRANSPORTE ESCOLAR</t>
  </si>
  <si>
    <t>ENCARGADO DE BIBLIOTECA DE QUITUPAN</t>
  </si>
  <si>
    <t>ASEO DE BIBLIOTECA DE QUITUPAN</t>
  </si>
  <si>
    <t>ENCARGADO DEL CENTRO DE ACOPIO</t>
  </si>
  <si>
    <t>ENCARGADO DE CCA</t>
  </si>
  <si>
    <t>ENCARGADO DEL CEMENTERIO DE QUITUPAN</t>
  </si>
  <si>
    <t>JARDINERO BOULEVARD DE QUITUPAN</t>
  </si>
  <si>
    <t>JARDINERO DE QUITUPAN</t>
  </si>
  <si>
    <t>ASEO QUITUPAN PLAZA DE QUITUPAN</t>
  </si>
  <si>
    <t>ASEO CALLES DE QUITUPAN</t>
  </si>
  <si>
    <t>JEFE FONTANEROS DE QUITUPAN</t>
  </si>
  <si>
    <t>FONTANERO DE QUITUPAN</t>
  </si>
  <si>
    <t>SEGURIDAD PUBLICA</t>
  </si>
  <si>
    <t>SECRETARIA DE SEGURIDAD PUBLICA</t>
  </si>
  <si>
    <t>AYUNDANTE CAMION BASURERA  VIEJA</t>
  </si>
  <si>
    <t>NUEVOS:</t>
  </si>
  <si>
    <t>1.-PATY</t>
  </si>
  <si>
    <t>2.-FONTANERO NUEVO</t>
  </si>
  <si>
    <t>3.- EL QUE DIJO JETSAN SUPLENTE DE REGIDOR</t>
  </si>
  <si>
    <t>4.-QUITAR SRIA. PARTIDO</t>
  </si>
  <si>
    <t>5.-</t>
  </si>
  <si>
    <t>DELEGACIONES 2</t>
  </si>
  <si>
    <t>DELEGACIONES 1</t>
  </si>
  <si>
    <t>BARRENDERO CALLES DE SAN DIEGO</t>
  </si>
  <si>
    <t>BARRENDERO PLAZA DE SAN DIEGO</t>
  </si>
  <si>
    <t>ENCARGADO BILBIOTECA SAN DIEGO</t>
  </si>
  <si>
    <t>DELEGACIONES 3</t>
  </si>
  <si>
    <t xml:space="preserve">AGENCIAS </t>
  </si>
  <si>
    <t xml:space="preserve"> AGUA POTABLE Y ALCANTARILLADO</t>
  </si>
  <si>
    <t>JOSE GPE. CISNEROS ANDRADE</t>
  </si>
  <si>
    <t>JARDINERO DEL CAMPO DEPORTIVO DE SAN DIEGO</t>
  </si>
  <si>
    <t>JOSE MARIA SANTIAGO NUÑEZ</t>
  </si>
  <si>
    <t>JESUS AGUILAR TORRES</t>
  </si>
  <si>
    <t>ALEXIS JUAN PEDRO GONZALEZ VALADEZ</t>
  </si>
  <si>
    <t>FRANCISCO JAVIER GARCIA ZAPIEN</t>
  </si>
  <si>
    <t>ASESOR DE ECOLOGIA</t>
  </si>
  <si>
    <t>JOSE JUAN PULIDO OROZCO</t>
  </si>
  <si>
    <t>MANUEL SANTIAGO LOPEZ</t>
  </si>
  <si>
    <t>MARTHA MADRIZ BETANCOURT</t>
  </si>
  <si>
    <t>NATALIA GAMEZ REYES</t>
  </si>
  <si>
    <t>JOSE ANTONIO CEJA GARCIA</t>
  </si>
  <si>
    <t>JOSE LUIS AGUILAR GUTIERREZ</t>
  </si>
  <si>
    <t>ANTONIO LOPEZ MORENO</t>
  </si>
  <si>
    <t>JULIO BARRERA OLIVEROS</t>
  </si>
  <si>
    <t>ENCARGADO PROGRAMA SISTEMA DE RIEGO</t>
  </si>
  <si>
    <t>,</t>
  </si>
  <si>
    <t>ENCARGADO DE LINEAMIENTOS</t>
  </si>
  <si>
    <t>RUBEN ANDRADE TORRES</t>
  </si>
  <si>
    <t>BLANCA ESTELA SANCEN GALLEGOS</t>
  </si>
  <si>
    <t>VICTOR ALFONSO OLIVEROS GONZALEZ</t>
  </si>
  <si>
    <t>ERIC EDUARDO GALVEZ GALVEZ</t>
  </si>
  <si>
    <t>SECRETARIO DE PROMOCION ECONOMICA</t>
  </si>
  <si>
    <t>AGUSTIN OCEGUERA ZACARIAS</t>
  </si>
  <si>
    <t>EVERARDO DIAZ CARDENAS</t>
  </si>
  <si>
    <t>ESTEFANIA FLORES GONZALEZ</t>
  </si>
  <si>
    <t>MARITZA GAMEZ REYES</t>
  </si>
  <si>
    <t>JUAN MANUEL ARIAS HERNANDEZ</t>
  </si>
  <si>
    <t>ALAN JOSUE BARRAGAN</t>
  </si>
  <si>
    <t>JUAN ANTONIO VALDOVINOS</t>
  </si>
  <si>
    <t>EPITACIO VALDOVINOS</t>
  </si>
  <si>
    <t>JAIME FLORES MORENO</t>
  </si>
  <si>
    <t>KEVIN EDGAR GUERRA RODRIGUEZ</t>
  </si>
  <si>
    <t>JORGE ADOLFO HERNANDEZ ORNELAS</t>
  </si>
  <si>
    <t>LUIS ALBERTO PEREZ VARGAS</t>
  </si>
  <si>
    <t>COMUNICACIÓN SOCIAL</t>
  </si>
  <si>
    <t>MIGUEL ANGEL CHAVEZ MUNGUIA</t>
  </si>
  <si>
    <t>SECRETARIA DE JURIDICO</t>
  </si>
  <si>
    <t>MARICELA FLORES GONZALEZ</t>
  </si>
  <si>
    <t xml:space="preserve">                                                  DEL 01 AL 15 DE OCTUBRE DE 2014</t>
  </si>
  <si>
    <t xml:space="preserve">                                                      DEL 01 AL 15 DE OCTUBRE DE 2014</t>
  </si>
  <si>
    <t xml:space="preserve">                                                           DEL 01 AL 15 DE OCTUBRE DE 2014                    </t>
  </si>
  <si>
    <t xml:space="preserve">                    DEL 01 AL 15 DE OCTUBRE DE 2014</t>
  </si>
  <si>
    <t xml:space="preserve">                                                DEL 01 AL 15 DE OCTUBRE DE 2014</t>
  </si>
  <si>
    <t xml:space="preserve">                                            DEL 01 AL 15 DE OCTUBRE DE 2014</t>
  </si>
  <si>
    <t xml:space="preserve">                                                    DEL 01 AL 15 DE OCTUBRE DE 2014</t>
  </si>
  <si>
    <t xml:space="preserve">                                                 DEL 01 AL 15 DE OCTUBRE DE 2014</t>
  </si>
  <si>
    <t xml:space="preserve">                                                     DEL 01 AL 15 DE OCTUBRE DE 2014</t>
  </si>
  <si>
    <t xml:space="preserve">                                                         DEL 01 AL 15 DE OCTUBRE DE 2014</t>
  </si>
  <si>
    <t xml:space="preserve">                                                          DEL 01 AL 15 DE OCTUBRE DE 2014</t>
  </si>
  <si>
    <t xml:space="preserve">                                              DEL 01 AL 15 DE OCTUBRE DE 2014</t>
  </si>
  <si>
    <r>
      <t xml:space="preserve">                                       </t>
    </r>
    <r>
      <rPr>
        <b/>
        <sz val="11"/>
        <color theme="1"/>
        <rFont val="Calibri"/>
        <family val="2"/>
        <scheme val="minor"/>
      </rPr>
      <t xml:space="preserve">           DEL 01 AL 15 DE OCTUBRE DE 2014</t>
    </r>
  </si>
  <si>
    <t xml:space="preserve">                                                        DEL 01 AL 15 DE OCTUBRE DE 2014</t>
  </si>
  <si>
    <t xml:space="preserve">                                                       DEL 01 AL 15 DE OCTUBRE DE 2014</t>
  </si>
  <si>
    <t xml:space="preserve">                                                                       DEL 01 AL 15 DE OCTUBRE DE 2014</t>
  </si>
  <si>
    <t xml:space="preserve">                                                                    DEL 01 AL 15 DE OCTUBRE DE 2014</t>
  </si>
  <si>
    <t>ESMERALDA SANDOVAL GUDIÑO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</si>
</sst>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[$$-2C0A]\ #,##0.00"/>
    <numFmt numFmtId="166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6"/>
      <color indexed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3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44" fontId="4" fillId="0" borderId="1" xfId="1" applyFont="1" applyBorder="1"/>
    <xf numFmtId="165" fontId="5" fillId="2" borderId="4" xfId="0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4" borderId="7" xfId="0" applyFont="1" applyFill="1" applyBorder="1"/>
    <xf numFmtId="0" fontId="5" fillId="0" borderId="0" xfId="0" applyFont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4" borderId="13" xfId="0" applyFont="1" applyFill="1" applyBorder="1"/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5" fillId="3" borderId="1" xfId="0" applyFont="1" applyFill="1" applyBorder="1"/>
    <xf numFmtId="0" fontId="5" fillId="2" borderId="1" xfId="0" applyFont="1" applyFill="1" applyBorder="1"/>
    <xf numFmtId="10" fontId="5" fillId="4" borderId="4" xfId="0" applyNumberFormat="1" applyFont="1" applyFill="1" applyBorder="1"/>
    <xf numFmtId="0" fontId="6" fillId="0" borderId="0" xfId="0" applyFont="1"/>
    <xf numFmtId="165" fontId="5" fillId="2" borderId="1" xfId="0" applyNumberFormat="1" applyFont="1" applyFill="1" applyBorder="1"/>
    <xf numFmtId="165" fontId="5" fillId="2" borderId="16" xfId="0" applyNumberFormat="1" applyFont="1" applyFill="1" applyBorder="1"/>
    <xf numFmtId="0" fontId="5" fillId="3" borderId="17" xfId="0" applyFont="1" applyFill="1" applyBorder="1"/>
    <xf numFmtId="10" fontId="5" fillId="4" borderId="22" xfId="0" applyNumberFormat="1" applyFont="1" applyFill="1" applyBorder="1"/>
    <xf numFmtId="10" fontId="5" fillId="2" borderId="4" xfId="0" applyNumberFormat="1" applyFont="1" applyFill="1" applyBorder="1"/>
    <xf numFmtId="0" fontId="5" fillId="0" borderId="0" xfId="0" applyFont="1" applyFill="1"/>
    <xf numFmtId="165" fontId="5" fillId="2" borderId="22" xfId="0" applyNumberFormat="1" applyFont="1" applyFill="1" applyBorder="1"/>
    <xf numFmtId="0" fontId="7" fillId="0" borderId="0" xfId="0" applyFont="1"/>
    <xf numFmtId="0" fontId="9" fillId="0" borderId="0" xfId="2" applyFont="1" applyAlignment="1" applyProtection="1"/>
    <xf numFmtId="0" fontId="3" fillId="0" borderId="0" xfId="0" applyFont="1"/>
    <xf numFmtId="44" fontId="4" fillId="0" borderId="1" xfId="0" applyNumberFormat="1" applyFont="1" applyBorder="1"/>
    <xf numFmtId="44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4" fontId="1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0" fillId="0" borderId="0" xfId="0" applyFont="1"/>
    <xf numFmtId="44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4" fillId="0" borderId="0" xfId="1" applyFont="1"/>
    <xf numFmtId="44" fontId="1" fillId="0" borderId="1" xfId="1" applyFont="1" applyBorder="1" applyAlignment="1">
      <alignment horizontal="center"/>
    </xf>
    <xf numFmtId="44" fontId="0" fillId="0" borderId="0" xfId="1" applyFont="1"/>
    <xf numFmtId="44" fontId="1" fillId="0" borderId="1" xfId="0" applyNumberFormat="1" applyFont="1" applyBorder="1"/>
    <xf numFmtId="44" fontId="1" fillId="0" borderId="1" xfId="1" applyFont="1" applyBorder="1"/>
    <xf numFmtId="0" fontId="4" fillId="5" borderId="1" xfId="0" applyFont="1" applyFill="1" applyBorder="1"/>
    <xf numFmtId="44" fontId="4" fillId="5" borderId="1" xfId="1" applyFont="1" applyFill="1" applyBorder="1"/>
    <xf numFmtId="0" fontId="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5" borderId="1" xfId="0" applyFont="1" applyFill="1" applyBorder="1"/>
    <xf numFmtId="0" fontId="4" fillId="5" borderId="1" xfId="0" applyFont="1" applyFill="1" applyBorder="1" applyAlignment="1">
      <alignment horizontal="left"/>
    </xf>
    <xf numFmtId="44" fontId="4" fillId="5" borderId="1" xfId="0" applyNumberFormat="1" applyFont="1" applyFill="1" applyBorder="1" applyAlignment="1">
      <alignment horizontal="left"/>
    </xf>
    <xf numFmtId="44" fontId="4" fillId="5" borderId="1" xfId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0" fontId="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44" fontId="12" fillId="5" borderId="1" xfId="1" applyFont="1" applyFill="1" applyBorder="1"/>
    <xf numFmtId="0" fontId="4" fillId="0" borderId="0" xfId="0" applyFont="1" applyFill="1" applyBorder="1" applyAlignment="1">
      <alignment horizontal="center"/>
    </xf>
    <xf numFmtId="44" fontId="0" fillId="0" borderId="0" xfId="0" applyNumberFormat="1"/>
    <xf numFmtId="0" fontId="3" fillId="0" borderId="1" xfId="0" applyFont="1" applyBorder="1"/>
    <xf numFmtId="0" fontId="10" fillId="0" borderId="0" xfId="0" applyFont="1"/>
    <xf numFmtId="44" fontId="11" fillId="0" borderId="1" xfId="1" applyNumberFormat="1" applyFont="1" applyBorder="1"/>
    <xf numFmtId="0" fontId="10" fillId="5" borderId="1" xfId="0" applyFont="1" applyFill="1" applyBorder="1"/>
    <xf numFmtId="0" fontId="4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/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/>
    <xf numFmtId="44" fontId="4" fillId="0" borderId="0" xfId="1" applyFont="1" applyBorder="1"/>
    <xf numFmtId="44" fontId="11" fillId="0" borderId="0" xfId="1" applyFont="1" applyBorder="1"/>
    <xf numFmtId="0" fontId="4" fillId="5" borderId="0" xfId="0" applyFont="1" applyFill="1"/>
    <xf numFmtId="0" fontId="4" fillId="0" borderId="1" xfId="0" applyFont="1" applyBorder="1" applyAlignment="1">
      <alignment horizontal="center"/>
    </xf>
    <xf numFmtId="44" fontId="13" fillId="0" borderId="1" xfId="0" applyNumberFormat="1" applyFont="1" applyBorder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11" fillId="5" borderId="1" xfId="1" applyFont="1" applyFill="1" applyBorder="1"/>
    <xf numFmtId="0" fontId="0" fillId="0" borderId="0" xfId="0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1" applyFont="1" applyFill="1" applyBorder="1"/>
    <xf numFmtId="0" fontId="0" fillId="0" borderId="1" xfId="0" applyFont="1" applyBorder="1"/>
    <xf numFmtId="44" fontId="0" fillId="0" borderId="1" xfId="1" applyFont="1" applyBorder="1"/>
    <xf numFmtId="0" fontId="4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/>
    <xf numFmtId="0" fontId="4" fillId="5" borderId="1" xfId="0" applyFont="1" applyFill="1" applyBorder="1" applyAlignment="1"/>
    <xf numFmtId="0" fontId="0" fillId="0" borderId="1" xfId="0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5" borderId="1" xfId="0" applyFont="1" applyFill="1" applyBorder="1" applyAlignment="1"/>
    <xf numFmtId="0" fontId="4" fillId="5" borderId="1" xfId="0" applyFont="1" applyFill="1" applyBorder="1" applyAlignment="1">
      <alignment horizontal="left" wrapText="1"/>
    </xf>
    <xf numFmtId="44" fontId="4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/>
    </xf>
    <xf numFmtId="44" fontId="3" fillId="5" borderId="1" xfId="0" applyNumberFormat="1" applyFont="1" applyFill="1" applyBorder="1"/>
    <xf numFmtId="0" fontId="0" fillId="5" borderId="1" xfId="0" applyFill="1" applyBorder="1"/>
    <xf numFmtId="0" fontId="4" fillId="0" borderId="1" xfId="0" applyFont="1" applyBorder="1" applyAlignment="1">
      <alignment horizontal="center"/>
    </xf>
    <xf numFmtId="44" fontId="0" fillId="5" borderId="1" xfId="0" applyNumberFormat="1" applyFont="1" applyFill="1" applyBorder="1"/>
    <xf numFmtId="0" fontId="0" fillId="5" borderId="1" xfId="0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3" fillId="0" borderId="0" xfId="1" applyFont="1" applyBorder="1"/>
    <xf numFmtId="2" fontId="0" fillId="5" borderId="1" xfId="0" applyNumberFormat="1" applyFont="1" applyFill="1" applyBorder="1"/>
    <xf numFmtId="44" fontId="1" fillId="5" borderId="1" xfId="1" applyFont="1" applyFill="1" applyBorder="1"/>
    <xf numFmtId="0" fontId="4" fillId="5" borderId="36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166" fontId="4" fillId="0" borderId="0" xfId="1" applyNumberFormat="1" applyFont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12" fillId="5" borderId="1" xfId="0" applyFont="1" applyFill="1" applyBorder="1" applyAlignment="1">
      <alignment horizontal="left"/>
    </xf>
    <xf numFmtId="164" fontId="5" fillId="4" borderId="17" xfId="3" applyFont="1" applyFill="1" applyBorder="1"/>
    <xf numFmtId="164" fontId="5" fillId="4" borderId="1" xfId="3" applyFont="1" applyFill="1" applyBorder="1"/>
    <xf numFmtId="164" fontId="5" fillId="4" borderId="20" xfId="3" applyFont="1" applyFill="1" applyBorder="1"/>
    <xf numFmtId="164" fontId="5" fillId="4" borderId="21" xfId="3" applyFont="1" applyFill="1" applyBorder="1"/>
    <xf numFmtId="164" fontId="5" fillId="0" borderId="0" xfId="3" applyFont="1"/>
    <xf numFmtId="164" fontId="5" fillId="3" borderId="14" xfId="3" applyFont="1" applyFill="1" applyBorder="1"/>
    <xf numFmtId="164" fontId="5" fillId="3" borderId="15" xfId="3" applyFont="1" applyFill="1" applyBorder="1"/>
    <xf numFmtId="164" fontId="5" fillId="3" borderId="16" xfId="3" applyFont="1" applyFill="1" applyBorder="1"/>
    <xf numFmtId="164" fontId="5" fillId="3" borderId="17" xfId="3" applyFont="1" applyFill="1" applyBorder="1" applyAlignment="1">
      <alignment wrapText="1"/>
    </xf>
    <xf numFmtId="164" fontId="5" fillId="3" borderId="1" xfId="3" applyFont="1" applyFill="1" applyBorder="1" applyAlignment="1">
      <alignment wrapText="1"/>
    </xf>
    <xf numFmtId="164" fontId="5" fillId="3" borderId="4" xfId="3" applyFont="1" applyFill="1" applyBorder="1" applyAlignment="1">
      <alignment wrapText="1"/>
    </xf>
    <xf numFmtId="164" fontId="5" fillId="4" borderId="4" xfId="3" applyFont="1" applyFill="1" applyBorder="1"/>
    <xf numFmtId="164" fontId="5" fillId="4" borderId="22" xfId="3" applyFont="1" applyFill="1" applyBorder="1"/>
    <xf numFmtId="165" fontId="5" fillId="0" borderId="0" xfId="0" applyNumberFormat="1" applyFont="1"/>
    <xf numFmtId="165" fontId="16" fillId="0" borderId="0" xfId="0" applyNumberFormat="1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3" fillId="5" borderId="1" xfId="0" applyNumberFormat="1" applyFont="1" applyFill="1" applyBorder="1" applyAlignment="1">
      <alignment horizontal="left"/>
    </xf>
    <xf numFmtId="44" fontId="4" fillId="5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0" xfId="0" applyNumberFormat="1" applyFont="1"/>
    <xf numFmtId="44" fontId="4" fillId="5" borderId="1" xfId="1" applyNumberFormat="1" applyFont="1" applyFill="1" applyBorder="1" applyAlignment="1">
      <alignment horizontal="left"/>
    </xf>
    <xf numFmtId="44" fontId="18" fillId="5" borderId="1" xfId="4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4" fontId="0" fillId="5" borderId="1" xfId="1" applyFont="1" applyFill="1" applyBorder="1" applyAlignment="1">
      <alignment horizontal="justify"/>
    </xf>
    <xf numFmtId="44" fontId="0" fillId="0" borderId="1" xfId="1" applyFont="1" applyBorder="1" applyAlignment="1">
      <alignment horizontal="justify"/>
    </xf>
    <xf numFmtId="44" fontId="1" fillId="0" borderId="1" xfId="0" applyNumberFormat="1" applyFont="1" applyBorder="1" applyAlignment="1">
      <alignment horizontal="justify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3" borderId="23" xfId="0" applyFont="1" applyFill="1" applyBorder="1" applyAlignment="1"/>
    <xf numFmtId="0" fontId="5" fillId="3" borderId="3" xfId="0" applyFont="1" applyFill="1" applyBorder="1" applyAlignment="1"/>
    <xf numFmtId="0" fontId="5" fillId="3" borderId="32" xfId="0" applyFont="1" applyFill="1" applyBorder="1" applyAlignment="1"/>
    <xf numFmtId="0" fontId="5" fillId="3" borderId="33" xfId="0" applyFont="1" applyFill="1" applyBorder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3" borderId="2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44" fontId="4" fillId="5" borderId="2" xfId="1" applyFont="1" applyFill="1" applyBorder="1" applyAlignment="1">
      <alignment horizontal="center"/>
    </xf>
    <xf numFmtId="44" fontId="4" fillId="5" borderId="3" xfId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6" borderId="35" xfId="0" applyFont="1" applyFill="1" applyBorder="1" applyAlignment="1" applyProtection="1">
      <alignment horizontal="justify" vertical="top" wrapText="1"/>
      <protection locked="0"/>
    </xf>
    <xf numFmtId="0" fontId="4" fillId="6" borderId="1" xfId="0" applyFont="1" applyFill="1" applyBorder="1" applyAlignment="1" applyProtection="1">
      <alignment horizontal="justify" vertical="top" wrapText="1"/>
      <protection locked="0"/>
    </xf>
    <xf numFmtId="0" fontId="4" fillId="6" borderId="1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2" fillId="6" borderId="35" xfId="0" applyFont="1" applyFill="1" applyBorder="1" applyAlignment="1" applyProtection="1">
      <alignment horizontal="justify" vertical="top" wrapText="1"/>
      <protection locked="0"/>
    </xf>
    <xf numFmtId="0" fontId="12" fillId="6" borderId="1" xfId="0" applyFont="1" applyFill="1" applyBorder="1" applyAlignment="1" applyProtection="1">
      <alignment horizontal="justify" vertical="top" wrapText="1"/>
      <protection locked="0"/>
    </xf>
    <xf numFmtId="0" fontId="4" fillId="8" borderId="35" xfId="0" applyFont="1" applyFill="1" applyBorder="1" applyAlignment="1" applyProtection="1">
      <alignment horizontal="justify" vertical="top" wrapText="1"/>
      <protection locked="0"/>
    </xf>
    <xf numFmtId="0" fontId="4" fillId="8" borderId="1" xfId="0" applyFont="1" applyFill="1" applyBorder="1" applyAlignment="1" applyProtection="1">
      <alignment horizontal="justify" vertical="top" wrapText="1"/>
      <protection locked="0"/>
    </xf>
    <xf numFmtId="0" fontId="4" fillId="8" borderId="1" xfId="0" applyFont="1" applyFill="1" applyBorder="1" applyAlignment="1" applyProtection="1">
      <alignment horizontal="left" vertical="top" wrapText="1"/>
      <protection locked="0"/>
    </xf>
    <xf numFmtId="0" fontId="4" fillId="6" borderId="44" xfId="0" applyFont="1" applyFill="1" applyBorder="1" applyAlignment="1" applyProtection="1">
      <alignment horizontal="left" vertical="top" wrapText="1"/>
      <protection locked="0"/>
    </xf>
    <xf numFmtId="0" fontId="4" fillId="6" borderId="37" xfId="0" applyFont="1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left" vertical="top" wrapText="1"/>
      <protection locked="0"/>
    </xf>
    <xf numFmtId="0" fontId="4" fillId="8" borderId="44" xfId="0" applyFont="1" applyFill="1" applyBorder="1" applyAlignment="1" applyProtection="1">
      <alignment horizontal="left" vertical="top" wrapText="1"/>
      <protection locked="0"/>
    </xf>
    <xf numFmtId="0" fontId="4" fillId="8" borderId="37" xfId="0" applyFont="1" applyFill="1" applyBorder="1" applyAlignment="1" applyProtection="1">
      <alignment horizontal="left" vertical="top" wrapText="1"/>
      <protection locked="0"/>
    </xf>
    <xf numFmtId="0" fontId="4" fillId="8" borderId="3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0" fontId="4" fillId="6" borderId="41" xfId="0" applyFont="1" applyFill="1" applyBorder="1" applyAlignment="1" applyProtection="1">
      <alignment horizontal="left" vertical="top" wrapText="1"/>
      <protection locked="0"/>
    </xf>
    <xf numFmtId="0" fontId="4" fillId="6" borderId="42" xfId="0" applyFont="1" applyFill="1" applyBorder="1" applyAlignment="1" applyProtection="1">
      <alignment horizontal="left" vertical="top" wrapText="1"/>
      <protection locked="0"/>
    </xf>
    <xf numFmtId="0" fontId="4" fillId="6" borderId="43" xfId="0" applyFont="1" applyFill="1" applyBorder="1" applyAlignment="1" applyProtection="1">
      <alignment horizontal="left" vertical="top" wrapText="1"/>
      <protection locked="0"/>
    </xf>
    <xf numFmtId="0" fontId="4" fillId="6" borderId="38" xfId="0" applyFont="1" applyFill="1" applyBorder="1" applyAlignment="1" applyProtection="1">
      <alignment horizontal="left" vertical="top" wrapText="1"/>
      <protection locked="0"/>
    </xf>
    <xf numFmtId="0" fontId="4" fillId="6" borderId="39" xfId="0" applyFont="1" applyFill="1" applyBorder="1" applyAlignment="1" applyProtection="1">
      <alignment horizontal="left" vertical="top" wrapText="1"/>
      <protection locked="0"/>
    </xf>
    <xf numFmtId="0" fontId="4" fillId="6" borderId="40" xfId="0" applyFont="1" applyFill="1" applyBorder="1" applyAlignment="1" applyProtection="1">
      <alignment horizontal="left" vertical="top" wrapText="1"/>
      <protection locked="0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44" fontId="4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5">
    <cellStyle name="Énfasis6" xfId="4" builtinId="49"/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nancialred.com.mx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27</xdr:row>
      <xdr:rowOff>133350</xdr:rowOff>
    </xdr:from>
    <xdr:to>
      <xdr:col>2</xdr:col>
      <xdr:colOff>57150</xdr:colOff>
      <xdr:row>29</xdr:row>
      <xdr:rowOff>238125</xdr:rowOff>
    </xdr:to>
    <xdr:pic>
      <xdr:nvPicPr>
        <xdr:cNvPr id="2" name="Picture 4" descr="logoFinan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4972050"/>
          <a:ext cx="1800225" cy="495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788458</xdr:colOff>
      <xdr:row>0</xdr:row>
      <xdr:rowOff>92075</xdr:rowOff>
    </xdr:from>
    <xdr:to>
      <xdr:col>2</xdr:col>
      <xdr:colOff>1407583</xdr:colOff>
      <xdr:row>4</xdr:row>
      <xdr:rowOff>133927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402291" y="92075"/>
          <a:ext cx="619125" cy="698019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342899</xdr:colOff>
      <xdr:row>29</xdr:row>
      <xdr:rowOff>19050</xdr:rowOff>
    </xdr:from>
    <xdr:to>
      <xdr:col>11</xdr:col>
      <xdr:colOff>647699</xdr:colOff>
      <xdr:row>33</xdr:row>
      <xdr:rowOff>0</xdr:rowOff>
    </xdr:to>
    <xdr:grpSp>
      <xdr:nvGrpSpPr>
        <xdr:cNvPr id="19" name="18 Grupo"/>
        <xdr:cNvGrpSpPr/>
      </xdr:nvGrpSpPr>
      <xdr:grpSpPr>
        <a:xfrm>
          <a:off x="956732" y="7469717"/>
          <a:ext cx="9565217" cy="742950"/>
          <a:chOff x="467587" y="5619750"/>
          <a:chExt cx="8538730" cy="701386"/>
        </a:xfrm>
      </xdr:grpSpPr>
      <xdr:sp macro="" textlink="">
        <xdr:nvSpPr>
          <xdr:cNvPr id="20" name="19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21" name="20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22" name="21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15073</xdr:rowOff>
    </xdr:from>
    <xdr:to>
      <xdr:col>2</xdr:col>
      <xdr:colOff>1162049</xdr:colOff>
      <xdr:row>3</xdr:row>
      <xdr:rowOff>99169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143000" y="15073"/>
          <a:ext cx="485774" cy="627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862584</xdr:colOff>
      <xdr:row>29</xdr:row>
      <xdr:rowOff>0</xdr:rowOff>
    </xdr:from>
    <xdr:to>
      <xdr:col>2</xdr:col>
      <xdr:colOff>866775</xdr:colOff>
      <xdr:row>32</xdr:row>
      <xdr:rowOff>91992</xdr:rowOff>
    </xdr:to>
    <xdr:pic>
      <xdr:nvPicPr>
        <xdr:cNvPr id="3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906" t="8750" r="11746" b="3750"/>
        <a:stretch>
          <a:fillRect/>
        </a:stretch>
      </xdr:blipFill>
      <xdr:spPr bwMode="auto">
        <a:xfrm>
          <a:off x="1472184" y="18326100"/>
          <a:ext cx="556641" cy="663492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23</xdr:row>
      <xdr:rowOff>0</xdr:rowOff>
    </xdr:from>
    <xdr:to>
      <xdr:col>11</xdr:col>
      <xdr:colOff>952500</xdr:colOff>
      <xdr:row>24</xdr:row>
      <xdr:rowOff>157595</xdr:rowOff>
    </xdr:to>
    <xdr:grpSp>
      <xdr:nvGrpSpPr>
        <xdr:cNvPr id="4" name="3 Grupo"/>
        <xdr:cNvGrpSpPr/>
      </xdr:nvGrpSpPr>
      <xdr:grpSpPr>
        <a:xfrm>
          <a:off x="504825" y="5619750"/>
          <a:ext cx="8181975" cy="319520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    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    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    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>
    <xdr:from>
      <xdr:col>2</xdr:col>
      <xdr:colOff>57150</xdr:colOff>
      <xdr:row>52</xdr:row>
      <xdr:rowOff>0</xdr:rowOff>
    </xdr:from>
    <xdr:to>
      <xdr:col>11</xdr:col>
      <xdr:colOff>952500</xdr:colOff>
      <xdr:row>53</xdr:row>
      <xdr:rowOff>157595</xdr:rowOff>
    </xdr:to>
    <xdr:grpSp>
      <xdr:nvGrpSpPr>
        <xdr:cNvPr id="8" name="7 Grupo"/>
        <xdr:cNvGrpSpPr/>
      </xdr:nvGrpSpPr>
      <xdr:grpSpPr>
        <a:xfrm>
          <a:off x="523875" y="12401550"/>
          <a:ext cx="8162925" cy="319520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  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615776</xdr:colOff>
      <xdr:row>28</xdr:row>
      <xdr:rowOff>85725</xdr:rowOff>
    </xdr:from>
    <xdr:to>
      <xdr:col>2</xdr:col>
      <xdr:colOff>1096433</xdr:colOff>
      <xdr:row>31</xdr:row>
      <xdr:rowOff>39391</xdr:rowOff>
    </xdr:to>
    <xdr:pic>
      <xdr:nvPicPr>
        <xdr:cNvPr id="1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82501" y="6934200"/>
          <a:ext cx="480657" cy="62041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57150</xdr:rowOff>
    </xdr:from>
    <xdr:to>
      <xdr:col>2</xdr:col>
      <xdr:colOff>1288052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7627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323851</xdr:colOff>
      <xdr:row>20</xdr:row>
      <xdr:rowOff>95250</xdr:rowOff>
    </xdr:from>
    <xdr:to>
      <xdr:col>11</xdr:col>
      <xdr:colOff>1076325</xdr:colOff>
      <xdr:row>24</xdr:row>
      <xdr:rowOff>138545</xdr:rowOff>
    </xdr:to>
    <xdr:grpSp>
      <xdr:nvGrpSpPr>
        <xdr:cNvPr id="4" name="3 Grupo"/>
        <xdr:cNvGrpSpPr/>
      </xdr:nvGrpSpPr>
      <xdr:grpSpPr>
        <a:xfrm>
          <a:off x="809626" y="4295775"/>
          <a:ext cx="8467724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</xdr:row>
      <xdr:rowOff>38100</xdr:rowOff>
    </xdr:from>
    <xdr:to>
      <xdr:col>2</xdr:col>
      <xdr:colOff>1335677</xdr:colOff>
      <xdr:row>7</xdr:row>
      <xdr:rowOff>577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742950" y="36195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95250</xdr:colOff>
      <xdr:row>20</xdr:row>
      <xdr:rowOff>123825</xdr:rowOff>
    </xdr:from>
    <xdr:to>
      <xdr:col>11</xdr:col>
      <xdr:colOff>647700</xdr:colOff>
      <xdr:row>25</xdr:row>
      <xdr:rowOff>5195</xdr:rowOff>
    </xdr:to>
    <xdr:grpSp>
      <xdr:nvGrpSpPr>
        <xdr:cNvPr id="4" name="3 Grupo"/>
        <xdr:cNvGrpSpPr/>
      </xdr:nvGrpSpPr>
      <xdr:grpSpPr>
        <a:xfrm>
          <a:off x="638175" y="4505325"/>
          <a:ext cx="8334375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2</xdr:row>
      <xdr:rowOff>57150</xdr:rowOff>
    </xdr:from>
    <xdr:to>
      <xdr:col>2</xdr:col>
      <xdr:colOff>1392827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84772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304798</xdr:colOff>
      <xdr:row>20</xdr:row>
      <xdr:rowOff>85725</xdr:rowOff>
    </xdr:from>
    <xdr:to>
      <xdr:col>11</xdr:col>
      <xdr:colOff>895349</xdr:colOff>
      <xdr:row>24</xdr:row>
      <xdr:rowOff>129020</xdr:rowOff>
    </xdr:to>
    <xdr:grpSp>
      <xdr:nvGrpSpPr>
        <xdr:cNvPr id="4" name="3 Grupo"/>
        <xdr:cNvGrpSpPr/>
      </xdr:nvGrpSpPr>
      <xdr:grpSpPr>
        <a:xfrm>
          <a:off x="781048" y="4295775"/>
          <a:ext cx="8362951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</xdr:row>
      <xdr:rowOff>85725</xdr:rowOff>
    </xdr:from>
    <xdr:to>
      <xdr:col>2</xdr:col>
      <xdr:colOff>1335677</xdr:colOff>
      <xdr:row>6</xdr:row>
      <xdr:rowOff>178377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76275" y="409575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238125</xdr:colOff>
      <xdr:row>19</xdr:row>
      <xdr:rowOff>114300</xdr:rowOff>
    </xdr:from>
    <xdr:to>
      <xdr:col>11</xdr:col>
      <xdr:colOff>838200</xdr:colOff>
      <xdr:row>23</xdr:row>
      <xdr:rowOff>157595</xdr:rowOff>
    </xdr:to>
    <xdr:grpSp>
      <xdr:nvGrpSpPr>
        <xdr:cNvPr id="4" name="3 Grupo"/>
        <xdr:cNvGrpSpPr/>
      </xdr:nvGrpSpPr>
      <xdr:grpSpPr>
        <a:xfrm>
          <a:off x="695325" y="3962400"/>
          <a:ext cx="8267700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2</xdr:row>
      <xdr:rowOff>57150</xdr:rowOff>
    </xdr:from>
    <xdr:to>
      <xdr:col>2</xdr:col>
      <xdr:colOff>1240427</xdr:colOff>
      <xdr:row>6</xdr:row>
      <xdr:rowOff>149802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61975" y="381000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247650</xdr:colOff>
      <xdr:row>21</xdr:row>
      <xdr:rowOff>104775</xdr:rowOff>
    </xdr:from>
    <xdr:to>
      <xdr:col>11</xdr:col>
      <xdr:colOff>1047750</xdr:colOff>
      <xdr:row>25</xdr:row>
      <xdr:rowOff>148070</xdr:rowOff>
    </xdr:to>
    <xdr:grpSp>
      <xdr:nvGrpSpPr>
        <xdr:cNvPr id="8" name="7 Grupo"/>
        <xdr:cNvGrpSpPr/>
      </xdr:nvGrpSpPr>
      <xdr:grpSpPr>
        <a:xfrm>
          <a:off x="333375" y="5172075"/>
          <a:ext cx="8477250" cy="690995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            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2</xdr:row>
      <xdr:rowOff>85725</xdr:rowOff>
    </xdr:from>
    <xdr:to>
      <xdr:col>2</xdr:col>
      <xdr:colOff>1154702</xdr:colOff>
      <xdr:row>6</xdr:row>
      <xdr:rowOff>178377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14350" y="409575"/>
          <a:ext cx="764177" cy="8260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266699</xdr:colOff>
      <xdr:row>19</xdr:row>
      <xdr:rowOff>114300</xdr:rowOff>
    </xdr:from>
    <xdr:to>
      <xdr:col>11</xdr:col>
      <xdr:colOff>1266825</xdr:colOff>
      <xdr:row>23</xdr:row>
      <xdr:rowOff>157595</xdr:rowOff>
    </xdr:to>
    <xdr:grpSp>
      <xdr:nvGrpSpPr>
        <xdr:cNvPr id="4" name="3 Grupo"/>
        <xdr:cNvGrpSpPr/>
      </xdr:nvGrpSpPr>
      <xdr:grpSpPr>
        <a:xfrm>
          <a:off x="390524" y="3924300"/>
          <a:ext cx="8239126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390524</xdr:colOff>
      <xdr:row>1</xdr:row>
      <xdr:rowOff>85725</xdr:rowOff>
    </xdr:from>
    <xdr:to>
      <xdr:col>2</xdr:col>
      <xdr:colOff>1009649</xdr:colOff>
      <xdr:row>5</xdr:row>
      <xdr:rowOff>142875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904874" y="247650"/>
          <a:ext cx="619125" cy="7905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266699</xdr:colOff>
      <xdr:row>20</xdr:row>
      <xdr:rowOff>114300</xdr:rowOff>
    </xdr:from>
    <xdr:to>
      <xdr:col>12</xdr:col>
      <xdr:colOff>0</xdr:colOff>
      <xdr:row>24</xdr:row>
      <xdr:rowOff>157595</xdr:rowOff>
    </xdr:to>
    <xdr:grpSp>
      <xdr:nvGrpSpPr>
        <xdr:cNvPr id="3" name="2 Grupo"/>
        <xdr:cNvGrpSpPr/>
      </xdr:nvGrpSpPr>
      <xdr:grpSpPr>
        <a:xfrm>
          <a:off x="295274" y="4829175"/>
          <a:ext cx="9153526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495301</xdr:colOff>
      <xdr:row>2</xdr:row>
      <xdr:rowOff>9526</xdr:rowOff>
    </xdr:from>
    <xdr:to>
      <xdr:col>2</xdr:col>
      <xdr:colOff>988731</xdr:colOff>
      <xdr:row>5</xdr:row>
      <xdr:rowOff>9525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866776" y="104776"/>
          <a:ext cx="493430" cy="53339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161924</xdr:colOff>
      <xdr:row>29</xdr:row>
      <xdr:rowOff>47625</xdr:rowOff>
    </xdr:from>
    <xdr:to>
      <xdr:col>11</xdr:col>
      <xdr:colOff>695324</xdr:colOff>
      <xdr:row>33</xdr:row>
      <xdr:rowOff>90920</xdr:rowOff>
    </xdr:to>
    <xdr:grpSp>
      <xdr:nvGrpSpPr>
        <xdr:cNvPr id="8" name="7 Grupo"/>
        <xdr:cNvGrpSpPr/>
      </xdr:nvGrpSpPr>
      <xdr:grpSpPr>
        <a:xfrm>
          <a:off x="257174" y="6038850"/>
          <a:ext cx="8029575" cy="690995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SECRETARIO GENERAL</a:t>
            </a:r>
            <a:endParaRPr lang="es-MX" sz="10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578848</xdr:colOff>
      <xdr:row>1</xdr:row>
      <xdr:rowOff>9525</xdr:rowOff>
    </xdr:from>
    <xdr:to>
      <xdr:col>2</xdr:col>
      <xdr:colOff>1343025</xdr:colOff>
      <xdr:row>6</xdr:row>
      <xdr:rowOff>0</xdr:rowOff>
    </xdr:to>
    <xdr:pic>
      <xdr:nvPicPr>
        <xdr:cNvPr id="2049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759823" y="333375"/>
          <a:ext cx="764177" cy="914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342900</xdr:colOff>
      <xdr:row>23</xdr:row>
      <xdr:rowOff>66675</xdr:rowOff>
    </xdr:from>
    <xdr:to>
      <xdr:col>11</xdr:col>
      <xdr:colOff>828675</xdr:colOff>
      <xdr:row>27</xdr:row>
      <xdr:rowOff>120361</xdr:rowOff>
    </xdr:to>
    <xdr:grpSp>
      <xdr:nvGrpSpPr>
        <xdr:cNvPr id="4" name="3 Grupo"/>
        <xdr:cNvGrpSpPr/>
      </xdr:nvGrpSpPr>
      <xdr:grpSpPr>
        <a:xfrm>
          <a:off x="466725" y="5991225"/>
          <a:ext cx="8143875" cy="701386"/>
          <a:chOff x="485775" y="45529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85775" y="45616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59755" y="45529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51914" y="45616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SECRETARIO GENERAL</a:t>
            </a:r>
            <a:endParaRPr lang="es-MX" sz="10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523876</xdr:colOff>
      <xdr:row>0</xdr:row>
      <xdr:rowOff>1</xdr:rowOff>
    </xdr:from>
    <xdr:to>
      <xdr:col>2</xdr:col>
      <xdr:colOff>1152526</xdr:colOff>
      <xdr:row>3</xdr:row>
      <xdr:rowOff>136648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47701" y="1"/>
          <a:ext cx="628650" cy="67957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285749</xdr:colOff>
      <xdr:row>24</xdr:row>
      <xdr:rowOff>0</xdr:rowOff>
    </xdr:from>
    <xdr:to>
      <xdr:col>11</xdr:col>
      <xdr:colOff>590549</xdr:colOff>
      <xdr:row>28</xdr:row>
      <xdr:rowOff>24245</xdr:rowOff>
    </xdr:to>
    <xdr:grpSp>
      <xdr:nvGrpSpPr>
        <xdr:cNvPr id="3" name="2 Grupo"/>
        <xdr:cNvGrpSpPr/>
      </xdr:nvGrpSpPr>
      <xdr:grpSpPr>
        <a:xfrm>
          <a:off x="638174" y="6334125"/>
          <a:ext cx="8248650" cy="700520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523876</xdr:colOff>
      <xdr:row>30</xdr:row>
      <xdr:rowOff>1</xdr:rowOff>
    </xdr:from>
    <xdr:to>
      <xdr:col>2</xdr:col>
      <xdr:colOff>1152526</xdr:colOff>
      <xdr:row>33</xdr:row>
      <xdr:rowOff>136648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28701" y="1"/>
          <a:ext cx="628650" cy="679572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133349</xdr:colOff>
      <xdr:row>54</xdr:row>
      <xdr:rowOff>1</xdr:rowOff>
    </xdr:from>
    <xdr:to>
      <xdr:col>11</xdr:col>
      <xdr:colOff>533399</xdr:colOff>
      <xdr:row>57</xdr:row>
      <xdr:rowOff>114301</xdr:rowOff>
    </xdr:to>
    <xdr:grpSp>
      <xdr:nvGrpSpPr>
        <xdr:cNvPr id="8" name="7 Grupo"/>
        <xdr:cNvGrpSpPr/>
      </xdr:nvGrpSpPr>
      <xdr:grpSpPr>
        <a:xfrm>
          <a:off x="485774" y="13458826"/>
          <a:ext cx="8343900" cy="685800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523876</xdr:colOff>
      <xdr:row>59</xdr:row>
      <xdr:rowOff>1</xdr:rowOff>
    </xdr:from>
    <xdr:to>
      <xdr:col>2</xdr:col>
      <xdr:colOff>1152526</xdr:colOff>
      <xdr:row>62</xdr:row>
      <xdr:rowOff>136648</xdr:rowOff>
    </xdr:to>
    <xdr:pic>
      <xdr:nvPicPr>
        <xdr:cNvPr id="1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28701" y="1"/>
          <a:ext cx="628650" cy="67957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295275</xdr:colOff>
      <xdr:row>82</xdr:row>
      <xdr:rowOff>95250</xdr:rowOff>
    </xdr:from>
    <xdr:to>
      <xdr:col>11</xdr:col>
      <xdr:colOff>542925</xdr:colOff>
      <xdr:row>86</xdr:row>
      <xdr:rowOff>24245</xdr:rowOff>
    </xdr:to>
    <xdr:grpSp>
      <xdr:nvGrpSpPr>
        <xdr:cNvPr id="13" name="12 Grupo"/>
        <xdr:cNvGrpSpPr/>
      </xdr:nvGrpSpPr>
      <xdr:grpSpPr>
        <a:xfrm>
          <a:off x="647700" y="20135850"/>
          <a:ext cx="8191500" cy="690995"/>
          <a:chOff x="467587" y="5619750"/>
          <a:chExt cx="8538730" cy="701386"/>
        </a:xfrm>
      </xdr:grpSpPr>
      <xdr:sp macro="" textlink="">
        <xdr:nvSpPr>
          <xdr:cNvPr id="14" name="1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5" name="1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6" name="1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38099</xdr:rowOff>
    </xdr:from>
    <xdr:to>
      <xdr:col>2</xdr:col>
      <xdr:colOff>1249008</xdr:colOff>
      <xdr:row>3</xdr:row>
      <xdr:rowOff>85724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171575" y="38099"/>
          <a:ext cx="572733" cy="619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276225</xdr:colOff>
      <xdr:row>29</xdr:row>
      <xdr:rowOff>123826</xdr:rowOff>
    </xdr:from>
    <xdr:to>
      <xdr:col>11</xdr:col>
      <xdr:colOff>257175</xdr:colOff>
      <xdr:row>33</xdr:row>
      <xdr:rowOff>180976</xdr:rowOff>
    </xdr:to>
    <xdr:grpSp>
      <xdr:nvGrpSpPr>
        <xdr:cNvPr id="3" name="2 Grupo"/>
        <xdr:cNvGrpSpPr/>
      </xdr:nvGrpSpPr>
      <xdr:grpSpPr>
        <a:xfrm>
          <a:off x="771525" y="7534276"/>
          <a:ext cx="8534400" cy="819150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533400</xdr:colOff>
      <xdr:row>40</xdr:row>
      <xdr:rowOff>0</xdr:rowOff>
    </xdr:from>
    <xdr:to>
      <xdr:col>2</xdr:col>
      <xdr:colOff>1190626</xdr:colOff>
      <xdr:row>43</xdr:row>
      <xdr:rowOff>91338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019175" y="9232572"/>
          <a:ext cx="657226" cy="710463"/>
        </a:xfrm>
        <a:prstGeom prst="rect">
          <a:avLst/>
        </a:prstGeom>
        <a:noFill/>
      </xdr:spPr>
    </xdr:pic>
    <xdr:clientData/>
  </xdr:twoCellAnchor>
  <xdr:twoCellAnchor>
    <xdr:from>
      <xdr:col>2</xdr:col>
      <xdr:colOff>219075</xdr:colOff>
      <xdr:row>68</xdr:row>
      <xdr:rowOff>171451</xdr:rowOff>
    </xdr:from>
    <xdr:to>
      <xdr:col>11</xdr:col>
      <xdr:colOff>200025</xdr:colOff>
      <xdr:row>72</xdr:row>
      <xdr:rowOff>47626</xdr:rowOff>
    </xdr:to>
    <xdr:grpSp>
      <xdr:nvGrpSpPr>
        <xdr:cNvPr id="8" name="7 Grupo"/>
        <xdr:cNvGrpSpPr/>
      </xdr:nvGrpSpPr>
      <xdr:grpSpPr>
        <a:xfrm>
          <a:off x="714375" y="17345026"/>
          <a:ext cx="8534400" cy="666750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76200</xdr:rowOff>
    </xdr:from>
    <xdr:to>
      <xdr:col>2</xdr:col>
      <xdr:colOff>1293531</xdr:colOff>
      <xdr:row>3</xdr:row>
      <xdr:rowOff>47625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343025" y="76200"/>
          <a:ext cx="493431" cy="533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571500</xdr:colOff>
      <xdr:row>33</xdr:row>
      <xdr:rowOff>152400</xdr:rowOff>
    </xdr:from>
    <xdr:to>
      <xdr:col>11</xdr:col>
      <xdr:colOff>657225</xdr:colOff>
      <xdr:row>38</xdr:row>
      <xdr:rowOff>33770</xdr:rowOff>
    </xdr:to>
    <xdr:grpSp>
      <xdr:nvGrpSpPr>
        <xdr:cNvPr id="3" name="2 Grupo"/>
        <xdr:cNvGrpSpPr/>
      </xdr:nvGrpSpPr>
      <xdr:grpSpPr>
        <a:xfrm>
          <a:off x="1095375" y="9296400"/>
          <a:ext cx="9163050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650360</xdr:colOff>
      <xdr:row>0</xdr:row>
      <xdr:rowOff>95250</xdr:rowOff>
    </xdr:from>
    <xdr:to>
      <xdr:col>2</xdr:col>
      <xdr:colOff>1143000</xdr:colOff>
      <xdr:row>3</xdr:row>
      <xdr:rowOff>85725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83760" y="95250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22</xdr:row>
      <xdr:rowOff>8661</xdr:rowOff>
    </xdr:from>
    <xdr:to>
      <xdr:col>3</xdr:col>
      <xdr:colOff>210416</xdr:colOff>
      <xdr:row>27</xdr:row>
      <xdr:rowOff>25979</xdr:rowOff>
    </xdr:to>
    <xdr:sp macro="" textlink="">
      <xdr:nvSpPr>
        <xdr:cNvPr id="3" name="2 CuadroTexto"/>
        <xdr:cNvSpPr txBox="1"/>
      </xdr:nvSpPr>
      <xdr:spPr>
        <a:xfrm>
          <a:off x="409575" y="5275986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22</xdr:row>
      <xdr:rowOff>0</xdr:rowOff>
    </xdr:from>
    <xdr:to>
      <xdr:col>6</xdr:col>
      <xdr:colOff>647699</xdr:colOff>
      <xdr:row>27</xdr:row>
      <xdr:rowOff>129886</xdr:rowOff>
    </xdr:to>
    <xdr:sp macro="" textlink="">
      <xdr:nvSpPr>
        <xdr:cNvPr id="4" name="3 CuadroTexto"/>
        <xdr:cNvSpPr txBox="1"/>
      </xdr:nvSpPr>
      <xdr:spPr>
        <a:xfrm>
          <a:off x="3190011" y="5267325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21</xdr:row>
      <xdr:rowOff>180110</xdr:rowOff>
    </xdr:from>
    <xdr:to>
      <xdr:col>7</xdr:col>
      <xdr:colOff>2497282</xdr:colOff>
      <xdr:row>27</xdr:row>
      <xdr:rowOff>6928</xdr:rowOff>
    </xdr:to>
    <xdr:sp macro="" textlink="">
      <xdr:nvSpPr>
        <xdr:cNvPr id="5" name="4 CuadroTexto"/>
        <xdr:cNvSpPr txBox="1"/>
      </xdr:nvSpPr>
      <xdr:spPr>
        <a:xfrm>
          <a:off x="6087341" y="5256935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612260</xdr:colOff>
      <xdr:row>29</xdr:row>
      <xdr:rowOff>66675</xdr:rowOff>
    </xdr:from>
    <xdr:to>
      <xdr:col>2</xdr:col>
      <xdr:colOff>1104900</xdr:colOff>
      <xdr:row>32</xdr:row>
      <xdr:rowOff>95250</xdr:rowOff>
    </xdr:to>
    <xdr:pic>
      <xdr:nvPicPr>
        <xdr:cNvPr id="10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45660" y="6791325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50</xdr:row>
      <xdr:rowOff>8661</xdr:rowOff>
    </xdr:from>
    <xdr:to>
      <xdr:col>3</xdr:col>
      <xdr:colOff>210416</xdr:colOff>
      <xdr:row>54</xdr:row>
      <xdr:rowOff>25979</xdr:rowOff>
    </xdr:to>
    <xdr:sp macro="" textlink="">
      <xdr:nvSpPr>
        <xdr:cNvPr id="11" name="10 CuadroTexto"/>
        <xdr:cNvSpPr txBox="1"/>
      </xdr:nvSpPr>
      <xdr:spPr>
        <a:xfrm>
          <a:off x="409575" y="5275986"/>
          <a:ext cx="227734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50</xdr:row>
      <xdr:rowOff>0</xdr:rowOff>
    </xdr:from>
    <xdr:to>
      <xdr:col>6</xdr:col>
      <xdr:colOff>647699</xdr:colOff>
      <xdr:row>54</xdr:row>
      <xdr:rowOff>129886</xdr:rowOff>
    </xdr:to>
    <xdr:sp macro="" textlink="">
      <xdr:nvSpPr>
        <xdr:cNvPr id="12" name="11 CuadroTexto"/>
        <xdr:cNvSpPr txBox="1"/>
      </xdr:nvSpPr>
      <xdr:spPr>
        <a:xfrm>
          <a:off x="3190011" y="5267325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49</xdr:row>
      <xdr:rowOff>180110</xdr:rowOff>
    </xdr:from>
    <xdr:to>
      <xdr:col>7</xdr:col>
      <xdr:colOff>2497282</xdr:colOff>
      <xdr:row>54</xdr:row>
      <xdr:rowOff>6928</xdr:rowOff>
    </xdr:to>
    <xdr:sp macro="" textlink="">
      <xdr:nvSpPr>
        <xdr:cNvPr id="13" name="12 CuadroTexto"/>
        <xdr:cNvSpPr txBox="1"/>
      </xdr:nvSpPr>
      <xdr:spPr>
        <a:xfrm>
          <a:off x="5668241" y="5256935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621785</xdr:colOff>
      <xdr:row>57</xdr:row>
      <xdr:rowOff>38100</xdr:rowOff>
    </xdr:from>
    <xdr:to>
      <xdr:col>2</xdr:col>
      <xdr:colOff>1114425</xdr:colOff>
      <xdr:row>60</xdr:row>
      <xdr:rowOff>28575</xdr:rowOff>
    </xdr:to>
    <xdr:pic>
      <xdr:nvPicPr>
        <xdr:cNvPr id="14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55185" y="13277850"/>
          <a:ext cx="492640" cy="5619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78</xdr:row>
      <xdr:rowOff>8661</xdr:rowOff>
    </xdr:from>
    <xdr:to>
      <xdr:col>3</xdr:col>
      <xdr:colOff>210416</xdr:colOff>
      <xdr:row>83</xdr:row>
      <xdr:rowOff>25979</xdr:rowOff>
    </xdr:to>
    <xdr:sp macro="" textlink="">
      <xdr:nvSpPr>
        <xdr:cNvPr id="15" name="14 CuadroTexto"/>
        <xdr:cNvSpPr txBox="1"/>
      </xdr:nvSpPr>
      <xdr:spPr>
        <a:xfrm>
          <a:off x="409575" y="5399811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78</xdr:row>
      <xdr:rowOff>0</xdr:rowOff>
    </xdr:from>
    <xdr:to>
      <xdr:col>6</xdr:col>
      <xdr:colOff>647699</xdr:colOff>
      <xdr:row>83</xdr:row>
      <xdr:rowOff>129886</xdr:rowOff>
    </xdr:to>
    <xdr:sp macro="" textlink="">
      <xdr:nvSpPr>
        <xdr:cNvPr id="16" name="15 CuadroTexto"/>
        <xdr:cNvSpPr txBox="1"/>
      </xdr:nvSpPr>
      <xdr:spPr>
        <a:xfrm>
          <a:off x="3247161" y="5391150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77</xdr:row>
      <xdr:rowOff>180110</xdr:rowOff>
    </xdr:from>
    <xdr:to>
      <xdr:col>7</xdr:col>
      <xdr:colOff>2497282</xdr:colOff>
      <xdr:row>83</xdr:row>
      <xdr:rowOff>6928</xdr:rowOff>
    </xdr:to>
    <xdr:sp macro="" textlink="">
      <xdr:nvSpPr>
        <xdr:cNvPr id="17" name="16 CuadroTexto"/>
        <xdr:cNvSpPr txBox="1"/>
      </xdr:nvSpPr>
      <xdr:spPr>
        <a:xfrm>
          <a:off x="5820641" y="5380760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640835</xdr:colOff>
      <xdr:row>85</xdr:row>
      <xdr:rowOff>28575</xdr:rowOff>
    </xdr:from>
    <xdr:to>
      <xdr:col>2</xdr:col>
      <xdr:colOff>1133475</xdr:colOff>
      <xdr:row>88</xdr:row>
      <xdr:rowOff>57150</xdr:rowOff>
    </xdr:to>
    <xdr:pic>
      <xdr:nvPicPr>
        <xdr:cNvPr id="18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74235" y="19745325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106</xdr:row>
      <xdr:rowOff>8661</xdr:rowOff>
    </xdr:from>
    <xdr:to>
      <xdr:col>3</xdr:col>
      <xdr:colOff>210416</xdr:colOff>
      <xdr:row>110</xdr:row>
      <xdr:rowOff>25979</xdr:rowOff>
    </xdr:to>
    <xdr:sp macro="" textlink="">
      <xdr:nvSpPr>
        <xdr:cNvPr id="19" name="18 CuadroTexto"/>
        <xdr:cNvSpPr txBox="1"/>
      </xdr:nvSpPr>
      <xdr:spPr>
        <a:xfrm>
          <a:off x="409575" y="11972061"/>
          <a:ext cx="23344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106</xdr:row>
      <xdr:rowOff>0</xdr:rowOff>
    </xdr:from>
    <xdr:to>
      <xdr:col>6</xdr:col>
      <xdr:colOff>647699</xdr:colOff>
      <xdr:row>110</xdr:row>
      <xdr:rowOff>129886</xdr:rowOff>
    </xdr:to>
    <xdr:sp macro="" textlink="">
      <xdr:nvSpPr>
        <xdr:cNvPr id="20" name="19 CuadroTexto"/>
        <xdr:cNvSpPr txBox="1"/>
      </xdr:nvSpPr>
      <xdr:spPr>
        <a:xfrm>
          <a:off x="3247161" y="11963400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105</xdr:row>
      <xdr:rowOff>180110</xdr:rowOff>
    </xdr:from>
    <xdr:to>
      <xdr:col>7</xdr:col>
      <xdr:colOff>2497282</xdr:colOff>
      <xdr:row>110</xdr:row>
      <xdr:rowOff>6928</xdr:rowOff>
    </xdr:to>
    <xdr:sp macro="" textlink="">
      <xdr:nvSpPr>
        <xdr:cNvPr id="21" name="20 CuadroTexto"/>
        <xdr:cNvSpPr txBox="1"/>
      </xdr:nvSpPr>
      <xdr:spPr>
        <a:xfrm>
          <a:off x="5820641" y="11953010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612260</xdr:colOff>
      <xdr:row>113</xdr:row>
      <xdr:rowOff>66675</xdr:rowOff>
    </xdr:from>
    <xdr:to>
      <xdr:col>2</xdr:col>
      <xdr:colOff>1104900</xdr:colOff>
      <xdr:row>116</xdr:row>
      <xdr:rowOff>19050</xdr:rowOff>
    </xdr:to>
    <xdr:pic>
      <xdr:nvPicPr>
        <xdr:cNvPr id="2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45660" y="26403300"/>
          <a:ext cx="492640" cy="5619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135</xdr:row>
      <xdr:rowOff>8661</xdr:rowOff>
    </xdr:from>
    <xdr:to>
      <xdr:col>3</xdr:col>
      <xdr:colOff>210416</xdr:colOff>
      <xdr:row>140</xdr:row>
      <xdr:rowOff>25979</xdr:rowOff>
    </xdr:to>
    <xdr:sp macro="" textlink="">
      <xdr:nvSpPr>
        <xdr:cNvPr id="23" name="22 CuadroTexto"/>
        <xdr:cNvSpPr txBox="1"/>
      </xdr:nvSpPr>
      <xdr:spPr>
        <a:xfrm>
          <a:off x="409575" y="5399811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135</xdr:row>
      <xdr:rowOff>0</xdr:rowOff>
    </xdr:from>
    <xdr:to>
      <xdr:col>6</xdr:col>
      <xdr:colOff>647699</xdr:colOff>
      <xdr:row>140</xdr:row>
      <xdr:rowOff>129886</xdr:rowOff>
    </xdr:to>
    <xdr:sp macro="" textlink="">
      <xdr:nvSpPr>
        <xdr:cNvPr id="24" name="23 CuadroTexto"/>
        <xdr:cNvSpPr txBox="1"/>
      </xdr:nvSpPr>
      <xdr:spPr>
        <a:xfrm>
          <a:off x="3247161" y="5391150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134</xdr:row>
      <xdr:rowOff>180110</xdr:rowOff>
    </xdr:from>
    <xdr:to>
      <xdr:col>7</xdr:col>
      <xdr:colOff>2497282</xdr:colOff>
      <xdr:row>140</xdr:row>
      <xdr:rowOff>6928</xdr:rowOff>
    </xdr:to>
    <xdr:sp macro="" textlink="">
      <xdr:nvSpPr>
        <xdr:cNvPr id="25" name="24 CuadroTexto"/>
        <xdr:cNvSpPr txBox="1"/>
      </xdr:nvSpPr>
      <xdr:spPr>
        <a:xfrm>
          <a:off x="5820641" y="5380760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602735</xdr:colOff>
      <xdr:row>142</xdr:row>
      <xdr:rowOff>19050</xdr:rowOff>
    </xdr:from>
    <xdr:to>
      <xdr:col>2</xdr:col>
      <xdr:colOff>1095375</xdr:colOff>
      <xdr:row>145</xdr:row>
      <xdr:rowOff>47625</xdr:rowOff>
    </xdr:to>
    <xdr:pic>
      <xdr:nvPicPr>
        <xdr:cNvPr id="26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36135" y="32737425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162</xdr:row>
      <xdr:rowOff>8661</xdr:rowOff>
    </xdr:from>
    <xdr:to>
      <xdr:col>3</xdr:col>
      <xdr:colOff>210416</xdr:colOff>
      <xdr:row>166</xdr:row>
      <xdr:rowOff>25979</xdr:rowOff>
    </xdr:to>
    <xdr:sp macro="" textlink="">
      <xdr:nvSpPr>
        <xdr:cNvPr id="27" name="26 CuadroTexto"/>
        <xdr:cNvSpPr txBox="1"/>
      </xdr:nvSpPr>
      <xdr:spPr>
        <a:xfrm>
          <a:off x="409575" y="11972061"/>
          <a:ext cx="23344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162</xdr:row>
      <xdr:rowOff>0</xdr:rowOff>
    </xdr:from>
    <xdr:to>
      <xdr:col>6</xdr:col>
      <xdr:colOff>647699</xdr:colOff>
      <xdr:row>166</xdr:row>
      <xdr:rowOff>129886</xdr:rowOff>
    </xdr:to>
    <xdr:sp macro="" textlink="">
      <xdr:nvSpPr>
        <xdr:cNvPr id="28" name="27 CuadroTexto"/>
        <xdr:cNvSpPr txBox="1"/>
      </xdr:nvSpPr>
      <xdr:spPr>
        <a:xfrm>
          <a:off x="3247161" y="11963400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161</xdr:row>
      <xdr:rowOff>180110</xdr:rowOff>
    </xdr:from>
    <xdr:to>
      <xdr:col>7</xdr:col>
      <xdr:colOff>2497282</xdr:colOff>
      <xdr:row>166</xdr:row>
      <xdr:rowOff>6928</xdr:rowOff>
    </xdr:to>
    <xdr:sp macro="" textlink="">
      <xdr:nvSpPr>
        <xdr:cNvPr id="29" name="28 CuadroTexto"/>
        <xdr:cNvSpPr txBox="1"/>
      </xdr:nvSpPr>
      <xdr:spPr>
        <a:xfrm>
          <a:off x="5820641" y="11953010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650360</xdr:colOff>
      <xdr:row>170</xdr:row>
      <xdr:rowOff>219075</xdr:rowOff>
    </xdr:from>
    <xdr:to>
      <xdr:col>2</xdr:col>
      <xdr:colOff>1143000</xdr:colOff>
      <xdr:row>173</xdr:row>
      <xdr:rowOff>85725</xdr:rowOff>
    </xdr:to>
    <xdr:pic>
      <xdr:nvPicPr>
        <xdr:cNvPr id="30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83760" y="39585900"/>
          <a:ext cx="492640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192</xdr:row>
      <xdr:rowOff>8661</xdr:rowOff>
    </xdr:from>
    <xdr:to>
      <xdr:col>3</xdr:col>
      <xdr:colOff>210416</xdr:colOff>
      <xdr:row>197</xdr:row>
      <xdr:rowOff>25979</xdr:rowOff>
    </xdr:to>
    <xdr:sp macro="" textlink="">
      <xdr:nvSpPr>
        <xdr:cNvPr id="31" name="30 CuadroTexto"/>
        <xdr:cNvSpPr txBox="1"/>
      </xdr:nvSpPr>
      <xdr:spPr>
        <a:xfrm>
          <a:off x="409575" y="31393536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192</xdr:row>
      <xdr:rowOff>0</xdr:rowOff>
    </xdr:from>
    <xdr:to>
      <xdr:col>6</xdr:col>
      <xdr:colOff>647699</xdr:colOff>
      <xdr:row>197</xdr:row>
      <xdr:rowOff>129886</xdr:rowOff>
    </xdr:to>
    <xdr:sp macro="" textlink="">
      <xdr:nvSpPr>
        <xdr:cNvPr id="32" name="31 CuadroTexto"/>
        <xdr:cNvSpPr txBox="1"/>
      </xdr:nvSpPr>
      <xdr:spPr>
        <a:xfrm>
          <a:off x="3247161" y="31384875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191</xdr:row>
      <xdr:rowOff>180110</xdr:rowOff>
    </xdr:from>
    <xdr:to>
      <xdr:col>7</xdr:col>
      <xdr:colOff>2497282</xdr:colOff>
      <xdr:row>197</xdr:row>
      <xdr:rowOff>6928</xdr:rowOff>
    </xdr:to>
    <xdr:sp macro="" textlink="">
      <xdr:nvSpPr>
        <xdr:cNvPr id="33" name="32 CuadroTexto"/>
        <xdr:cNvSpPr txBox="1"/>
      </xdr:nvSpPr>
      <xdr:spPr>
        <a:xfrm>
          <a:off x="5820641" y="31374485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650360</xdr:colOff>
      <xdr:row>199</xdr:row>
      <xdr:rowOff>47625</xdr:rowOff>
    </xdr:from>
    <xdr:to>
      <xdr:col>2</xdr:col>
      <xdr:colOff>1143000</xdr:colOff>
      <xdr:row>202</xdr:row>
      <xdr:rowOff>76200</xdr:rowOff>
    </xdr:to>
    <xdr:pic>
      <xdr:nvPicPr>
        <xdr:cNvPr id="34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83760" y="46205775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219</xdr:row>
      <xdr:rowOff>8661</xdr:rowOff>
    </xdr:from>
    <xdr:to>
      <xdr:col>3</xdr:col>
      <xdr:colOff>210416</xdr:colOff>
      <xdr:row>223</xdr:row>
      <xdr:rowOff>25979</xdr:rowOff>
    </xdr:to>
    <xdr:sp macro="" textlink="">
      <xdr:nvSpPr>
        <xdr:cNvPr id="35" name="34 CuadroTexto"/>
        <xdr:cNvSpPr txBox="1"/>
      </xdr:nvSpPr>
      <xdr:spPr>
        <a:xfrm>
          <a:off x="409575" y="37680036"/>
          <a:ext cx="23344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219</xdr:row>
      <xdr:rowOff>0</xdr:rowOff>
    </xdr:from>
    <xdr:to>
      <xdr:col>6</xdr:col>
      <xdr:colOff>647699</xdr:colOff>
      <xdr:row>223</xdr:row>
      <xdr:rowOff>129886</xdr:rowOff>
    </xdr:to>
    <xdr:sp macro="" textlink="">
      <xdr:nvSpPr>
        <xdr:cNvPr id="36" name="35 CuadroTexto"/>
        <xdr:cNvSpPr txBox="1"/>
      </xdr:nvSpPr>
      <xdr:spPr>
        <a:xfrm>
          <a:off x="3247161" y="37671375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218</xdr:row>
      <xdr:rowOff>180110</xdr:rowOff>
    </xdr:from>
    <xdr:to>
      <xdr:col>7</xdr:col>
      <xdr:colOff>2497282</xdr:colOff>
      <xdr:row>223</xdr:row>
      <xdr:rowOff>6928</xdr:rowOff>
    </xdr:to>
    <xdr:sp macro="" textlink="">
      <xdr:nvSpPr>
        <xdr:cNvPr id="37" name="36 CuadroTexto"/>
        <xdr:cNvSpPr txBox="1"/>
      </xdr:nvSpPr>
      <xdr:spPr>
        <a:xfrm>
          <a:off x="5820641" y="37660985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650360</xdr:colOff>
      <xdr:row>227</xdr:row>
      <xdr:rowOff>200025</xdr:rowOff>
    </xdr:from>
    <xdr:to>
      <xdr:col>2</xdr:col>
      <xdr:colOff>1143000</xdr:colOff>
      <xdr:row>230</xdr:row>
      <xdr:rowOff>76200</xdr:rowOff>
    </xdr:to>
    <xdr:pic>
      <xdr:nvPicPr>
        <xdr:cNvPr id="38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83760" y="52806600"/>
          <a:ext cx="492640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249</xdr:row>
      <xdr:rowOff>8661</xdr:rowOff>
    </xdr:from>
    <xdr:to>
      <xdr:col>3</xdr:col>
      <xdr:colOff>210416</xdr:colOff>
      <xdr:row>254</xdr:row>
      <xdr:rowOff>25979</xdr:rowOff>
    </xdr:to>
    <xdr:sp macro="" textlink="">
      <xdr:nvSpPr>
        <xdr:cNvPr id="39" name="38 CuadroTexto"/>
        <xdr:cNvSpPr txBox="1"/>
      </xdr:nvSpPr>
      <xdr:spPr>
        <a:xfrm>
          <a:off x="409575" y="44318961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249</xdr:row>
      <xdr:rowOff>0</xdr:rowOff>
    </xdr:from>
    <xdr:to>
      <xdr:col>6</xdr:col>
      <xdr:colOff>647699</xdr:colOff>
      <xdr:row>254</xdr:row>
      <xdr:rowOff>129886</xdr:rowOff>
    </xdr:to>
    <xdr:sp macro="" textlink="">
      <xdr:nvSpPr>
        <xdr:cNvPr id="40" name="39 CuadroTexto"/>
        <xdr:cNvSpPr txBox="1"/>
      </xdr:nvSpPr>
      <xdr:spPr>
        <a:xfrm>
          <a:off x="3247161" y="44310300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248</xdr:row>
      <xdr:rowOff>180110</xdr:rowOff>
    </xdr:from>
    <xdr:to>
      <xdr:col>7</xdr:col>
      <xdr:colOff>2497282</xdr:colOff>
      <xdr:row>254</xdr:row>
      <xdr:rowOff>6928</xdr:rowOff>
    </xdr:to>
    <xdr:sp macro="" textlink="">
      <xdr:nvSpPr>
        <xdr:cNvPr id="41" name="40 CuadroTexto"/>
        <xdr:cNvSpPr txBox="1"/>
      </xdr:nvSpPr>
      <xdr:spPr>
        <a:xfrm>
          <a:off x="5820641" y="44299910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602735</xdr:colOff>
      <xdr:row>256</xdr:row>
      <xdr:rowOff>19050</xdr:rowOff>
    </xdr:from>
    <xdr:to>
      <xdr:col>2</xdr:col>
      <xdr:colOff>1095375</xdr:colOff>
      <xdr:row>259</xdr:row>
      <xdr:rowOff>47625</xdr:rowOff>
    </xdr:to>
    <xdr:pic>
      <xdr:nvPicPr>
        <xdr:cNvPr id="4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36135" y="45662850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276</xdr:row>
      <xdr:rowOff>8661</xdr:rowOff>
    </xdr:from>
    <xdr:to>
      <xdr:col>3</xdr:col>
      <xdr:colOff>210416</xdr:colOff>
      <xdr:row>280</xdr:row>
      <xdr:rowOff>25979</xdr:rowOff>
    </xdr:to>
    <xdr:sp macro="" textlink="">
      <xdr:nvSpPr>
        <xdr:cNvPr id="43" name="42 CuadroTexto"/>
        <xdr:cNvSpPr txBox="1"/>
      </xdr:nvSpPr>
      <xdr:spPr>
        <a:xfrm>
          <a:off x="409575" y="50576886"/>
          <a:ext cx="23344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276</xdr:row>
      <xdr:rowOff>0</xdr:rowOff>
    </xdr:from>
    <xdr:to>
      <xdr:col>6</xdr:col>
      <xdr:colOff>647699</xdr:colOff>
      <xdr:row>280</xdr:row>
      <xdr:rowOff>129886</xdr:rowOff>
    </xdr:to>
    <xdr:sp macro="" textlink="">
      <xdr:nvSpPr>
        <xdr:cNvPr id="44" name="43 CuadroTexto"/>
        <xdr:cNvSpPr txBox="1"/>
      </xdr:nvSpPr>
      <xdr:spPr>
        <a:xfrm>
          <a:off x="3247161" y="50568225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275</xdr:row>
      <xdr:rowOff>180110</xdr:rowOff>
    </xdr:from>
    <xdr:to>
      <xdr:col>7</xdr:col>
      <xdr:colOff>2497282</xdr:colOff>
      <xdr:row>280</xdr:row>
      <xdr:rowOff>6928</xdr:rowOff>
    </xdr:to>
    <xdr:sp macro="" textlink="">
      <xdr:nvSpPr>
        <xdr:cNvPr id="45" name="44 CuadroTexto"/>
        <xdr:cNvSpPr txBox="1"/>
      </xdr:nvSpPr>
      <xdr:spPr>
        <a:xfrm>
          <a:off x="5820641" y="50557835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631310</xdr:colOff>
      <xdr:row>283</xdr:row>
      <xdr:rowOff>180975</xdr:rowOff>
    </xdr:from>
    <xdr:to>
      <xdr:col>2</xdr:col>
      <xdr:colOff>1123950</xdr:colOff>
      <xdr:row>286</xdr:row>
      <xdr:rowOff>104775</xdr:rowOff>
    </xdr:to>
    <xdr:pic>
      <xdr:nvPicPr>
        <xdr:cNvPr id="46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64710" y="65855850"/>
          <a:ext cx="492640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305</xdr:row>
      <xdr:rowOff>8661</xdr:rowOff>
    </xdr:from>
    <xdr:to>
      <xdr:col>3</xdr:col>
      <xdr:colOff>210416</xdr:colOff>
      <xdr:row>310</xdr:row>
      <xdr:rowOff>25979</xdr:rowOff>
    </xdr:to>
    <xdr:sp macro="" textlink="">
      <xdr:nvSpPr>
        <xdr:cNvPr id="47" name="46 CuadroTexto"/>
        <xdr:cNvSpPr txBox="1"/>
      </xdr:nvSpPr>
      <xdr:spPr>
        <a:xfrm>
          <a:off x="409575" y="57215811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305</xdr:row>
      <xdr:rowOff>0</xdr:rowOff>
    </xdr:from>
    <xdr:to>
      <xdr:col>6</xdr:col>
      <xdr:colOff>647699</xdr:colOff>
      <xdr:row>310</xdr:row>
      <xdr:rowOff>129886</xdr:rowOff>
    </xdr:to>
    <xdr:sp macro="" textlink="">
      <xdr:nvSpPr>
        <xdr:cNvPr id="48" name="47 CuadroTexto"/>
        <xdr:cNvSpPr txBox="1"/>
      </xdr:nvSpPr>
      <xdr:spPr>
        <a:xfrm>
          <a:off x="3247161" y="57207150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304</xdr:row>
      <xdr:rowOff>180110</xdr:rowOff>
    </xdr:from>
    <xdr:to>
      <xdr:col>7</xdr:col>
      <xdr:colOff>2497282</xdr:colOff>
      <xdr:row>310</xdr:row>
      <xdr:rowOff>6928</xdr:rowOff>
    </xdr:to>
    <xdr:sp macro="" textlink="">
      <xdr:nvSpPr>
        <xdr:cNvPr id="49" name="48 CuadroTexto"/>
        <xdr:cNvSpPr txBox="1"/>
      </xdr:nvSpPr>
      <xdr:spPr>
        <a:xfrm>
          <a:off x="5820641" y="57196760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640835</xdr:colOff>
      <xdr:row>312</xdr:row>
      <xdr:rowOff>85725</xdr:rowOff>
    </xdr:from>
    <xdr:to>
      <xdr:col>2</xdr:col>
      <xdr:colOff>1133475</xdr:colOff>
      <xdr:row>315</xdr:row>
      <xdr:rowOff>114300</xdr:rowOff>
    </xdr:to>
    <xdr:pic>
      <xdr:nvPicPr>
        <xdr:cNvPr id="50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74235" y="72456675"/>
          <a:ext cx="49264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332</xdr:row>
      <xdr:rowOff>8661</xdr:rowOff>
    </xdr:from>
    <xdr:to>
      <xdr:col>3</xdr:col>
      <xdr:colOff>210416</xdr:colOff>
      <xdr:row>336</xdr:row>
      <xdr:rowOff>25979</xdr:rowOff>
    </xdr:to>
    <xdr:sp macro="" textlink="">
      <xdr:nvSpPr>
        <xdr:cNvPr id="51" name="50 CuadroTexto"/>
        <xdr:cNvSpPr txBox="1"/>
      </xdr:nvSpPr>
      <xdr:spPr>
        <a:xfrm>
          <a:off x="409575" y="63568986"/>
          <a:ext cx="23344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332</xdr:row>
      <xdr:rowOff>0</xdr:rowOff>
    </xdr:from>
    <xdr:to>
      <xdr:col>6</xdr:col>
      <xdr:colOff>647699</xdr:colOff>
      <xdr:row>336</xdr:row>
      <xdr:rowOff>129886</xdr:rowOff>
    </xdr:to>
    <xdr:sp macro="" textlink="">
      <xdr:nvSpPr>
        <xdr:cNvPr id="52" name="51 CuadroTexto"/>
        <xdr:cNvSpPr txBox="1"/>
      </xdr:nvSpPr>
      <xdr:spPr>
        <a:xfrm>
          <a:off x="3247161" y="63560325"/>
          <a:ext cx="2267813" cy="8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331</xdr:row>
      <xdr:rowOff>180110</xdr:rowOff>
    </xdr:from>
    <xdr:to>
      <xdr:col>7</xdr:col>
      <xdr:colOff>2497282</xdr:colOff>
      <xdr:row>336</xdr:row>
      <xdr:rowOff>6928</xdr:rowOff>
    </xdr:to>
    <xdr:sp macro="" textlink="">
      <xdr:nvSpPr>
        <xdr:cNvPr id="53" name="52 CuadroTexto"/>
        <xdr:cNvSpPr txBox="1"/>
      </xdr:nvSpPr>
      <xdr:spPr>
        <a:xfrm>
          <a:off x="5820641" y="63549935"/>
          <a:ext cx="2372591" cy="779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621785</xdr:colOff>
      <xdr:row>340</xdr:row>
      <xdr:rowOff>161925</xdr:rowOff>
    </xdr:from>
    <xdr:to>
      <xdr:col>2</xdr:col>
      <xdr:colOff>1114425</xdr:colOff>
      <xdr:row>343</xdr:row>
      <xdr:rowOff>66675</xdr:rowOff>
    </xdr:to>
    <xdr:pic>
      <xdr:nvPicPr>
        <xdr:cNvPr id="54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155185" y="78981300"/>
          <a:ext cx="492640" cy="5619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362</xdr:row>
      <xdr:rowOff>8661</xdr:rowOff>
    </xdr:from>
    <xdr:to>
      <xdr:col>3</xdr:col>
      <xdr:colOff>210416</xdr:colOff>
      <xdr:row>367</xdr:row>
      <xdr:rowOff>25979</xdr:rowOff>
    </xdr:to>
    <xdr:sp macro="" textlink="">
      <xdr:nvSpPr>
        <xdr:cNvPr id="55" name="54 CuadroTexto"/>
        <xdr:cNvSpPr txBox="1"/>
      </xdr:nvSpPr>
      <xdr:spPr>
        <a:xfrm>
          <a:off x="409575" y="70236486"/>
          <a:ext cx="23344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713511</xdr:colOff>
      <xdr:row>362</xdr:row>
      <xdr:rowOff>0</xdr:rowOff>
    </xdr:from>
    <xdr:to>
      <xdr:col>6</xdr:col>
      <xdr:colOff>647699</xdr:colOff>
      <xdr:row>367</xdr:row>
      <xdr:rowOff>129886</xdr:rowOff>
    </xdr:to>
    <xdr:sp macro="" textlink="">
      <xdr:nvSpPr>
        <xdr:cNvPr id="56" name="55 CuadroTexto"/>
        <xdr:cNvSpPr txBox="1"/>
      </xdr:nvSpPr>
      <xdr:spPr>
        <a:xfrm>
          <a:off x="3247161" y="70227825"/>
          <a:ext cx="2267813" cy="108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361</xdr:row>
      <xdr:rowOff>180110</xdr:rowOff>
    </xdr:from>
    <xdr:to>
      <xdr:col>7</xdr:col>
      <xdr:colOff>2497282</xdr:colOff>
      <xdr:row>367</xdr:row>
      <xdr:rowOff>6928</xdr:rowOff>
    </xdr:to>
    <xdr:sp macro="" textlink="">
      <xdr:nvSpPr>
        <xdr:cNvPr id="57" name="56 CuadroTexto"/>
        <xdr:cNvSpPr txBox="1"/>
      </xdr:nvSpPr>
      <xdr:spPr>
        <a:xfrm>
          <a:off x="5820641" y="70217435"/>
          <a:ext cx="2372591" cy="96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2</xdr:col>
      <xdr:colOff>801969</xdr:colOff>
      <xdr:row>2</xdr:row>
      <xdr:rowOff>85725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285875" y="57150"/>
          <a:ext cx="493431" cy="533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247649</xdr:colOff>
      <xdr:row>26</xdr:row>
      <xdr:rowOff>152400</xdr:rowOff>
    </xdr:from>
    <xdr:to>
      <xdr:col>6</xdr:col>
      <xdr:colOff>1638299</xdr:colOff>
      <xdr:row>31</xdr:row>
      <xdr:rowOff>33770</xdr:rowOff>
    </xdr:to>
    <xdr:grpSp>
      <xdr:nvGrpSpPr>
        <xdr:cNvPr id="3" name="2 Grupo"/>
        <xdr:cNvGrpSpPr/>
      </xdr:nvGrpSpPr>
      <xdr:grpSpPr>
        <a:xfrm>
          <a:off x="752474" y="7591425"/>
          <a:ext cx="8277225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666750</xdr:colOff>
      <xdr:row>0</xdr:row>
      <xdr:rowOff>142875</xdr:rowOff>
    </xdr:from>
    <xdr:to>
      <xdr:col>2</xdr:col>
      <xdr:colOff>1160181</xdr:colOff>
      <xdr:row>2</xdr:row>
      <xdr:rowOff>142875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524000" y="142875"/>
          <a:ext cx="493431" cy="5334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764660</xdr:colOff>
      <xdr:row>0</xdr:row>
      <xdr:rowOff>47624</xdr:rowOff>
    </xdr:from>
    <xdr:to>
      <xdr:col>2</xdr:col>
      <xdr:colOff>1343025</xdr:colOff>
      <xdr:row>3</xdr:row>
      <xdr:rowOff>76199</xdr:rowOff>
    </xdr:to>
    <xdr:pic>
      <xdr:nvPicPr>
        <xdr:cNvPr id="1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926710" y="47624"/>
          <a:ext cx="578365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23</xdr:row>
      <xdr:rowOff>8661</xdr:rowOff>
    </xdr:from>
    <xdr:to>
      <xdr:col>3</xdr:col>
      <xdr:colOff>210416</xdr:colOff>
      <xdr:row>27</xdr:row>
      <xdr:rowOff>25979</xdr:rowOff>
    </xdr:to>
    <xdr:sp macro="" textlink="">
      <xdr:nvSpPr>
        <xdr:cNvPr id="6" name="5 CuadroTexto"/>
        <xdr:cNvSpPr txBox="1"/>
      </xdr:nvSpPr>
      <xdr:spPr>
        <a:xfrm>
          <a:off x="409575" y="6780936"/>
          <a:ext cx="2372591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713512</xdr:colOff>
      <xdr:row>23</xdr:row>
      <xdr:rowOff>0</xdr:rowOff>
    </xdr:from>
    <xdr:to>
      <xdr:col>6</xdr:col>
      <xdr:colOff>514353</xdr:colOff>
      <xdr:row>27</xdr:row>
      <xdr:rowOff>129886</xdr:rowOff>
    </xdr:to>
    <xdr:sp macro="" textlink="">
      <xdr:nvSpPr>
        <xdr:cNvPr id="7" name="6 CuadroTexto"/>
        <xdr:cNvSpPr txBox="1"/>
      </xdr:nvSpPr>
      <xdr:spPr>
        <a:xfrm>
          <a:off x="3285262" y="6772275"/>
          <a:ext cx="2448791" cy="70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22</xdr:row>
      <xdr:rowOff>180110</xdr:rowOff>
    </xdr:from>
    <xdr:to>
      <xdr:col>7</xdr:col>
      <xdr:colOff>2497282</xdr:colOff>
      <xdr:row>27</xdr:row>
      <xdr:rowOff>6928</xdr:rowOff>
    </xdr:to>
    <xdr:sp macro="" textlink="">
      <xdr:nvSpPr>
        <xdr:cNvPr id="8" name="7 CuadroTexto"/>
        <xdr:cNvSpPr txBox="1"/>
      </xdr:nvSpPr>
      <xdr:spPr>
        <a:xfrm>
          <a:off x="6087341" y="6761885"/>
          <a:ext cx="2372591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764660</xdr:colOff>
      <xdr:row>36</xdr:row>
      <xdr:rowOff>47624</xdr:rowOff>
    </xdr:from>
    <xdr:to>
      <xdr:col>2</xdr:col>
      <xdr:colOff>1343025</xdr:colOff>
      <xdr:row>39</xdr:row>
      <xdr:rowOff>76199</xdr:rowOff>
    </xdr:to>
    <xdr:pic>
      <xdr:nvPicPr>
        <xdr:cNvPr id="9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 flipH="1">
          <a:off x="1336160" y="47624"/>
          <a:ext cx="578365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59</xdr:row>
      <xdr:rowOff>8661</xdr:rowOff>
    </xdr:from>
    <xdr:to>
      <xdr:col>3</xdr:col>
      <xdr:colOff>210416</xdr:colOff>
      <xdr:row>62</xdr:row>
      <xdr:rowOff>25979</xdr:rowOff>
    </xdr:to>
    <xdr:sp macro="" textlink="">
      <xdr:nvSpPr>
        <xdr:cNvPr id="10" name="9 CuadroTexto"/>
        <xdr:cNvSpPr txBox="1"/>
      </xdr:nvSpPr>
      <xdr:spPr>
        <a:xfrm>
          <a:off x="409575" y="6323736"/>
          <a:ext cx="2372591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 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713512</xdr:colOff>
      <xdr:row>59</xdr:row>
      <xdr:rowOff>0</xdr:rowOff>
    </xdr:from>
    <xdr:to>
      <xdr:col>6</xdr:col>
      <xdr:colOff>514353</xdr:colOff>
      <xdr:row>62</xdr:row>
      <xdr:rowOff>129886</xdr:rowOff>
    </xdr:to>
    <xdr:sp macro="" textlink="">
      <xdr:nvSpPr>
        <xdr:cNvPr id="11" name="10 CuadroTexto"/>
        <xdr:cNvSpPr txBox="1"/>
      </xdr:nvSpPr>
      <xdr:spPr>
        <a:xfrm>
          <a:off x="3285262" y="6315075"/>
          <a:ext cx="2448791" cy="70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7</xdr:col>
      <xdr:colOff>124691</xdr:colOff>
      <xdr:row>58</xdr:row>
      <xdr:rowOff>180110</xdr:rowOff>
    </xdr:from>
    <xdr:to>
      <xdr:col>7</xdr:col>
      <xdr:colOff>2497282</xdr:colOff>
      <xdr:row>62</xdr:row>
      <xdr:rowOff>6928</xdr:rowOff>
    </xdr:to>
    <xdr:sp macro="" textlink="">
      <xdr:nvSpPr>
        <xdr:cNvPr id="13" name="12 CuadroTexto"/>
        <xdr:cNvSpPr txBox="1"/>
      </xdr:nvSpPr>
      <xdr:spPr>
        <a:xfrm>
          <a:off x="6087341" y="6304685"/>
          <a:ext cx="2372591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85724</xdr:rowOff>
    </xdr:from>
    <xdr:to>
      <xdr:col>2</xdr:col>
      <xdr:colOff>1178050</xdr:colOff>
      <xdr:row>4</xdr:row>
      <xdr:rowOff>190499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28650" y="276224"/>
          <a:ext cx="625600" cy="676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114301</xdr:colOff>
      <xdr:row>19</xdr:row>
      <xdr:rowOff>0</xdr:rowOff>
    </xdr:from>
    <xdr:to>
      <xdr:col>8</xdr:col>
      <xdr:colOff>1152525</xdr:colOff>
      <xdr:row>22</xdr:row>
      <xdr:rowOff>114300</xdr:rowOff>
    </xdr:to>
    <xdr:grpSp>
      <xdr:nvGrpSpPr>
        <xdr:cNvPr id="6" name="5 Grupo"/>
        <xdr:cNvGrpSpPr/>
      </xdr:nvGrpSpPr>
      <xdr:grpSpPr>
        <a:xfrm>
          <a:off x="238126" y="4371975"/>
          <a:ext cx="8029574" cy="685800"/>
          <a:chOff x="647700" y="4419600"/>
          <a:chExt cx="7974157" cy="711776"/>
        </a:xfrm>
      </xdr:grpSpPr>
      <xdr:sp macro="" textlink="">
        <xdr:nvSpPr>
          <xdr:cNvPr id="3" name="2 CuadroTexto"/>
          <xdr:cNvSpPr txBox="1"/>
        </xdr:nvSpPr>
        <xdr:spPr>
          <a:xfrm>
            <a:off x="647700" y="4438651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3361462" y="4429990"/>
            <a:ext cx="2372591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249266" y="441960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SECRETARIO GENERAL</a:t>
            </a:r>
            <a:endParaRPr lang="es-MX" sz="1000"/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1</xdr:rowOff>
    </xdr:from>
    <xdr:to>
      <xdr:col>3</xdr:col>
      <xdr:colOff>484909</xdr:colOff>
      <xdr:row>22</xdr:row>
      <xdr:rowOff>17319</xdr:rowOff>
    </xdr:to>
    <xdr:sp macro="" textlink="">
      <xdr:nvSpPr>
        <xdr:cNvPr id="2" name="1 CuadroTexto"/>
        <xdr:cNvSpPr txBox="1"/>
      </xdr:nvSpPr>
      <xdr:spPr>
        <a:xfrm>
          <a:off x="95250" y="3983183"/>
          <a:ext cx="2372591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    </a:t>
          </a:r>
        </a:p>
        <a:p>
          <a:r>
            <a:rPr lang="es-MX" sz="1100" baseline="0"/>
            <a:t>    </a:t>
          </a:r>
          <a:r>
            <a:rPr lang="es-MX" sz="1100"/>
            <a:t>IRALDO CONTRERAS AGUILAR</a:t>
          </a:r>
        </a:p>
        <a:p>
          <a:r>
            <a:rPr lang="es-MX" sz="1050"/>
            <a:t>          PRESIDENTE</a:t>
          </a:r>
          <a:r>
            <a:rPr lang="es-MX" sz="1050" baseline="0"/>
            <a:t> MUNICIPAL</a:t>
          </a:r>
          <a:endParaRPr lang="es-MX" sz="1050"/>
        </a:p>
      </xdr:txBody>
    </xdr:sp>
    <xdr:clientData/>
  </xdr:twoCellAnchor>
  <xdr:twoCellAnchor>
    <xdr:from>
      <xdr:col>3</xdr:col>
      <xdr:colOff>845130</xdr:colOff>
      <xdr:row>18</xdr:row>
      <xdr:rowOff>181840</xdr:rowOff>
    </xdr:from>
    <xdr:to>
      <xdr:col>6</xdr:col>
      <xdr:colOff>213017</xdr:colOff>
      <xdr:row>22</xdr:row>
      <xdr:rowOff>121226</xdr:rowOff>
    </xdr:to>
    <xdr:sp macro="" textlink="">
      <xdr:nvSpPr>
        <xdr:cNvPr id="3" name="2 CuadroTexto"/>
        <xdr:cNvSpPr txBox="1"/>
      </xdr:nvSpPr>
      <xdr:spPr>
        <a:xfrm>
          <a:off x="3388305" y="4887190"/>
          <a:ext cx="2396837" cy="70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    JETSAN OROZCO JIMENEZ</a:t>
          </a:r>
        </a:p>
        <a:p>
          <a:r>
            <a:rPr lang="es-MX" sz="1050" baseline="0"/>
            <a:t>  </a:t>
          </a:r>
          <a:r>
            <a:rPr lang="es-MX" sz="1050"/>
            <a:t>ENCARGADO HACIENDA MUNICIPAL</a:t>
          </a:r>
        </a:p>
      </xdr:txBody>
    </xdr:sp>
    <xdr:clientData/>
  </xdr:twoCellAnchor>
  <xdr:twoCellAnchor>
    <xdr:from>
      <xdr:col>6</xdr:col>
      <xdr:colOff>704850</xdr:colOff>
      <xdr:row>19</xdr:row>
      <xdr:rowOff>0</xdr:rowOff>
    </xdr:from>
    <xdr:to>
      <xdr:col>8</xdr:col>
      <xdr:colOff>1461655</xdr:colOff>
      <xdr:row>22</xdr:row>
      <xdr:rowOff>17318</xdr:rowOff>
    </xdr:to>
    <xdr:sp macro="" textlink="">
      <xdr:nvSpPr>
        <xdr:cNvPr id="4" name="3 CuadroTexto"/>
        <xdr:cNvSpPr txBox="1"/>
      </xdr:nvSpPr>
      <xdr:spPr>
        <a:xfrm>
          <a:off x="6276975" y="4895850"/>
          <a:ext cx="2366530" cy="588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</a:t>
          </a:r>
        </a:p>
        <a:p>
          <a:r>
            <a:rPr lang="es-MX" sz="1100"/>
            <a:t>      ROGELIO</a:t>
          </a:r>
          <a:r>
            <a:rPr lang="es-MX" sz="1100" baseline="0"/>
            <a:t> CONTRERAS GODOY</a:t>
          </a:r>
        </a:p>
        <a:p>
          <a:r>
            <a:rPr lang="es-MX" sz="1050" baseline="0"/>
            <a:t>            SECRETARIO GENERAL</a:t>
          </a:r>
          <a:endParaRPr lang="es-MX" sz="1000"/>
        </a:p>
      </xdr:txBody>
    </xdr:sp>
    <xdr:clientData/>
  </xdr:twoCellAnchor>
  <xdr:twoCellAnchor editAs="oneCell">
    <xdr:from>
      <xdr:col>2</xdr:col>
      <xdr:colOff>685800</xdr:colOff>
      <xdr:row>0</xdr:row>
      <xdr:rowOff>85725</xdr:rowOff>
    </xdr:from>
    <xdr:to>
      <xdr:col>2</xdr:col>
      <xdr:colOff>1311400</xdr:colOff>
      <xdr:row>4</xdr:row>
      <xdr:rowOff>0</xdr:rowOff>
    </xdr:to>
    <xdr:pic>
      <xdr:nvPicPr>
        <xdr:cNvPr id="5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314450" y="85725"/>
          <a:ext cx="625600" cy="6762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371474</xdr:colOff>
      <xdr:row>1</xdr:row>
      <xdr:rowOff>55546</xdr:rowOff>
    </xdr:from>
    <xdr:to>
      <xdr:col>2</xdr:col>
      <xdr:colOff>933449</xdr:colOff>
      <xdr:row>5</xdr:row>
      <xdr:rowOff>73602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1295399" y="246046"/>
          <a:ext cx="561975" cy="703856"/>
        </a:xfrm>
        <a:prstGeom prst="rect">
          <a:avLst/>
        </a:prstGeom>
        <a:noFill/>
      </xdr:spPr>
    </xdr:pic>
    <xdr:clientData/>
  </xdr:twoCellAnchor>
  <xdr:twoCellAnchor>
    <xdr:from>
      <xdr:col>1</xdr:col>
      <xdr:colOff>259772</xdr:colOff>
      <xdr:row>28</xdr:row>
      <xdr:rowOff>180975</xdr:rowOff>
    </xdr:from>
    <xdr:to>
      <xdr:col>8</xdr:col>
      <xdr:colOff>1861705</xdr:colOff>
      <xdr:row>30</xdr:row>
      <xdr:rowOff>186170</xdr:rowOff>
    </xdr:to>
    <xdr:grpSp>
      <xdr:nvGrpSpPr>
        <xdr:cNvPr id="3" name="2 Grupo"/>
        <xdr:cNvGrpSpPr/>
      </xdr:nvGrpSpPr>
      <xdr:grpSpPr>
        <a:xfrm>
          <a:off x="421697" y="6086475"/>
          <a:ext cx="7897958" cy="386195"/>
          <a:chOff x="467587" y="5619750"/>
          <a:chExt cx="8655035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</a:t>
            </a:r>
          </a:p>
          <a:p>
            <a:r>
              <a:rPr lang="es-MX" sz="1100"/>
              <a:t>        JETSAN OROZCO JIMENEZ</a:t>
            </a:r>
            <a:r>
              <a:rPr lang="es-MX" sz="1050" baseline="0"/>
              <a:t>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09"/>
            <a:ext cx="2488896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SECRETARIO GENERAL</a:t>
            </a:r>
            <a:endParaRPr lang="es-MX" sz="1000"/>
          </a:p>
        </xdr:txBody>
      </xdr:sp>
    </xdr:grpSp>
    <xdr:clientData/>
  </xdr:twoCellAnchor>
  <xdr:twoCellAnchor editAs="oneCell">
    <xdr:from>
      <xdr:col>2</xdr:col>
      <xdr:colOff>600074</xdr:colOff>
      <xdr:row>36</xdr:row>
      <xdr:rowOff>161925</xdr:rowOff>
    </xdr:from>
    <xdr:to>
      <xdr:col>2</xdr:col>
      <xdr:colOff>1104899</xdr:colOff>
      <xdr:row>40</xdr:row>
      <xdr:rowOff>45027</xdr:rowOff>
    </xdr:to>
    <xdr:pic>
      <xdr:nvPicPr>
        <xdr:cNvPr id="7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906" t="8750" r="11746" b="3750"/>
        <a:stretch>
          <a:fillRect/>
        </a:stretch>
      </xdr:blipFill>
      <xdr:spPr bwMode="auto">
        <a:xfrm>
          <a:off x="1162049" y="7400925"/>
          <a:ext cx="504825" cy="64510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61</xdr:row>
      <xdr:rowOff>133350</xdr:rowOff>
    </xdr:from>
    <xdr:to>
      <xdr:col>8</xdr:col>
      <xdr:colOff>1819275</xdr:colOff>
      <xdr:row>63</xdr:row>
      <xdr:rowOff>138545</xdr:rowOff>
    </xdr:to>
    <xdr:grpSp>
      <xdr:nvGrpSpPr>
        <xdr:cNvPr id="8" name="7 Grupo"/>
        <xdr:cNvGrpSpPr/>
      </xdr:nvGrpSpPr>
      <xdr:grpSpPr>
        <a:xfrm>
          <a:off x="371475" y="13144500"/>
          <a:ext cx="7905750" cy="386195"/>
          <a:chOff x="467587" y="5619750"/>
          <a:chExt cx="8538730" cy="701386"/>
        </a:xfrm>
      </xdr:grpSpPr>
      <xdr:sp macro="" textlink="">
        <xdr:nvSpPr>
          <xdr:cNvPr id="9" name="8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580159</xdr:colOff>
      <xdr:row>1</xdr:row>
      <xdr:rowOff>164521</xdr:rowOff>
    </xdr:from>
    <xdr:to>
      <xdr:col>2</xdr:col>
      <xdr:colOff>1344336</xdr:colOff>
      <xdr:row>6</xdr:row>
      <xdr:rowOff>178376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40773" y="329044"/>
          <a:ext cx="764177" cy="914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23</xdr:row>
      <xdr:rowOff>85725</xdr:rowOff>
    </xdr:from>
    <xdr:to>
      <xdr:col>11</xdr:col>
      <xdr:colOff>1095375</xdr:colOff>
      <xdr:row>27</xdr:row>
      <xdr:rowOff>139411</xdr:rowOff>
    </xdr:to>
    <xdr:grpSp>
      <xdr:nvGrpSpPr>
        <xdr:cNvPr id="10" name="9 Grupo"/>
        <xdr:cNvGrpSpPr/>
      </xdr:nvGrpSpPr>
      <xdr:grpSpPr>
        <a:xfrm>
          <a:off x="447675" y="5353050"/>
          <a:ext cx="8553450" cy="701386"/>
          <a:chOff x="485775" y="4552950"/>
          <a:chExt cx="8538730" cy="701386"/>
        </a:xfrm>
      </xdr:grpSpPr>
      <xdr:sp macro="" textlink="">
        <xdr:nvSpPr>
          <xdr:cNvPr id="7" name="6 CuadroTexto"/>
          <xdr:cNvSpPr txBox="1"/>
        </xdr:nvSpPr>
        <xdr:spPr>
          <a:xfrm>
            <a:off x="485775" y="45616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3559755" y="45529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6651914" y="45616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SECRETARIO GENERAL</a:t>
            </a:r>
            <a:endParaRPr lang="es-MX" sz="10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9524</xdr:rowOff>
    </xdr:from>
    <xdr:to>
      <xdr:col>2</xdr:col>
      <xdr:colOff>1307102</xdr:colOff>
      <xdr:row>6</xdr:row>
      <xdr:rowOff>190498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3539" y="338569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130748</xdr:colOff>
      <xdr:row>24</xdr:row>
      <xdr:rowOff>95250</xdr:rowOff>
    </xdr:from>
    <xdr:to>
      <xdr:col>11</xdr:col>
      <xdr:colOff>866775</xdr:colOff>
      <xdr:row>28</xdr:row>
      <xdr:rowOff>138545</xdr:rowOff>
    </xdr:to>
    <xdr:grpSp>
      <xdr:nvGrpSpPr>
        <xdr:cNvPr id="7" name="6 Grupo"/>
        <xdr:cNvGrpSpPr/>
      </xdr:nvGrpSpPr>
      <xdr:grpSpPr>
        <a:xfrm>
          <a:off x="530798" y="5953125"/>
          <a:ext cx="8441752" cy="690995"/>
          <a:chOff x="467587" y="5619750"/>
          <a:chExt cx="8538730" cy="701386"/>
        </a:xfrm>
      </xdr:grpSpPr>
      <xdr:sp macro="" textlink="">
        <xdr:nvSpPr>
          <xdr:cNvPr id="4" name="3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159326</xdr:rowOff>
    </xdr:from>
    <xdr:to>
      <xdr:col>2</xdr:col>
      <xdr:colOff>1221377</xdr:colOff>
      <xdr:row>6</xdr:row>
      <xdr:rowOff>175778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569768" y="323849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72734</xdr:colOff>
      <xdr:row>20</xdr:row>
      <xdr:rowOff>66675</xdr:rowOff>
    </xdr:from>
    <xdr:to>
      <xdr:col>11</xdr:col>
      <xdr:colOff>1876425</xdr:colOff>
      <xdr:row>24</xdr:row>
      <xdr:rowOff>109970</xdr:rowOff>
    </xdr:to>
    <xdr:grpSp>
      <xdr:nvGrpSpPr>
        <xdr:cNvPr id="4" name="3 Grupo"/>
        <xdr:cNvGrpSpPr/>
      </xdr:nvGrpSpPr>
      <xdr:grpSpPr>
        <a:xfrm>
          <a:off x="568034" y="4295775"/>
          <a:ext cx="8890291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161058</xdr:rowOff>
    </xdr:from>
    <xdr:to>
      <xdr:col>2</xdr:col>
      <xdr:colOff>1316627</xdr:colOff>
      <xdr:row>6</xdr:row>
      <xdr:rowOff>177510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4405" y="325581"/>
          <a:ext cx="764177" cy="916997"/>
        </a:xfrm>
        <a:prstGeom prst="rect">
          <a:avLst/>
        </a:prstGeom>
        <a:noFill/>
      </xdr:spPr>
    </xdr:pic>
    <xdr:clientData/>
  </xdr:twoCellAnchor>
  <xdr:twoCellAnchor>
    <xdr:from>
      <xdr:col>2</xdr:col>
      <xdr:colOff>257175</xdr:colOff>
      <xdr:row>23</xdr:row>
      <xdr:rowOff>85725</xdr:rowOff>
    </xdr:from>
    <xdr:to>
      <xdr:col>11</xdr:col>
      <xdr:colOff>676275</xdr:colOff>
      <xdr:row>27</xdr:row>
      <xdr:rowOff>129020</xdr:rowOff>
    </xdr:to>
    <xdr:grpSp>
      <xdr:nvGrpSpPr>
        <xdr:cNvPr id="5" name="4 Grupo"/>
        <xdr:cNvGrpSpPr/>
      </xdr:nvGrpSpPr>
      <xdr:grpSpPr>
        <a:xfrm>
          <a:off x="819150" y="5381625"/>
          <a:ext cx="8067675" cy="690995"/>
          <a:chOff x="467587" y="5619750"/>
          <a:chExt cx="8538730" cy="701386"/>
        </a:xfrm>
      </xdr:grpSpPr>
      <xdr:sp macro="" textlink="">
        <xdr:nvSpPr>
          <xdr:cNvPr id="6" name="5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2</xdr:row>
      <xdr:rowOff>55417</xdr:rowOff>
    </xdr:from>
    <xdr:to>
      <xdr:col>2</xdr:col>
      <xdr:colOff>1297577</xdr:colOff>
      <xdr:row>6</xdr:row>
      <xdr:rowOff>150666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09600" y="379267"/>
          <a:ext cx="764177" cy="828674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19</xdr:row>
      <xdr:rowOff>85725</xdr:rowOff>
    </xdr:from>
    <xdr:to>
      <xdr:col>11</xdr:col>
      <xdr:colOff>1009650</xdr:colOff>
      <xdr:row>23</xdr:row>
      <xdr:rowOff>129020</xdr:rowOff>
    </xdr:to>
    <xdr:grpSp>
      <xdr:nvGrpSpPr>
        <xdr:cNvPr id="5" name="4 Grupo"/>
        <xdr:cNvGrpSpPr/>
      </xdr:nvGrpSpPr>
      <xdr:grpSpPr>
        <a:xfrm>
          <a:off x="552450" y="3905250"/>
          <a:ext cx="8248650" cy="690995"/>
          <a:chOff x="467587" y="5619750"/>
          <a:chExt cx="8538730" cy="701386"/>
        </a:xfrm>
      </xdr:grpSpPr>
      <xdr:sp macro="" textlink="">
        <xdr:nvSpPr>
          <xdr:cNvPr id="6" name="5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591415</xdr:colOff>
      <xdr:row>2</xdr:row>
      <xdr:rowOff>31172</xdr:rowOff>
    </xdr:from>
    <xdr:to>
      <xdr:col>2</xdr:col>
      <xdr:colOff>1355592</xdr:colOff>
      <xdr:row>6</xdr:row>
      <xdr:rowOff>154996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669347" y="360217"/>
          <a:ext cx="764177" cy="8338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377535</xdr:colOff>
      <xdr:row>19</xdr:row>
      <xdr:rowOff>132484</xdr:rowOff>
    </xdr:from>
    <xdr:to>
      <xdr:col>10</xdr:col>
      <xdr:colOff>1428749</xdr:colOff>
      <xdr:row>24</xdr:row>
      <xdr:rowOff>3463</xdr:rowOff>
    </xdr:to>
    <xdr:grpSp>
      <xdr:nvGrpSpPr>
        <xdr:cNvPr id="4" name="3 Grupo"/>
        <xdr:cNvGrpSpPr/>
      </xdr:nvGrpSpPr>
      <xdr:grpSpPr>
        <a:xfrm>
          <a:off x="377535" y="4028209"/>
          <a:ext cx="8194964" cy="680604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423429</xdr:colOff>
      <xdr:row>2</xdr:row>
      <xdr:rowOff>64942</xdr:rowOff>
    </xdr:from>
    <xdr:to>
      <xdr:col>2</xdr:col>
      <xdr:colOff>1187606</xdr:colOff>
      <xdr:row>7</xdr:row>
      <xdr:rowOff>1441</xdr:rowOff>
    </xdr:to>
    <xdr:pic>
      <xdr:nvPicPr>
        <xdr:cNvPr id="2" name="il_fi" descr="http://upload.wikimedia.org/wikipedia/commons/f/f1/Escudo_de_armas_de_Quitu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06" t="8750" r="11746" b="3750"/>
        <a:stretch>
          <a:fillRect/>
        </a:stretch>
      </xdr:blipFill>
      <xdr:spPr bwMode="auto">
        <a:xfrm>
          <a:off x="484043" y="393987"/>
          <a:ext cx="764177" cy="83127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295275</xdr:colOff>
      <xdr:row>21</xdr:row>
      <xdr:rowOff>123825</xdr:rowOff>
    </xdr:from>
    <xdr:to>
      <xdr:col>11</xdr:col>
      <xdr:colOff>981074</xdr:colOff>
      <xdr:row>26</xdr:row>
      <xdr:rowOff>5195</xdr:rowOff>
    </xdr:to>
    <xdr:grpSp>
      <xdr:nvGrpSpPr>
        <xdr:cNvPr id="4" name="3 Grupo"/>
        <xdr:cNvGrpSpPr/>
      </xdr:nvGrpSpPr>
      <xdr:grpSpPr>
        <a:xfrm>
          <a:off x="352425" y="4867275"/>
          <a:ext cx="8248649" cy="690995"/>
          <a:chOff x="467587" y="5619750"/>
          <a:chExt cx="8538730" cy="701386"/>
        </a:xfrm>
      </xdr:grpSpPr>
      <xdr:sp macro="" textlink="">
        <xdr:nvSpPr>
          <xdr:cNvPr id="5" name="4 CuadroTexto"/>
          <xdr:cNvSpPr txBox="1"/>
        </xdr:nvSpPr>
        <xdr:spPr>
          <a:xfrm>
            <a:off x="467587" y="5628411"/>
            <a:ext cx="2542309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IRALDO CONTRERAS AGUILAR</a:t>
            </a:r>
          </a:p>
          <a:p>
            <a:r>
              <a:rPr lang="es-MX" sz="1050"/>
              <a:t>             PRESIDENTE</a:t>
            </a:r>
            <a:r>
              <a:rPr lang="es-MX" sz="1050" baseline="0"/>
              <a:t>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598717" y="5619750"/>
            <a:ext cx="2473037" cy="7013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_______________________________</a:t>
            </a:r>
          </a:p>
          <a:p>
            <a:r>
              <a:rPr lang="es-MX" sz="1100"/>
              <a:t>          JETSAN OROZCO JIMENEZ</a:t>
            </a:r>
          </a:p>
          <a:p>
            <a:r>
              <a:rPr lang="es-MX" sz="1050" baseline="0"/>
              <a:t>  </a:t>
            </a:r>
            <a:r>
              <a:rPr lang="es-MX" sz="1050"/>
              <a:t>ENCARGADO HACIENDA MUNICIPAL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633726" y="5628410"/>
            <a:ext cx="2372591" cy="5888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MX" sz="1100"/>
              <a:t>_____________________________</a:t>
            </a:r>
          </a:p>
          <a:p>
            <a:r>
              <a:rPr lang="es-MX" sz="1100"/>
              <a:t>      ROGELIO</a:t>
            </a:r>
            <a:r>
              <a:rPr lang="es-MX" sz="1100" baseline="0"/>
              <a:t> CONTRERAS GODOY</a:t>
            </a:r>
          </a:p>
          <a:p>
            <a:r>
              <a:rPr lang="es-MX" sz="1050" baseline="0"/>
              <a:t>                SECRETARIO GENERAL</a:t>
            </a:r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simpuestos.com.mx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9"/>
  <sheetViews>
    <sheetView workbookViewId="0">
      <selection activeCell="C6" sqref="C6"/>
    </sheetView>
  </sheetViews>
  <sheetFormatPr baseColWidth="10" defaultRowHeight="15" x14ac:dyDescent="0.25"/>
  <cols>
    <col min="2" max="2" width="16.5703125" customWidth="1"/>
    <col min="3" max="3" width="13.28515625" bestFit="1" customWidth="1"/>
    <col min="7" max="7" width="11.85546875" bestFit="1" customWidth="1"/>
    <col min="8" max="8" width="12.85546875" bestFit="1" customWidth="1"/>
    <col min="9" max="9" width="32" customWidth="1"/>
  </cols>
  <sheetData>
    <row r="1" spans="1:10" ht="15.75" thickBot="1" x14ac:dyDescent="0.3">
      <c r="A1" s="13" t="s">
        <v>128</v>
      </c>
      <c r="B1" s="14"/>
      <c r="C1" s="15"/>
      <c r="D1" s="16"/>
      <c r="E1" s="16"/>
      <c r="F1" s="16"/>
      <c r="G1" s="17" t="s">
        <v>129</v>
      </c>
      <c r="H1" s="18"/>
      <c r="I1" s="19"/>
      <c r="J1" s="16"/>
    </row>
    <row r="2" spans="1:10" ht="15.75" thickBot="1" x14ac:dyDescent="0.3">
      <c r="A2" s="20" t="s">
        <v>130</v>
      </c>
      <c r="B2" s="21"/>
      <c r="C2" s="22"/>
      <c r="D2" s="16"/>
      <c r="E2" s="16"/>
      <c r="F2" s="16"/>
      <c r="G2" s="16"/>
      <c r="H2" s="16"/>
      <c r="I2" s="16"/>
      <c r="J2" s="16"/>
    </row>
    <row r="3" spans="1:10" ht="51.75" x14ac:dyDescent="0.25">
      <c r="A3" s="16"/>
      <c r="B3" s="16"/>
      <c r="C3" s="16"/>
      <c r="D3" s="16"/>
      <c r="E3" s="16"/>
      <c r="F3" s="16"/>
      <c r="G3" s="23" t="s">
        <v>131</v>
      </c>
      <c r="H3" s="24" t="s">
        <v>132</v>
      </c>
      <c r="I3" s="24" t="s">
        <v>133</v>
      </c>
      <c r="J3" s="25" t="s">
        <v>134</v>
      </c>
    </row>
    <row r="4" spans="1:10" x14ac:dyDescent="0.25">
      <c r="A4" s="16"/>
      <c r="B4" s="26" t="s">
        <v>135</v>
      </c>
      <c r="C4" s="27">
        <v>15</v>
      </c>
      <c r="D4" s="16"/>
      <c r="E4" s="16"/>
      <c r="F4" s="16"/>
      <c r="G4" s="182">
        <v>0.01</v>
      </c>
      <c r="H4" s="183">
        <v>244.8</v>
      </c>
      <c r="I4" s="183">
        <v>0</v>
      </c>
      <c r="J4" s="28">
        <v>1.9199999999999998E-2</v>
      </c>
    </row>
    <row r="5" spans="1:10" x14ac:dyDescent="0.25">
      <c r="A5" s="29"/>
      <c r="B5" s="26" t="s">
        <v>136</v>
      </c>
      <c r="C5" s="30">
        <v>2600</v>
      </c>
      <c r="D5" s="196">
        <f>C5-D23+D24</f>
        <v>2581.5530880000001</v>
      </c>
      <c r="E5" s="16"/>
      <c r="F5" s="16"/>
      <c r="G5" s="182">
        <v>244.81</v>
      </c>
      <c r="H5" s="183">
        <v>2077.5</v>
      </c>
      <c r="I5" s="183">
        <v>4.6500000000000004</v>
      </c>
      <c r="J5" s="28">
        <v>6.4000000000000001E-2</v>
      </c>
    </row>
    <row r="6" spans="1:10" x14ac:dyDescent="0.25">
      <c r="A6" s="29"/>
      <c r="B6" s="16"/>
      <c r="C6" s="16"/>
      <c r="D6" s="16"/>
      <c r="E6" s="16"/>
      <c r="F6" s="16"/>
      <c r="G6" s="182">
        <v>2077.5100000000002</v>
      </c>
      <c r="H6" s="183">
        <v>3651</v>
      </c>
      <c r="I6" s="183">
        <v>121.95</v>
      </c>
      <c r="J6" s="28">
        <v>0.10879999999999999</v>
      </c>
    </row>
    <row r="7" spans="1:10" x14ac:dyDescent="0.25">
      <c r="A7" s="29"/>
      <c r="B7" s="16"/>
      <c r="C7" s="16"/>
      <c r="D7" s="16"/>
      <c r="E7" s="16"/>
      <c r="F7" s="16"/>
      <c r="G7" s="182">
        <v>3651.01</v>
      </c>
      <c r="H7" s="183">
        <v>4244.1000000000004</v>
      </c>
      <c r="I7" s="183">
        <v>293.25</v>
      </c>
      <c r="J7" s="28">
        <v>0.16</v>
      </c>
    </row>
    <row r="8" spans="1:10" x14ac:dyDescent="0.25">
      <c r="A8" s="29"/>
      <c r="B8" s="16"/>
      <c r="C8" s="16"/>
      <c r="D8" s="16"/>
      <c r="E8" s="16"/>
      <c r="F8" s="16"/>
      <c r="G8" s="182">
        <v>4244.1099999999997</v>
      </c>
      <c r="H8" s="183">
        <v>5081.3999999999996</v>
      </c>
      <c r="I8" s="183">
        <v>388.05</v>
      </c>
      <c r="J8" s="28">
        <v>0.1792</v>
      </c>
    </row>
    <row r="9" spans="1:10" ht="15.75" thickBot="1" x14ac:dyDescent="0.3">
      <c r="A9" s="29"/>
      <c r="B9" s="16"/>
      <c r="C9" s="16"/>
      <c r="D9" s="16"/>
      <c r="E9" s="16"/>
      <c r="F9" s="16"/>
      <c r="G9" s="182">
        <v>5081.41</v>
      </c>
      <c r="H9" s="183">
        <v>10248.450000000001</v>
      </c>
      <c r="I9" s="183">
        <v>538.20000000000005</v>
      </c>
      <c r="J9" s="28">
        <v>0.21360000000000001</v>
      </c>
    </row>
    <row r="10" spans="1:10" x14ac:dyDescent="0.25">
      <c r="A10" s="29" t="s">
        <v>137</v>
      </c>
      <c r="B10" s="262" t="s">
        <v>138</v>
      </c>
      <c r="C10" s="263"/>
      <c r="D10" s="31">
        <f>C5</f>
        <v>2600</v>
      </c>
      <c r="E10" s="16"/>
      <c r="F10" s="16"/>
      <c r="G10" s="182">
        <v>10248.459999999999</v>
      </c>
      <c r="H10" s="183">
        <v>16153.05</v>
      </c>
      <c r="I10" s="183">
        <v>1641.75</v>
      </c>
      <c r="J10" s="28">
        <v>0.23519999999999999</v>
      </c>
    </row>
    <row r="11" spans="1:10" ht="15.75" thickBot="1" x14ac:dyDescent="0.3">
      <c r="A11" s="29" t="s">
        <v>139</v>
      </c>
      <c r="B11" s="32" t="s">
        <v>140</v>
      </c>
      <c r="C11" s="26"/>
      <c r="D11" s="12">
        <f>VLOOKUP(D10,G3:J11,1)</f>
        <v>2077.5100000000002</v>
      </c>
      <c r="E11" s="16"/>
      <c r="F11" s="16"/>
      <c r="G11" s="184">
        <v>16153.06</v>
      </c>
      <c r="H11" s="185">
        <v>30838.799999999999</v>
      </c>
      <c r="I11" s="185">
        <v>3030.6</v>
      </c>
      <c r="J11" s="33">
        <v>0.3</v>
      </c>
    </row>
    <row r="12" spans="1:10" x14ac:dyDescent="0.25">
      <c r="A12" s="29" t="s">
        <v>137</v>
      </c>
      <c r="B12" s="32" t="s">
        <v>141</v>
      </c>
      <c r="C12" s="26"/>
      <c r="D12" s="12">
        <f>D10-D11</f>
        <v>522.48999999999978</v>
      </c>
      <c r="E12" s="16"/>
      <c r="F12" s="16"/>
      <c r="G12" s="186"/>
      <c r="H12" s="186"/>
      <c r="I12" s="186"/>
      <c r="J12" s="16"/>
    </row>
    <row r="13" spans="1:10" ht="15.75" thickBot="1" x14ac:dyDescent="0.3">
      <c r="A13" s="29" t="s">
        <v>142</v>
      </c>
      <c r="B13" s="32" t="s">
        <v>143</v>
      </c>
      <c r="C13" s="26"/>
      <c r="D13" s="34">
        <f>VLOOKUP(D10,G4:J11,4)</f>
        <v>0.10879999999999999</v>
      </c>
      <c r="E13" s="16"/>
      <c r="F13" s="16"/>
      <c r="G13" s="186"/>
      <c r="H13" s="186"/>
      <c r="I13" s="186"/>
      <c r="J13" s="16"/>
    </row>
    <row r="14" spans="1:10" x14ac:dyDescent="0.25">
      <c r="A14" s="29"/>
      <c r="B14" s="264"/>
      <c r="C14" s="265"/>
      <c r="D14" s="12">
        <f>D12*D13</f>
        <v>56.846911999999975</v>
      </c>
      <c r="E14" s="16"/>
      <c r="F14" s="16"/>
      <c r="G14" s="187" t="s">
        <v>144</v>
      </c>
      <c r="H14" s="188"/>
      <c r="I14" s="189"/>
      <c r="J14" s="35"/>
    </row>
    <row r="15" spans="1:10" ht="26.25" x14ac:dyDescent="0.25">
      <c r="A15" s="29" t="s">
        <v>145</v>
      </c>
      <c r="B15" s="258" t="s">
        <v>133</v>
      </c>
      <c r="C15" s="259"/>
      <c r="D15" s="12">
        <f>VLOOKUP(D10,G4:J11,3)</f>
        <v>121.95</v>
      </c>
      <c r="E15" s="16"/>
      <c r="F15" s="16"/>
      <c r="G15" s="190" t="s">
        <v>131</v>
      </c>
      <c r="H15" s="191" t="s">
        <v>132</v>
      </c>
      <c r="I15" s="192" t="s">
        <v>133</v>
      </c>
      <c r="J15" s="16"/>
    </row>
    <row r="16" spans="1:10" x14ac:dyDescent="0.25">
      <c r="A16" s="29" t="s">
        <v>137</v>
      </c>
      <c r="B16" s="32" t="s">
        <v>146</v>
      </c>
      <c r="C16" s="26"/>
      <c r="D16" s="12">
        <f>D14+D15</f>
        <v>178.79691199999996</v>
      </c>
      <c r="E16" s="16"/>
      <c r="F16" s="16"/>
      <c r="G16" s="182">
        <v>0.01</v>
      </c>
      <c r="H16" s="183">
        <v>872.85</v>
      </c>
      <c r="I16" s="193">
        <v>200.85</v>
      </c>
      <c r="J16" s="16"/>
    </row>
    <row r="17" spans="1:10" x14ac:dyDescent="0.25">
      <c r="A17" s="29"/>
      <c r="B17" s="266" t="s">
        <v>147</v>
      </c>
      <c r="C17" s="267"/>
      <c r="D17" s="268"/>
      <c r="E17" s="16"/>
      <c r="F17" s="16"/>
      <c r="G17" s="182">
        <f>H16+0.01</f>
        <v>872.86</v>
      </c>
      <c r="H17" s="183">
        <v>1309.2</v>
      </c>
      <c r="I17" s="193">
        <v>200.7</v>
      </c>
      <c r="J17" s="16"/>
    </row>
    <row r="18" spans="1:10" x14ac:dyDescent="0.25">
      <c r="A18" s="29"/>
      <c r="B18" s="269"/>
      <c r="C18" s="270"/>
      <c r="D18" s="271"/>
      <c r="E18" s="16"/>
      <c r="F18" s="16"/>
      <c r="G18" s="182">
        <f t="shared" ref="G18:G26" si="0">H17+0.01</f>
        <v>1309.21</v>
      </c>
      <c r="H18" s="183">
        <v>1713.6</v>
      </c>
      <c r="I18" s="193">
        <v>200.7</v>
      </c>
      <c r="J18" s="16"/>
    </row>
    <row r="19" spans="1:10" x14ac:dyDescent="0.25">
      <c r="A19" s="29"/>
      <c r="B19" s="272"/>
      <c r="C19" s="273"/>
      <c r="D19" s="274"/>
      <c r="E19" s="16"/>
      <c r="F19" s="16"/>
      <c r="G19" s="182">
        <f t="shared" si="0"/>
        <v>1713.61</v>
      </c>
      <c r="H19" s="183">
        <v>1745.7</v>
      </c>
      <c r="I19" s="193">
        <v>193.8</v>
      </c>
      <c r="J19" s="16"/>
    </row>
    <row r="20" spans="1:10" x14ac:dyDescent="0.25">
      <c r="A20" s="29"/>
      <c r="B20" s="258" t="s">
        <v>146</v>
      </c>
      <c r="C20" s="259"/>
      <c r="D20" s="12">
        <f>D16</f>
        <v>178.79691199999996</v>
      </c>
      <c r="E20" s="16"/>
      <c r="F20" s="16"/>
      <c r="G20" s="182">
        <f t="shared" si="0"/>
        <v>1745.71</v>
      </c>
      <c r="H20" s="183">
        <v>2193.75</v>
      </c>
      <c r="I20" s="193">
        <v>188.7</v>
      </c>
      <c r="J20" s="16"/>
    </row>
    <row r="21" spans="1:10" x14ac:dyDescent="0.25">
      <c r="A21" s="29" t="s">
        <v>137</v>
      </c>
      <c r="B21" s="258" t="s">
        <v>148</v>
      </c>
      <c r="C21" s="259"/>
      <c r="D21" s="12">
        <f>D20</f>
        <v>178.79691199999996</v>
      </c>
      <c r="E21" s="16"/>
      <c r="F21" s="16"/>
      <c r="G21" s="182">
        <f t="shared" si="0"/>
        <v>2193.7600000000002</v>
      </c>
      <c r="H21" s="183">
        <v>2327.5500000000002</v>
      </c>
      <c r="I21" s="193">
        <v>174.75</v>
      </c>
      <c r="J21" s="16"/>
    </row>
    <row r="22" spans="1:10" x14ac:dyDescent="0.25">
      <c r="A22" s="29" t="s">
        <v>139</v>
      </c>
      <c r="B22" s="258" t="s">
        <v>149</v>
      </c>
      <c r="C22" s="259"/>
      <c r="D22" s="12">
        <f>VLOOKUP(D10,G16:I26,3)</f>
        <v>160.35</v>
      </c>
      <c r="E22" s="16"/>
      <c r="F22" s="16"/>
      <c r="G22" s="182">
        <f t="shared" si="0"/>
        <v>2327.5600000000004</v>
      </c>
      <c r="H22" s="183">
        <v>2632.65</v>
      </c>
      <c r="I22" s="193">
        <v>160.35</v>
      </c>
      <c r="J22" s="16"/>
    </row>
    <row r="23" spans="1:10" x14ac:dyDescent="0.25">
      <c r="A23" s="29" t="s">
        <v>137</v>
      </c>
      <c r="B23" s="258" t="s">
        <v>150</v>
      </c>
      <c r="C23" s="259"/>
      <c r="D23" s="12">
        <f>IF(D21-D22&gt;0,D21-D22,0)</f>
        <v>18.446911999999969</v>
      </c>
      <c r="E23" s="16"/>
      <c r="F23" s="16"/>
      <c r="G23" s="182">
        <f t="shared" si="0"/>
        <v>2632.6600000000003</v>
      </c>
      <c r="H23" s="183">
        <v>3071.4</v>
      </c>
      <c r="I23" s="193">
        <v>145.35</v>
      </c>
      <c r="J23" s="16"/>
    </row>
    <row r="24" spans="1:10" ht="15.75" thickBot="1" x14ac:dyDescent="0.3">
      <c r="A24" s="29" t="s">
        <v>137</v>
      </c>
      <c r="B24" s="260" t="s">
        <v>151</v>
      </c>
      <c r="C24" s="261"/>
      <c r="D24" s="36">
        <f>IF(D22-D21&gt;0,D22-D21,0)</f>
        <v>0</v>
      </c>
      <c r="E24" s="16"/>
      <c r="F24" s="16"/>
      <c r="G24" s="182">
        <f t="shared" si="0"/>
        <v>3071.4100000000003</v>
      </c>
      <c r="H24" s="183">
        <v>3510.15</v>
      </c>
      <c r="I24" s="193">
        <v>125.1</v>
      </c>
      <c r="J24" s="16"/>
    </row>
    <row r="25" spans="1:10" x14ac:dyDescent="0.25">
      <c r="A25" s="29"/>
      <c r="B25" s="16"/>
      <c r="C25" s="16"/>
      <c r="D25" s="16"/>
      <c r="E25" s="16"/>
      <c r="F25" s="16"/>
      <c r="G25" s="182">
        <f t="shared" si="0"/>
        <v>3510.1600000000003</v>
      </c>
      <c r="H25" s="183">
        <v>3642.6</v>
      </c>
      <c r="I25" s="193">
        <v>107.4</v>
      </c>
      <c r="J25" s="16"/>
    </row>
    <row r="26" spans="1:10" ht="15.75" thickBot="1" x14ac:dyDescent="0.3">
      <c r="A26" s="29"/>
      <c r="B26" s="16"/>
      <c r="C26" s="16"/>
      <c r="D26" s="195">
        <f>D10-D16</f>
        <v>2421.2030880000002</v>
      </c>
      <c r="E26" s="16"/>
      <c r="F26" s="16"/>
      <c r="G26" s="182">
        <f t="shared" si="0"/>
        <v>3642.61</v>
      </c>
      <c r="H26" s="185">
        <v>999999</v>
      </c>
      <c r="I26" s="194">
        <v>0</v>
      </c>
      <c r="J26" s="16"/>
    </row>
    <row r="27" spans="1:10" x14ac:dyDescent="0.25">
      <c r="A27" s="29"/>
      <c r="B27" s="16"/>
      <c r="C27" s="16"/>
      <c r="D27" s="16"/>
      <c r="E27" s="16"/>
      <c r="F27" s="16"/>
      <c r="J27" s="16"/>
    </row>
    <row r="28" spans="1:10" x14ac:dyDescent="0.25">
      <c r="A28" s="37"/>
    </row>
    <row r="29" spans="1:10" x14ac:dyDescent="0.25">
      <c r="A29" s="37"/>
    </row>
    <row r="30" spans="1:10" ht="20.25" x14ac:dyDescent="0.3">
      <c r="H30" s="38" t="s">
        <v>152</v>
      </c>
    </row>
    <row r="37" spans="2:2" x14ac:dyDescent="0.25">
      <c r="B37">
        <v>1000</v>
      </c>
    </row>
    <row r="38" spans="2:2" x14ac:dyDescent="0.25">
      <c r="B38">
        <v>1500</v>
      </c>
    </row>
    <row r="39" spans="2:2" x14ac:dyDescent="0.25">
      <c r="B39">
        <v>1900</v>
      </c>
    </row>
  </sheetData>
  <mergeCells count="9">
    <mergeCell ref="B22:C22"/>
    <mergeCell ref="B23:C23"/>
    <mergeCell ref="B24:C24"/>
    <mergeCell ref="B10:C10"/>
    <mergeCell ref="B14:C14"/>
    <mergeCell ref="B15:C15"/>
    <mergeCell ref="B17:D19"/>
    <mergeCell ref="B20:C20"/>
    <mergeCell ref="B21:C21"/>
  </mergeCells>
  <hyperlinks>
    <hyperlink ref="H30" r:id="rId1"/>
  </hyperlinks>
  <pageMargins left="0.31496062992125984" right="0.31496062992125984" top="0.74803149606299213" bottom="0.74803149606299213" header="0.31496062992125984" footer="0.31496062992125984"/>
  <pageSetup paperSize="9" orientation="landscape" verticalDpi="14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1:L110"/>
  <sheetViews>
    <sheetView topLeftCell="A13" zoomScale="90" zoomScaleNormal="90" zoomScalePageLayoutView="70" workbookViewId="0">
      <selection activeCell="C22" sqref="C22"/>
    </sheetView>
  </sheetViews>
  <sheetFormatPr baseColWidth="10" defaultRowHeight="15" x14ac:dyDescent="0.25"/>
  <cols>
    <col min="1" max="1" width="2.7109375" style="50" customWidth="1"/>
    <col min="2" max="2" width="6.42578125" style="117" customWidth="1"/>
    <col min="3" max="3" width="36" style="50" customWidth="1"/>
    <col min="4" max="4" width="28.7109375" style="50" customWidth="1"/>
    <col min="5" max="5" width="8.42578125" style="50" customWidth="1"/>
    <col min="6" max="6" width="5" style="117" customWidth="1"/>
    <col min="7" max="7" width="13" style="50" customWidth="1"/>
    <col min="8" max="8" width="11.42578125" style="50" customWidth="1"/>
    <col min="9" max="9" width="12.140625" style="50" customWidth="1"/>
    <col min="10" max="10" width="12.5703125" style="50" customWidth="1"/>
    <col min="11" max="11" width="11.42578125" style="50"/>
    <col min="12" max="12" width="30.5703125" style="50" customWidth="1"/>
    <col min="13" max="16384" width="11.42578125" style="50"/>
  </cols>
  <sheetData>
    <row r="1" spans="2:12" ht="9.75" customHeight="1" x14ac:dyDescent="0.25"/>
    <row r="2" spans="2:12" ht="12" customHeight="1" x14ac:dyDescent="0.25"/>
    <row r="3" spans="2:12" x14ac:dyDescent="0.25">
      <c r="D3" s="1" t="s">
        <v>239</v>
      </c>
      <c r="E3" s="1"/>
      <c r="F3" s="1"/>
      <c r="G3" s="1"/>
    </row>
    <row r="4" spans="2:12" x14ac:dyDescent="0.25">
      <c r="D4" s="1" t="s">
        <v>641</v>
      </c>
      <c r="E4" s="1"/>
      <c r="F4" s="1"/>
    </row>
    <row r="5" spans="2:12" x14ac:dyDescent="0.25">
      <c r="D5" s="1"/>
      <c r="E5" s="1"/>
      <c r="F5" s="55"/>
    </row>
    <row r="6" spans="2:12" ht="8.25" customHeight="1" x14ac:dyDescent="0.25">
      <c r="D6" s="1"/>
      <c r="E6" s="1"/>
      <c r="F6" s="55"/>
    </row>
    <row r="7" spans="2:12" x14ac:dyDescent="0.25">
      <c r="B7" s="46" t="s">
        <v>303</v>
      </c>
      <c r="C7" s="46" t="s">
        <v>367</v>
      </c>
      <c r="D7" s="46" t="s">
        <v>1</v>
      </c>
      <c r="E7" s="46" t="s">
        <v>2</v>
      </c>
      <c r="F7" s="46" t="s">
        <v>3</v>
      </c>
      <c r="G7" s="46"/>
      <c r="H7" s="46" t="s">
        <v>4</v>
      </c>
      <c r="I7" s="46" t="s">
        <v>5</v>
      </c>
      <c r="J7" s="46" t="s">
        <v>8</v>
      </c>
      <c r="K7" s="2" t="s">
        <v>6</v>
      </c>
      <c r="L7" s="46"/>
    </row>
    <row r="8" spans="2:12" ht="21.95" customHeight="1" x14ac:dyDescent="0.25">
      <c r="B8" s="123">
        <v>113</v>
      </c>
      <c r="C8" s="125" t="s">
        <v>69</v>
      </c>
      <c r="D8" s="125" t="s">
        <v>68</v>
      </c>
      <c r="E8" s="170">
        <f>G8/F8</f>
        <v>462.27533333333332</v>
      </c>
      <c r="F8" s="124">
        <v>15</v>
      </c>
      <c r="G8" s="126">
        <f>J8-I8+H8</f>
        <v>6934.13</v>
      </c>
      <c r="H8" s="128">
        <v>934.13</v>
      </c>
      <c r="I8" s="128"/>
      <c r="J8" s="128">
        <v>6000</v>
      </c>
      <c r="K8" s="282"/>
      <c r="L8" s="283"/>
    </row>
    <row r="9" spans="2:12" ht="21.95" customHeight="1" x14ac:dyDescent="0.25">
      <c r="B9" s="123">
        <v>113</v>
      </c>
      <c r="C9" s="125" t="s">
        <v>102</v>
      </c>
      <c r="D9" s="125" t="s">
        <v>282</v>
      </c>
      <c r="E9" s="170">
        <f t="shared" ref="E9:E24" si="0">G9/F9</f>
        <v>121.10466666666666</v>
      </c>
      <c r="F9" s="124">
        <v>15</v>
      </c>
      <c r="G9" s="126">
        <f t="shared" ref="G9:G24" si="1">J9-I9+H9</f>
        <v>1816.57</v>
      </c>
      <c r="H9" s="128"/>
      <c r="I9" s="128">
        <v>83.43</v>
      </c>
      <c r="J9" s="128">
        <v>1900</v>
      </c>
      <c r="K9" s="282"/>
      <c r="L9" s="283"/>
    </row>
    <row r="10" spans="2:12" ht="21.95" customHeight="1" x14ac:dyDescent="0.25">
      <c r="B10" s="123">
        <v>113</v>
      </c>
      <c r="C10" s="125" t="s">
        <v>106</v>
      </c>
      <c r="D10" s="125" t="s">
        <v>105</v>
      </c>
      <c r="E10" s="170">
        <v>275.35000000000002</v>
      </c>
      <c r="F10" s="124">
        <v>15</v>
      </c>
      <c r="G10" s="126">
        <v>4130.2</v>
      </c>
      <c r="H10" s="128">
        <v>330.2</v>
      </c>
      <c r="I10" s="128"/>
      <c r="J10" s="128">
        <v>3800</v>
      </c>
      <c r="K10" s="282"/>
      <c r="L10" s="283"/>
    </row>
    <row r="11" spans="2:12" ht="21.95" customHeight="1" x14ac:dyDescent="0.25">
      <c r="B11" s="123">
        <v>113</v>
      </c>
      <c r="C11" s="125" t="s">
        <v>155</v>
      </c>
      <c r="D11" s="125" t="s">
        <v>105</v>
      </c>
      <c r="E11" s="170">
        <f t="shared" si="0"/>
        <v>190.804</v>
      </c>
      <c r="F11" s="124">
        <v>15</v>
      </c>
      <c r="G11" s="126">
        <f t="shared" si="1"/>
        <v>2862.06</v>
      </c>
      <c r="H11" s="128">
        <v>62.06</v>
      </c>
      <c r="I11" s="128"/>
      <c r="J11" s="128">
        <v>2800</v>
      </c>
      <c r="K11" s="282"/>
      <c r="L11" s="283"/>
    </row>
    <row r="12" spans="2:12" ht="21.95" customHeight="1" x14ac:dyDescent="0.25">
      <c r="B12" s="123">
        <v>113</v>
      </c>
      <c r="C12" s="125" t="s">
        <v>444</v>
      </c>
      <c r="D12" s="125" t="s">
        <v>416</v>
      </c>
      <c r="E12" s="170">
        <f t="shared" si="0"/>
        <v>254.69666666666666</v>
      </c>
      <c r="F12" s="124">
        <v>15</v>
      </c>
      <c r="G12" s="126">
        <f t="shared" si="1"/>
        <v>3820.45</v>
      </c>
      <c r="H12" s="128">
        <v>320.45</v>
      </c>
      <c r="I12" s="128"/>
      <c r="J12" s="128">
        <v>3500</v>
      </c>
      <c r="K12" s="282"/>
      <c r="L12" s="283"/>
    </row>
    <row r="13" spans="2:12" ht="21.95" customHeight="1" x14ac:dyDescent="0.25">
      <c r="B13" s="123">
        <v>113</v>
      </c>
      <c r="C13" s="125" t="s">
        <v>415</v>
      </c>
      <c r="D13" s="125" t="s">
        <v>416</v>
      </c>
      <c r="E13" s="170">
        <f t="shared" si="0"/>
        <v>207.27866666666665</v>
      </c>
      <c r="F13" s="124">
        <v>15</v>
      </c>
      <c r="G13" s="126">
        <f t="shared" si="1"/>
        <v>3109.18</v>
      </c>
      <c r="H13" s="128">
        <v>109.18</v>
      </c>
      <c r="I13" s="128"/>
      <c r="J13" s="128">
        <v>3000</v>
      </c>
      <c r="K13" s="282"/>
      <c r="L13" s="283"/>
    </row>
    <row r="14" spans="2:12" ht="21.95" customHeight="1" x14ac:dyDescent="0.25">
      <c r="B14" s="123">
        <v>113</v>
      </c>
      <c r="C14" s="125" t="s">
        <v>240</v>
      </c>
      <c r="D14" s="125" t="s">
        <v>248</v>
      </c>
      <c r="E14" s="170">
        <f t="shared" si="0"/>
        <v>151.20200000000003</v>
      </c>
      <c r="F14" s="124">
        <v>15</v>
      </c>
      <c r="G14" s="126">
        <f t="shared" si="1"/>
        <v>2268.0300000000002</v>
      </c>
      <c r="H14" s="128"/>
      <c r="I14" s="128">
        <v>31.97</v>
      </c>
      <c r="J14" s="128">
        <v>2300</v>
      </c>
      <c r="K14" s="282"/>
      <c r="L14" s="283"/>
    </row>
    <row r="15" spans="2:12" ht="21.95" customHeight="1" x14ac:dyDescent="0.25">
      <c r="B15" s="123">
        <v>113</v>
      </c>
      <c r="C15" s="125" t="s">
        <v>614</v>
      </c>
      <c r="D15" s="125" t="s">
        <v>618</v>
      </c>
      <c r="E15" s="170">
        <v>179.3</v>
      </c>
      <c r="F15" s="124">
        <v>15</v>
      </c>
      <c r="G15" s="126">
        <v>2689.4</v>
      </c>
      <c r="H15" s="128">
        <v>89.4</v>
      </c>
      <c r="I15" s="128"/>
      <c r="J15" s="128">
        <v>2600</v>
      </c>
      <c r="K15" s="282"/>
      <c r="L15" s="283"/>
    </row>
    <row r="16" spans="2:12" ht="33" customHeight="1" x14ac:dyDescent="0.25">
      <c r="B16" s="123">
        <v>113</v>
      </c>
      <c r="C16" s="125" t="s">
        <v>156</v>
      </c>
      <c r="D16" s="130" t="s">
        <v>157</v>
      </c>
      <c r="E16" s="170">
        <f t="shared" si="0"/>
        <v>314.94866666666661</v>
      </c>
      <c r="F16" s="124">
        <v>15</v>
      </c>
      <c r="G16" s="126">
        <f t="shared" si="1"/>
        <v>4724.2299999999996</v>
      </c>
      <c r="H16" s="128">
        <v>474.23</v>
      </c>
      <c r="I16" s="128"/>
      <c r="J16" s="128">
        <v>4250</v>
      </c>
      <c r="K16" s="282"/>
      <c r="L16" s="283"/>
    </row>
    <row r="17" spans="2:12" ht="33" customHeight="1" x14ac:dyDescent="0.25">
      <c r="B17" s="123">
        <v>113</v>
      </c>
      <c r="C17" s="125" t="s">
        <v>637</v>
      </c>
      <c r="D17" s="130" t="s">
        <v>157</v>
      </c>
      <c r="E17" s="170">
        <f t="shared" ref="E17" si="2">G17/F17</f>
        <v>294.63799999999998</v>
      </c>
      <c r="F17" s="124">
        <v>15</v>
      </c>
      <c r="G17" s="126">
        <f t="shared" ref="G17" si="3">J17-I17+H17</f>
        <v>4419.57</v>
      </c>
      <c r="H17" s="128">
        <v>419.57</v>
      </c>
      <c r="I17" s="128"/>
      <c r="J17" s="128">
        <v>4000</v>
      </c>
      <c r="K17" s="254"/>
      <c r="L17" s="255"/>
    </row>
    <row r="18" spans="2:12" ht="30" customHeight="1" x14ac:dyDescent="0.25">
      <c r="B18" s="123">
        <v>113</v>
      </c>
      <c r="C18" s="125" t="s">
        <v>159</v>
      </c>
      <c r="D18" s="130" t="s">
        <v>158</v>
      </c>
      <c r="E18" s="170">
        <f t="shared" si="0"/>
        <v>332.16399999999999</v>
      </c>
      <c r="F18" s="124">
        <v>15</v>
      </c>
      <c r="G18" s="126">
        <f t="shared" si="1"/>
        <v>4982.46</v>
      </c>
      <c r="H18" s="128">
        <v>520.46</v>
      </c>
      <c r="I18" s="128"/>
      <c r="J18" s="128">
        <v>4462</v>
      </c>
      <c r="K18" s="282"/>
      <c r="L18" s="283"/>
    </row>
    <row r="19" spans="2:12" ht="21.95" customHeight="1" x14ac:dyDescent="0.25">
      <c r="B19" s="123">
        <v>113</v>
      </c>
      <c r="C19" s="125" t="s">
        <v>391</v>
      </c>
      <c r="D19" s="125" t="s">
        <v>392</v>
      </c>
      <c r="E19" s="170">
        <f t="shared" si="0"/>
        <v>294.63799999999998</v>
      </c>
      <c r="F19" s="124">
        <v>15</v>
      </c>
      <c r="G19" s="126">
        <f t="shared" si="1"/>
        <v>4419.57</v>
      </c>
      <c r="H19" s="128">
        <v>419.57</v>
      </c>
      <c r="I19" s="128"/>
      <c r="J19" s="128">
        <v>4000</v>
      </c>
      <c r="K19" s="282"/>
      <c r="L19" s="283"/>
    </row>
    <row r="20" spans="2:12" ht="21.95" customHeight="1" x14ac:dyDescent="0.25">
      <c r="B20" s="123">
        <v>113</v>
      </c>
      <c r="C20" s="125" t="s">
        <v>237</v>
      </c>
      <c r="D20" s="125" t="s">
        <v>238</v>
      </c>
      <c r="E20" s="170">
        <f t="shared" si="0"/>
        <v>294.63799999999998</v>
      </c>
      <c r="F20" s="124">
        <v>15</v>
      </c>
      <c r="G20" s="126">
        <f t="shared" si="1"/>
        <v>4419.57</v>
      </c>
      <c r="H20" s="128">
        <v>419.57</v>
      </c>
      <c r="I20" s="128"/>
      <c r="J20" s="128">
        <v>4000</v>
      </c>
      <c r="K20" s="282"/>
      <c r="L20" s="283"/>
    </row>
    <row r="21" spans="2:12" ht="21.95" customHeight="1" x14ac:dyDescent="0.25">
      <c r="B21" s="124">
        <v>113</v>
      </c>
      <c r="C21" s="125" t="s">
        <v>245</v>
      </c>
      <c r="D21" s="125" t="s">
        <v>251</v>
      </c>
      <c r="E21" s="170">
        <f t="shared" si="0"/>
        <v>209.14866666666666</v>
      </c>
      <c r="F21" s="124">
        <v>15</v>
      </c>
      <c r="G21" s="126">
        <f t="shared" si="1"/>
        <v>3137.23</v>
      </c>
      <c r="H21" s="128">
        <v>112.23</v>
      </c>
      <c r="I21" s="128"/>
      <c r="J21" s="128">
        <v>3025</v>
      </c>
      <c r="K21" s="282"/>
      <c r="L21" s="283"/>
    </row>
    <row r="22" spans="2:12" ht="21.95" customHeight="1" x14ac:dyDescent="0.25">
      <c r="B22" s="124">
        <v>113</v>
      </c>
      <c r="C22" s="125" t="s">
        <v>268</v>
      </c>
      <c r="D22" s="127" t="s">
        <v>267</v>
      </c>
      <c r="E22" s="170">
        <f t="shared" si="0"/>
        <v>254.69666666666666</v>
      </c>
      <c r="F22" s="124">
        <v>15</v>
      </c>
      <c r="G22" s="126">
        <f t="shared" si="1"/>
        <v>3820.45</v>
      </c>
      <c r="H22" s="128">
        <v>320.45</v>
      </c>
      <c r="I22" s="128"/>
      <c r="J22" s="128">
        <v>3500</v>
      </c>
      <c r="K22" s="282"/>
      <c r="L22" s="283"/>
    </row>
    <row r="23" spans="2:12" ht="21.95" customHeight="1" x14ac:dyDescent="0.25">
      <c r="B23" s="124">
        <v>113</v>
      </c>
      <c r="C23" s="125" t="s">
        <v>161</v>
      </c>
      <c r="D23" s="125" t="s">
        <v>160</v>
      </c>
      <c r="E23" s="170">
        <v>328.52</v>
      </c>
      <c r="F23" s="124">
        <v>15</v>
      </c>
      <c r="G23" s="126">
        <v>4927.76</v>
      </c>
      <c r="H23" s="128">
        <v>474.76</v>
      </c>
      <c r="I23" s="128"/>
      <c r="J23" s="128">
        <v>4453</v>
      </c>
      <c r="K23" s="282"/>
      <c r="L23" s="283"/>
    </row>
    <row r="24" spans="2:12" ht="21.95" customHeight="1" x14ac:dyDescent="0.25">
      <c r="B24" s="124">
        <v>113</v>
      </c>
      <c r="C24" s="125" t="s">
        <v>604</v>
      </c>
      <c r="D24" s="125" t="s">
        <v>405</v>
      </c>
      <c r="E24" s="170">
        <f t="shared" si="0"/>
        <v>167.23666666666668</v>
      </c>
      <c r="F24" s="124">
        <v>15</v>
      </c>
      <c r="G24" s="126">
        <f t="shared" si="1"/>
        <v>2508.5500000000002</v>
      </c>
      <c r="H24" s="128">
        <v>8.5500000000000007</v>
      </c>
      <c r="I24" s="128"/>
      <c r="J24" s="128">
        <v>2500</v>
      </c>
      <c r="K24" s="284"/>
      <c r="L24" s="285"/>
    </row>
    <row r="25" spans="2:12" ht="19.5" customHeight="1" x14ac:dyDescent="0.25">
      <c r="B25" s="123"/>
      <c r="C25" s="127"/>
      <c r="D25" s="127"/>
      <c r="E25" s="126"/>
      <c r="F25" s="124"/>
      <c r="G25" s="171">
        <f>SUM(G8:G24)</f>
        <v>64989.41</v>
      </c>
      <c r="H25" s="64">
        <f>SUM(H8:H24)</f>
        <v>5014.8100000000004</v>
      </c>
      <c r="I25" s="64">
        <f>SUM(I8:I24)</f>
        <v>115.4</v>
      </c>
      <c r="J25" s="64">
        <f>SUM(J8:J24)</f>
        <v>60090</v>
      </c>
      <c r="K25" s="282"/>
      <c r="L25" s="283"/>
    </row>
    <row r="26" spans="2:12" ht="20.25" customHeight="1" x14ac:dyDescent="0.25"/>
    <row r="27" spans="2:12" ht="17.25" customHeight="1" x14ac:dyDescent="0.25"/>
    <row r="28" spans="2:12" ht="19.5" customHeight="1" x14ac:dyDescent="0.25">
      <c r="L28" s="226"/>
    </row>
    <row r="29" spans="2:12" ht="21" customHeight="1" x14ac:dyDescent="0.25"/>
    <row r="34" ht="12" customHeight="1" x14ac:dyDescent="0.25"/>
    <row r="35" ht="12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</sheetData>
  <mergeCells count="17">
    <mergeCell ref="K21:L21"/>
    <mergeCell ref="K16:L16"/>
    <mergeCell ref="K20:L20"/>
    <mergeCell ref="K19:L19"/>
    <mergeCell ref="K25:L25"/>
    <mergeCell ref="K24:L24"/>
    <mergeCell ref="K22:L22"/>
    <mergeCell ref="K23:L23"/>
    <mergeCell ref="K8:L8"/>
    <mergeCell ref="K9:L9"/>
    <mergeCell ref="K10:L10"/>
    <mergeCell ref="K11:L11"/>
    <mergeCell ref="K18:L18"/>
    <mergeCell ref="K14:L14"/>
    <mergeCell ref="K13:L13"/>
    <mergeCell ref="K12:L12"/>
    <mergeCell ref="K15:L15"/>
  </mergeCells>
  <pageMargins left="0.19685039370078741" right="0.23622047244094491" top="0.35433070866141736" bottom="0.35433070866141736" header="0.11811023622047245" footer="0.11811023622047245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5"/>
  <sheetViews>
    <sheetView tabSelected="1" zoomScaleNormal="100" workbookViewId="0">
      <selection activeCell="C16" sqref="C16"/>
    </sheetView>
  </sheetViews>
  <sheetFormatPr baseColWidth="10" defaultRowHeight="12.75" x14ac:dyDescent="0.2"/>
  <cols>
    <col min="1" max="1" width="1" style="5" customWidth="1"/>
    <col min="2" max="2" width="6" style="5" customWidth="1"/>
    <col min="3" max="3" width="31" style="5" customWidth="1"/>
    <col min="4" max="4" width="14.28515625" style="5" customWidth="1"/>
    <col min="5" max="5" width="8.85546875" style="5" customWidth="1"/>
    <col min="6" max="6" width="4.5703125" style="5" customWidth="1"/>
    <col min="7" max="7" width="11" style="5" customWidth="1"/>
    <col min="8" max="8" width="6.7109375" style="5" customWidth="1"/>
    <col min="9" max="9" width="10" style="5" customWidth="1"/>
    <col min="10" max="10" width="11.140625" style="5" customWidth="1"/>
    <col min="11" max="11" width="11.42578125" style="5"/>
    <col min="12" max="12" width="29" style="5" customWidth="1"/>
    <col min="13" max="16384" width="11.42578125" style="5"/>
  </cols>
  <sheetData>
    <row r="1" spans="1:13" x14ac:dyDescent="0.2">
      <c r="B1" s="54"/>
      <c r="F1" s="54"/>
    </row>
    <row r="2" spans="1:13" ht="15" x14ac:dyDescent="0.25">
      <c r="B2" s="54"/>
      <c r="D2" s="39" t="s">
        <v>239</v>
      </c>
      <c r="E2" s="55"/>
      <c r="F2" s="55"/>
      <c r="G2" s="1"/>
      <c r="H2" s="1"/>
      <c r="I2" s="1"/>
      <c r="J2" s="1"/>
    </row>
    <row r="3" spans="1:13" ht="15" x14ac:dyDescent="0.25">
      <c r="B3" s="54"/>
      <c r="D3" s="1" t="s">
        <v>647</v>
      </c>
      <c r="E3" s="1"/>
      <c r="F3" s="1"/>
      <c r="G3" s="50"/>
      <c r="H3" s="50"/>
      <c r="I3" s="39"/>
      <c r="J3" s="39"/>
    </row>
    <row r="4" spans="1:13" x14ac:dyDescent="0.2">
      <c r="B4" s="54"/>
      <c r="D4" s="39"/>
      <c r="E4" s="39"/>
      <c r="F4" s="39"/>
      <c r="G4" s="39"/>
    </row>
    <row r="5" spans="1:13" ht="15" x14ac:dyDescent="0.25">
      <c r="B5" s="46" t="s">
        <v>303</v>
      </c>
      <c r="C5" s="46" t="s">
        <v>368</v>
      </c>
      <c r="D5" s="46" t="s">
        <v>1</v>
      </c>
      <c r="E5" s="46" t="s">
        <v>2</v>
      </c>
      <c r="F5" s="46" t="s">
        <v>3</v>
      </c>
      <c r="G5" s="46"/>
      <c r="H5" s="46" t="s">
        <v>4</v>
      </c>
      <c r="I5" s="46" t="s">
        <v>5</v>
      </c>
      <c r="J5" s="46" t="s">
        <v>8</v>
      </c>
      <c r="K5" s="2" t="s">
        <v>6</v>
      </c>
      <c r="L5" s="46"/>
    </row>
    <row r="6" spans="1:13" ht="23.1" customHeight="1" x14ac:dyDescent="0.2">
      <c r="A6" s="114"/>
      <c r="B6" s="67">
        <v>113</v>
      </c>
      <c r="C6" s="65" t="s">
        <v>241</v>
      </c>
      <c r="D6" s="65" t="s">
        <v>249</v>
      </c>
      <c r="E6" s="66">
        <v>139.21</v>
      </c>
      <c r="F6" s="67">
        <v>15</v>
      </c>
      <c r="G6" s="66">
        <v>2088.09</v>
      </c>
      <c r="H6" s="66"/>
      <c r="I6" s="66">
        <v>61.91</v>
      </c>
      <c r="J6" s="66">
        <v>2150</v>
      </c>
      <c r="K6" s="278"/>
      <c r="L6" s="279"/>
      <c r="M6" s="114"/>
    </row>
    <row r="7" spans="1:13" ht="23.1" customHeight="1" x14ac:dyDescent="0.2">
      <c r="A7" s="114"/>
      <c r="B7" s="67">
        <v>113</v>
      </c>
      <c r="C7" s="65" t="s">
        <v>243</v>
      </c>
      <c r="D7" s="65" t="s">
        <v>249</v>
      </c>
      <c r="E7" s="66">
        <v>139.21</v>
      </c>
      <c r="F7" s="67">
        <v>15</v>
      </c>
      <c r="G7" s="66">
        <v>2088.09</v>
      </c>
      <c r="H7" s="66"/>
      <c r="I7" s="66">
        <v>61.91</v>
      </c>
      <c r="J7" s="66">
        <v>2150</v>
      </c>
      <c r="K7" s="278"/>
      <c r="L7" s="279"/>
      <c r="M7" s="114"/>
    </row>
    <row r="8" spans="1:13" ht="23.1" customHeight="1" x14ac:dyDescent="0.2">
      <c r="A8" s="114"/>
      <c r="B8" s="67">
        <v>113</v>
      </c>
      <c r="C8" s="65" t="s">
        <v>254</v>
      </c>
      <c r="D8" s="65" t="s">
        <v>249</v>
      </c>
      <c r="E8" s="66">
        <v>139.21</v>
      </c>
      <c r="F8" s="67">
        <v>15</v>
      </c>
      <c r="G8" s="66">
        <v>2088.09</v>
      </c>
      <c r="H8" s="66"/>
      <c r="I8" s="66">
        <v>61.91</v>
      </c>
      <c r="J8" s="66">
        <v>2150</v>
      </c>
      <c r="K8" s="278"/>
      <c r="L8" s="279"/>
      <c r="M8" s="114"/>
    </row>
    <row r="9" spans="1:13" ht="23.1" customHeight="1" x14ac:dyDescent="0.2">
      <c r="A9" s="114"/>
      <c r="B9" s="67">
        <v>113</v>
      </c>
      <c r="C9" s="65" t="s">
        <v>374</v>
      </c>
      <c r="D9" s="65" t="s">
        <v>249</v>
      </c>
      <c r="E9" s="66">
        <v>139.21</v>
      </c>
      <c r="F9" s="67">
        <v>15</v>
      </c>
      <c r="G9" s="66">
        <v>2088.09</v>
      </c>
      <c r="H9" s="66"/>
      <c r="I9" s="66">
        <v>61.91</v>
      </c>
      <c r="J9" s="66">
        <v>2150</v>
      </c>
      <c r="K9" s="278"/>
      <c r="L9" s="279"/>
      <c r="M9" s="114"/>
    </row>
    <row r="10" spans="1:13" ht="23.1" customHeight="1" x14ac:dyDescent="0.2">
      <c r="A10" s="114"/>
      <c r="B10" s="67">
        <v>113</v>
      </c>
      <c r="C10" s="65" t="s">
        <v>318</v>
      </c>
      <c r="D10" s="65" t="s">
        <v>249</v>
      </c>
      <c r="E10" s="66">
        <v>139.21</v>
      </c>
      <c r="F10" s="67">
        <v>15</v>
      </c>
      <c r="G10" s="66">
        <v>2088.09</v>
      </c>
      <c r="H10" s="66"/>
      <c r="I10" s="66">
        <v>61.91</v>
      </c>
      <c r="J10" s="66">
        <v>2150</v>
      </c>
      <c r="K10" s="278"/>
      <c r="L10" s="279"/>
      <c r="M10" s="114"/>
    </row>
    <row r="11" spans="1:13" ht="23.1" customHeight="1" x14ac:dyDescent="0.2">
      <c r="A11" s="114"/>
      <c r="B11" s="67">
        <v>113</v>
      </c>
      <c r="C11" s="65" t="s">
        <v>242</v>
      </c>
      <c r="D11" s="65" t="s">
        <v>249</v>
      </c>
      <c r="E11" s="66">
        <v>139.21</v>
      </c>
      <c r="F11" s="67">
        <v>15</v>
      </c>
      <c r="G11" s="66">
        <v>2088.09</v>
      </c>
      <c r="H11" s="66"/>
      <c r="I11" s="66">
        <v>61.91</v>
      </c>
      <c r="J11" s="66">
        <v>2150</v>
      </c>
      <c r="K11" s="278"/>
      <c r="L11" s="279"/>
      <c r="M11" s="114"/>
    </row>
    <row r="12" spans="1:13" ht="23.1" customHeight="1" x14ac:dyDescent="0.2">
      <c r="A12" s="114"/>
      <c r="B12" s="67">
        <v>113</v>
      </c>
      <c r="C12" s="65" t="s">
        <v>412</v>
      </c>
      <c r="D12" s="65" t="s">
        <v>249</v>
      </c>
      <c r="E12" s="66">
        <v>139.21</v>
      </c>
      <c r="F12" s="67">
        <v>15</v>
      </c>
      <c r="G12" s="66">
        <v>2088.09</v>
      </c>
      <c r="H12" s="66"/>
      <c r="I12" s="66">
        <v>61.91</v>
      </c>
      <c r="J12" s="66">
        <v>2150</v>
      </c>
      <c r="K12" s="286"/>
      <c r="L12" s="287"/>
      <c r="M12" s="114"/>
    </row>
    <row r="13" spans="1:13" ht="23.1" customHeight="1" x14ac:dyDescent="0.2">
      <c r="A13" s="114"/>
      <c r="B13" s="67">
        <v>113</v>
      </c>
      <c r="C13" s="65" t="s">
        <v>244</v>
      </c>
      <c r="D13" s="65" t="s">
        <v>250</v>
      </c>
      <c r="E13" s="216">
        <f t="shared" ref="E13" si="0">G13/F13</f>
        <v>121.10466666666666</v>
      </c>
      <c r="F13" s="67">
        <v>15</v>
      </c>
      <c r="G13" s="216">
        <f t="shared" ref="G13" si="1">J13-I13+H13</f>
        <v>1816.57</v>
      </c>
      <c r="H13" s="66"/>
      <c r="I13" s="66">
        <v>83.43</v>
      </c>
      <c r="J13" s="66">
        <v>1900</v>
      </c>
      <c r="K13" s="278"/>
      <c r="L13" s="279"/>
      <c r="M13" s="114"/>
    </row>
    <row r="14" spans="1:13" ht="23.1" customHeight="1" x14ac:dyDescent="0.2">
      <c r="A14" s="114"/>
      <c r="B14" s="67">
        <v>113</v>
      </c>
      <c r="C14" s="65" t="s">
        <v>257</v>
      </c>
      <c r="D14" s="65" t="s">
        <v>250</v>
      </c>
      <c r="E14" s="216">
        <f t="shared" ref="E14" si="2">G14/F14</f>
        <v>121.10466666666666</v>
      </c>
      <c r="F14" s="67">
        <v>15</v>
      </c>
      <c r="G14" s="216">
        <f t="shared" ref="G14" si="3">J14-I14+H14</f>
        <v>1816.57</v>
      </c>
      <c r="H14" s="66"/>
      <c r="I14" s="66">
        <v>83.43</v>
      </c>
      <c r="J14" s="66">
        <v>1900</v>
      </c>
      <c r="K14" s="278"/>
      <c r="L14" s="279"/>
      <c r="M14" s="114"/>
    </row>
    <row r="15" spans="1:13" ht="23.1" customHeight="1" x14ac:dyDescent="0.2">
      <c r="A15" s="114"/>
      <c r="B15" s="67">
        <v>113</v>
      </c>
      <c r="C15" s="65" t="s">
        <v>258</v>
      </c>
      <c r="D15" s="65" t="s">
        <v>250</v>
      </c>
      <c r="E15" s="216">
        <f t="shared" ref="E15" si="4">G15/F15</f>
        <v>121.10466666666666</v>
      </c>
      <c r="F15" s="67">
        <v>15</v>
      </c>
      <c r="G15" s="216">
        <f t="shared" ref="G15" si="5">J15-I15+H15</f>
        <v>1816.57</v>
      </c>
      <c r="H15" s="66"/>
      <c r="I15" s="66">
        <v>83.43</v>
      </c>
      <c r="J15" s="66">
        <v>1900</v>
      </c>
      <c r="K15" s="278"/>
      <c r="L15" s="279"/>
      <c r="M15" s="114"/>
    </row>
    <row r="16" spans="1:13" ht="23.1" customHeight="1" x14ac:dyDescent="0.2">
      <c r="A16" s="114"/>
      <c r="B16" s="67">
        <v>113</v>
      </c>
      <c r="C16" s="65" t="s">
        <v>609</v>
      </c>
      <c r="D16" s="65" t="s">
        <v>250</v>
      </c>
      <c r="E16" s="216">
        <v>121.1</v>
      </c>
      <c r="F16" s="67">
        <v>15</v>
      </c>
      <c r="G16" s="216">
        <f t="shared" ref="G16" si="6">J16-I16+H16</f>
        <v>1816.57</v>
      </c>
      <c r="H16" s="66"/>
      <c r="I16" s="66">
        <v>83.43</v>
      </c>
      <c r="J16" s="66">
        <v>1900</v>
      </c>
      <c r="K16" s="278"/>
      <c r="L16" s="279"/>
      <c r="M16" s="114"/>
    </row>
    <row r="17" spans="1:13" ht="23.1" customHeight="1" x14ac:dyDescent="0.2">
      <c r="A17" s="114"/>
      <c r="B17" s="67">
        <v>113</v>
      </c>
      <c r="C17" s="65" t="s">
        <v>619</v>
      </c>
      <c r="D17" s="65" t="s">
        <v>250</v>
      </c>
      <c r="E17" s="216">
        <f t="shared" ref="E17:E18" si="7">G17/F17</f>
        <v>121.10466666666666</v>
      </c>
      <c r="F17" s="67">
        <v>15</v>
      </c>
      <c r="G17" s="216">
        <f t="shared" ref="G17:G18" si="8">J17-I17+H17</f>
        <v>1816.57</v>
      </c>
      <c r="H17" s="66"/>
      <c r="I17" s="66">
        <v>83.43</v>
      </c>
      <c r="J17" s="66">
        <v>1900</v>
      </c>
      <c r="K17" s="278"/>
      <c r="L17" s="279"/>
      <c r="M17" s="114"/>
    </row>
    <row r="18" spans="1:13" ht="23.1" customHeight="1" x14ac:dyDescent="0.2">
      <c r="A18" s="114"/>
      <c r="B18" s="67">
        <v>113</v>
      </c>
      <c r="C18" s="65" t="s">
        <v>488</v>
      </c>
      <c r="D18" s="65" t="s">
        <v>250</v>
      </c>
      <c r="E18" s="216">
        <f t="shared" si="7"/>
        <v>121.10466666666666</v>
      </c>
      <c r="F18" s="67">
        <v>15</v>
      </c>
      <c r="G18" s="216">
        <f t="shared" si="8"/>
        <v>1816.57</v>
      </c>
      <c r="H18" s="66"/>
      <c r="I18" s="66">
        <v>83.43</v>
      </c>
      <c r="J18" s="66">
        <v>1900</v>
      </c>
      <c r="K18" s="233"/>
      <c r="L18" s="234"/>
      <c r="M18" s="114"/>
    </row>
    <row r="19" spans="1:13" ht="23.1" customHeight="1" x14ac:dyDescent="0.2">
      <c r="A19" s="114"/>
      <c r="B19" s="67">
        <v>113</v>
      </c>
      <c r="C19" s="65" t="s">
        <v>403</v>
      </c>
      <c r="D19" s="65" t="s">
        <v>250</v>
      </c>
      <c r="E19" s="216">
        <v>121.1</v>
      </c>
      <c r="F19" s="67">
        <v>15</v>
      </c>
      <c r="G19" s="216">
        <f t="shared" ref="G19" si="9">J19-I19+H19</f>
        <v>1816.57</v>
      </c>
      <c r="H19" s="66"/>
      <c r="I19" s="66">
        <v>83.43</v>
      </c>
      <c r="J19" s="66">
        <v>1900</v>
      </c>
      <c r="K19" s="233"/>
      <c r="L19" s="234"/>
      <c r="M19" s="114"/>
    </row>
    <row r="20" spans="1:13" ht="18.75" customHeight="1" x14ac:dyDescent="0.2">
      <c r="B20" s="166"/>
      <c r="C20" s="65"/>
      <c r="D20" s="10"/>
      <c r="E20" s="11"/>
      <c r="F20" s="166"/>
      <c r="G20" s="42">
        <f>SUM(G6:G19)</f>
        <v>27332.62</v>
      </c>
      <c r="H20" s="42"/>
      <c r="I20" s="42">
        <f>SUM(I6:I19)</f>
        <v>1017.3800000000003</v>
      </c>
      <c r="J20" s="42">
        <f>SUM(J6:J19)</f>
        <v>28350</v>
      </c>
      <c r="K20" s="275"/>
      <c r="L20" s="276"/>
    </row>
    <row r="21" spans="1:13" x14ac:dyDescent="0.2">
      <c r="B21" s="110"/>
      <c r="C21" s="111"/>
      <c r="D21" s="53"/>
      <c r="E21" s="112"/>
      <c r="F21" s="110"/>
      <c r="G21" s="169"/>
      <c r="H21" s="169"/>
      <c r="I21" s="169"/>
      <c r="J21" s="169"/>
      <c r="K21" s="110"/>
      <c r="L21" s="110"/>
    </row>
    <row r="22" spans="1:13" x14ac:dyDescent="0.2">
      <c r="B22" s="110"/>
      <c r="C22" s="111"/>
      <c r="D22" s="53"/>
      <c r="E22" s="112"/>
      <c r="F22" s="110"/>
      <c r="G22" s="169"/>
      <c r="H22" s="169"/>
      <c r="I22" s="169"/>
      <c r="J22" s="169"/>
      <c r="K22" s="110"/>
      <c r="L22" s="110"/>
    </row>
    <row r="23" spans="1:13" x14ac:dyDescent="0.2">
      <c r="B23" s="54"/>
      <c r="F23" s="54"/>
    </row>
    <row r="24" spans="1:13" x14ac:dyDescent="0.2">
      <c r="B24" s="54"/>
      <c r="F24" s="54"/>
    </row>
    <row r="25" spans="1:13" x14ac:dyDescent="0.2">
      <c r="B25" s="54"/>
      <c r="F25" s="54"/>
    </row>
    <row r="26" spans="1:13" x14ac:dyDescent="0.2">
      <c r="B26" s="54"/>
      <c r="F26" s="54"/>
    </row>
    <row r="27" spans="1:13" x14ac:dyDescent="0.2">
      <c r="B27" s="54"/>
      <c r="F27" s="54"/>
    </row>
    <row r="28" spans="1:13" x14ac:dyDescent="0.2">
      <c r="B28" s="54"/>
      <c r="F28" s="54"/>
    </row>
    <row r="29" spans="1:13" ht="22.5" customHeight="1" x14ac:dyDescent="0.2">
      <c r="B29" s="54"/>
      <c r="F29" s="54"/>
    </row>
    <row r="30" spans="1:13" ht="15" x14ac:dyDescent="0.25">
      <c r="B30" s="54"/>
      <c r="D30" s="39" t="s">
        <v>239</v>
      </c>
      <c r="E30" s="1"/>
      <c r="F30" s="1"/>
      <c r="G30" s="1"/>
      <c r="H30" s="1"/>
      <c r="I30" s="1"/>
      <c r="J30" s="1"/>
    </row>
    <row r="31" spans="1:13" ht="15" x14ac:dyDescent="0.25">
      <c r="B31" s="54"/>
      <c r="D31" s="1" t="s">
        <v>648</v>
      </c>
      <c r="E31" s="1"/>
      <c r="F31" s="1"/>
      <c r="G31" s="50"/>
      <c r="H31" s="50"/>
      <c r="I31" s="39"/>
      <c r="J31" s="39"/>
    </row>
    <row r="32" spans="1:13" x14ac:dyDescent="0.2">
      <c r="B32" s="54"/>
      <c r="D32" s="39"/>
      <c r="E32" s="39"/>
      <c r="F32" s="39"/>
      <c r="G32" s="39"/>
    </row>
    <row r="33" spans="2:12" ht="15" x14ac:dyDescent="0.25">
      <c r="B33" s="46" t="s">
        <v>303</v>
      </c>
      <c r="C33" s="46" t="s">
        <v>407</v>
      </c>
      <c r="D33" s="46" t="s">
        <v>1</v>
      </c>
      <c r="E33" s="46" t="s">
        <v>2</v>
      </c>
      <c r="F33" s="46" t="s">
        <v>3</v>
      </c>
      <c r="G33" s="46"/>
      <c r="H33" s="46" t="s">
        <v>4</v>
      </c>
      <c r="I33" s="46" t="s">
        <v>5</v>
      </c>
      <c r="J33" s="46" t="s">
        <v>8</v>
      </c>
      <c r="K33" s="2" t="s">
        <v>6</v>
      </c>
      <c r="L33" s="46"/>
    </row>
    <row r="34" spans="2:12" ht="21.95" customHeight="1" x14ac:dyDescent="0.2">
      <c r="B34" s="67">
        <v>113</v>
      </c>
      <c r="C34" s="65" t="s">
        <v>409</v>
      </c>
      <c r="D34" s="65" t="s">
        <v>250</v>
      </c>
      <c r="E34" s="216">
        <f t="shared" ref="E34" si="10">G34/F34</f>
        <v>121.10000000000001</v>
      </c>
      <c r="F34" s="67">
        <v>14</v>
      </c>
      <c r="G34" s="216">
        <v>1695.4</v>
      </c>
      <c r="H34" s="66"/>
      <c r="I34" s="66">
        <v>84.6</v>
      </c>
      <c r="J34" s="66">
        <v>1780</v>
      </c>
      <c r="K34" s="278"/>
      <c r="L34" s="279"/>
    </row>
    <row r="35" spans="2:12" ht="21.95" customHeight="1" x14ac:dyDescent="0.2">
      <c r="B35" s="67">
        <v>113</v>
      </c>
      <c r="C35" s="65" t="s">
        <v>413</v>
      </c>
      <c r="D35" s="65" t="s">
        <v>250</v>
      </c>
      <c r="E35" s="216">
        <v>121.1</v>
      </c>
      <c r="F35" s="67">
        <v>15</v>
      </c>
      <c r="G35" s="216">
        <f t="shared" ref="G35" si="11">J35-I35+H35</f>
        <v>1816.57</v>
      </c>
      <c r="H35" s="66"/>
      <c r="I35" s="66">
        <v>83.43</v>
      </c>
      <c r="J35" s="66">
        <v>1900</v>
      </c>
      <c r="K35" s="278"/>
      <c r="L35" s="279"/>
    </row>
    <row r="36" spans="2:12" ht="21.95" customHeight="1" x14ac:dyDescent="0.2">
      <c r="B36" s="67">
        <v>113</v>
      </c>
      <c r="C36" s="65" t="s">
        <v>262</v>
      </c>
      <c r="D36" s="65" t="s">
        <v>250</v>
      </c>
      <c r="E36" s="216">
        <v>121.1</v>
      </c>
      <c r="F36" s="67">
        <v>15</v>
      </c>
      <c r="G36" s="216">
        <f t="shared" ref="G36" si="12">J36-I36+H36</f>
        <v>1816.57</v>
      </c>
      <c r="H36" s="66"/>
      <c r="I36" s="66">
        <v>83.43</v>
      </c>
      <c r="J36" s="66">
        <v>1900</v>
      </c>
      <c r="K36" s="278"/>
      <c r="L36" s="279"/>
    </row>
    <row r="37" spans="2:12" ht="21.95" customHeight="1" x14ac:dyDescent="0.2">
      <c r="B37" s="67">
        <v>113</v>
      </c>
      <c r="C37" s="65" t="s">
        <v>443</v>
      </c>
      <c r="D37" s="65" t="s">
        <v>250</v>
      </c>
      <c r="E37" s="216">
        <v>121.1</v>
      </c>
      <c r="F37" s="67">
        <v>15</v>
      </c>
      <c r="G37" s="216">
        <f t="shared" ref="G37" si="13">J37-I37+H37</f>
        <v>1816.57</v>
      </c>
      <c r="H37" s="66"/>
      <c r="I37" s="66">
        <v>83.43</v>
      </c>
      <c r="J37" s="66">
        <v>1900</v>
      </c>
      <c r="K37" s="278"/>
      <c r="L37" s="279"/>
    </row>
    <row r="38" spans="2:12" ht="21.95" customHeight="1" x14ac:dyDescent="0.2">
      <c r="B38" s="67">
        <v>113</v>
      </c>
      <c r="C38" s="65" t="s">
        <v>605</v>
      </c>
      <c r="D38" s="65" t="s">
        <v>250</v>
      </c>
      <c r="E38" s="216">
        <v>121.1</v>
      </c>
      <c r="F38" s="67">
        <v>15</v>
      </c>
      <c r="G38" s="216">
        <f t="shared" ref="G38" si="14">J38-I38+H38</f>
        <v>1816.57</v>
      </c>
      <c r="H38" s="66"/>
      <c r="I38" s="66">
        <v>83.43</v>
      </c>
      <c r="J38" s="66">
        <v>1900</v>
      </c>
      <c r="K38" s="278"/>
      <c r="L38" s="279"/>
    </row>
    <row r="39" spans="2:12" ht="21.95" customHeight="1" x14ac:dyDescent="0.2">
      <c r="B39" s="67">
        <v>113</v>
      </c>
      <c r="C39" s="65" t="s">
        <v>624</v>
      </c>
      <c r="D39" s="65" t="s">
        <v>250</v>
      </c>
      <c r="E39" s="216">
        <f t="shared" ref="E39" si="15">G39/F39</f>
        <v>121.10466666666666</v>
      </c>
      <c r="F39" s="67">
        <v>15</v>
      </c>
      <c r="G39" s="216">
        <f t="shared" ref="G39" si="16">J39-I39+H39</f>
        <v>1816.57</v>
      </c>
      <c r="H39" s="66"/>
      <c r="I39" s="66">
        <v>83.43</v>
      </c>
      <c r="J39" s="66">
        <v>1900</v>
      </c>
      <c r="K39" s="278"/>
      <c r="L39" s="279"/>
    </row>
    <row r="40" spans="2:12" ht="21.95" customHeight="1" x14ac:dyDescent="0.2">
      <c r="B40" s="67">
        <v>113</v>
      </c>
      <c r="C40" s="65" t="s">
        <v>621</v>
      </c>
      <c r="D40" s="65" t="s">
        <v>250</v>
      </c>
      <c r="E40" s="216">
        <v>121.1</v>
      </c>
      <c r="F40" s="67">
        <v>15</v>
      </c>
      <c r="G40" s="216">
        <f t="shared" ref="G40" si="17">J40-I40+H40</f>
        <v>1816.57</v>
      </c>
      <c r="H40" s="66"/>
      <c r="I40" s="66">
        <v>83.43</v>
      </c>
      <c r="J40" s="66">
        <v>1900</v>
      </c>
      <c r="K40" s="278"/>
      <c r="L40" s="279"/>
    </row>
    <row r="41" spans="2:12" ht="21.95" customHeight="1" x14ac:dyDescent="0.2">
      <c r="B41" s="67">
        <v>113</v>
      </c>
      <c r="C41" s="65" t="s">
        <v>411</v>
      </c>
      <c r="D41" s="65" t="s">
        <v>250</v>
      </c>
      <c r="E41" s="216">
        <v>121.1</v>
      </c>
      <c r="F41" s="67">
        <v>15</v>
      </c>
      <c r="G41" s="216">
        <f t="shared" ref="G41" si="18">J41-I41+H41</f>
        <v>1816.57</v>
      </c>
      <c r="H41" s="66"/>
      <c r="I41" s="66">
        <v>83.43</v>
      </c>
      <c r="J41" s="66">
        <v>1900</v>
      </c>
      <c r="K41" s="278"/>
      <c r="L41" s="279"/>
    </row>
    <row r="42" spans="2:12" ht="21.95" customHeight="1" x14ac:dyDescent="0.2">
      <c r="B42" s="67">
        <v>113</v>
      </c>
      <c r="C42" s="65" t="s">
        <v>256</v>
      </c>
      <c r="D42" s="65" t="s">
        <v>250</v>
      </c>
      <c r="E42" s="216">
        <v>121.1</v>
      </c>
      <c r="F42" s="67">
        <v>15</v>
      </c>
      <c r="G42" s="216">
        <f t="shared" ref="G42" si="19">J42-I42+H42</f>
        <v>1816.57</v>
      </c>
      <c r="H42" s="66"/>
      <c r="I42" s="66">
        <v>83.43</v>
      </c>
      <c r="J42" s="66">
        <v>1900</v>
      </c>
      <c r="K42" s="278"/>
      <c r="L42" s="279"/>
    </row>
    <row r="43" spans="2:12" ht="21.95" customHeight="1" x14ac:dyDescent="0.2">
      <c r="B43" s="67">
        <v>113</v>
      </c>
      <c r="C43" s="65" t="s">
        <v>408</v>
      </c>
      <c r="D43" s="65" t="s">
        <v>250</v>
      </c>
      <c r="E43" s="216">
        <v>121.1</v>
      </c>
      <c r="F43" s="67">
        <v>15</v>
      </c>
      <c r="G43" s="216">
        <f t="shared" ref="G43" si="20">J43-I43+H43</f>
        <v>1816.57</v>
      </c>
      <c r="H43" s="66"/>
      <c r="I43" s="66">
        <v>83.43</v>
      </c>
      <c r="J43" s="66">
        <v>1900</v>
      </c>
      <c r="K43" s="233"/>
      <c r="L43" s="234"/>
    </row>
    <row r="44" spans="2:12" ht="21.95" customHeight="1" x14ac:dyDescent="0.2">
      <c r="B44" s="67">
        <v>113</v>
      </c>
      <c r="C44" s="65" t="s">
        <v>629</v>
      </c>
      <c r="D44" s="65" t="s">
        <v>250</v>
      </c>
      <c r="E44" s="216">
        <v>121.1</v>
      </c>
      <c r="F44" s="67">
        <v>15</v>
      </c>
      <c r="G44" s="216">
        <f t="shared" ref="G44:G45" si="21">J44-I44+H44</f>
        <v>1816.57</v>
      </c>
      <c r="H44" s="66"/>
      <c r="I44" s="66">
        <v>83.43</v>
      </c>
      <c r="J44" s="66">
        <v>1900</v>
      </c>
      <c r="K44" s="278"/>
      <c r="L44" s="279"/>
    </row>
    <row r="45" spans="2:12" ht="21.95" customHeight="1" x14ac:dyDescent="0.2">
      <c r="B45" s="67">
        <v>113</v>
      </c>
      <c r="C45" s="65" t="s">
        <v>628</v>
      </c>
      <c r="D45" s="65" t="s">
        <v>250</v>
      </c>
      <c r="E45" s="216">
        <v>121.1</v>
      </c>
      <c r="F45" s="67">
        <v>15</v>
      </c>
      <c r="G45" s="216">
        <f t="shared" si="21"/>
        <v>1816.57</v>
      </c>
      <c r="H45" s="66"/>
      <c r="I45" s="66">
        <v>83.43</v>
      </c>
      <c r="J45" s="66">
        <v>1900</v>
      </c>
      <c r="K45" s="278"/>
      <c r="L45" s="279"/>
    </row>
    <row r="46" spans="2:12" ht="21.95" customHeight="1" x14ac:dyDescent="0.2">
      <c r="B46" s="67">
        <v>113</v>
      </c>
      <c r="C46" s="65" t="s">
        <v>633</v>
      </c>
      <c r="D46" s="65" t="s">
        <v>250</v>
      </c>
      <c r="E46" s="216">
        <v>121.1</v>
      </c>
      <c r="F46" s="67">
        <v>15</v>
      </c>
      <c r="G46" s="216">
        <f t="shared" ref="G46" si="22">J46-I46+H46</f>
        <v>1816.57</v>
      </c>
      <c r="H46" s="66"/>
      <c r="I46" s="66">
        <v>83.43</v>
      </c>
      <c r="J46" s="66">
        <v>1900</v>
      </c>
      <c r="K46" s="245"/>
      <c r="L46" s="246"/>
    </row>
    <row r="47" spans="2:12" ht="21.95" customHeight="1" x14ac:dyDescent="0.2">
      <c r="B47" s="67">
        <v>113</v>
      </c>
      <c r="C47" s="65" t="s">
        <v>630</v>
      </c>
      <c r="D47" s="65" t="s">
        <v>250</v>
      </c>
      <c r="E47" s="216">
        <v>121.1</v>
      </c>
      <c r="F47" s="67">
        <v>15</v>
      </c>
      <c r="G47" s="216">
        <f t="shared" ref="G47" si="23">J47-I47+H47</f>
        <v>1816.57</v>
      </c>
      <c r="H47" s="66"/>
      <c r="I47" s="66">
        <v>83.43</v>
      </c>
      <c r="J47" s="66">
        <v>1900</v>
      </c>
      <c r="K47" s="238"/>
      <c r="L47" s="239"/>
    </row>
    <row r="48" spans="2:12" ht="21.95" customHeight="1" x14ac:dyDescent="0.2">
      <c r="B48" s="67">
        <v>113</v>
      </c>
      <c r="C48" s="65" t="s">
        <v>631</v>
      </c>
      <c r="D48" s="65" t="s">
        <v>250</v>
      </c>
      <c r="E48" s="216">
        <v>121.1</v>
      </c>
      <c r="F48" s="67">
        <v>15</v>
      </c>
      <c r="G48" s="216">
        <f t="shared" ref="G48" si="24">J48-I48+H48</f>
        <v>1816.57</v>
      </c>
      <c r="H48" s="66"/>
      <c r="I48" s="66">
        <v>83.43</v>
      </c>
      <c r="J48" s="66">
        <v>1900</v>
      </c>
      <c r="K48" s="240"/>
      <c r="L48" s="241"/>
    </row>
    <row r="49" spans="2:12" ht="21.95" customHeight="1" x14ac:dyDescent="0.2">
      <c r="B49" s="67">
        <v>113</v>
      </c>
      <c r="C49" s="65" t="s">
        <v>634</v>
      </c>
      <c r="D49" s="65" t="s">
        <v>250</v>
      </c>
      <c r="E49" s="216">
        <v>121.1</v>
      </c>
      <c r="F49" s="67">
        <v>15</v>
      </c>
      <c r="G49" s="216">
        <f t="shared" ref="G49" si="25">J49-I49+H49</f>
        <v>1816.57</v>
      </c>
      <c r="H49" s="66"/>
      <c r="I49" s="66">
        <v>83.43</v>
      </c>
      <c r="J49" s="66">
        <v>1900</v>
      </c>
      <c r="K49" s="247"/>
      <c r="L49" s="248"/>
    </row>
    <row r="50" spans="2:12" ht="16.5" customHeight="1" x14ac:dyDescent="0.2">
      <c r="B50" s="166"/>
      <c r="C50" s="65"/>
      <c r="D50" s="10"/>
      <c r="E50" s="11"/>
      <c r="F50" s="166"/>
      <c r="G50" s="42">
        <f>SUM(G34:G49)</f>
        <v>28943.949999999997</v>
      </c>
      <c r="H50" s="42"/>
      <c r="I50" s="42">
        <f>SUM(I34:I49)</f>
        <v>1336.0500000000006</v>
      </c>
      <c r="J50" s="42">
        <f>SUM(J34:J49)</f>
        <v>30280</v>
      </c>
      <c r="K50" s="275"/>
      <c r="L50" s="276"/>
    </row>
    <row r="51" spans="2:12" x14ac:dyDescent="0.2">
      <c r="B51" s="54"/>
      <c r="F51" s="54"/>
    </row>
    <row r="52" spans="2:12" x14ac:dyDescent="0.2">
      <c r="B52" s="54"/>
      <c r="F52" s="54"/>
    </row>
    <row r="53" spans="2:12" x14ac:dyDescent="0.2">
      <c r="B53" s="54"/>
      <c r="F53" s="54"/>
    </row>
    <row r="54" spans="2:12" x14ac:dyDescent="0.2">
      <c r="B54" s="54"/>
      <c r="F54" s="54"/>
    </row>
    <row r="55" spans="2:12" x14ac:dyDescent="0.2">
      <c r="B55" s="54"/>
      <c r="F55" s="54"/>
    </row>
  </sheetData>
  <mergeCells count="25">
    <mergeCell ref="K14:L14"/>
    <mergeCell ref="K15:L15"/>
    <mergeCell ref="K10:L10"/>
    <mergeCell ref="K11:L11"/>
    <mergeCell ref="K6:L6"/>
    <mergeCell ref="K7:L7"/>
    <mergeCell ref="K8:L8"/>
    <mergeCell ref="K9:L9"/>
    <mergeCell ref="K13:L13"/>
    <mergeCell ref="K12:L12"/>
    <mergeCell ref="K50:L50"/>
    <mergeCell ref="K20:L20"/>
    <mergeCell ref="K34:L34"/>
    <mergeCell ref="K39:L39"/>
    <mergeCell ref="K40:L40"/>
    <mergeCell ref="K41:L41"/>
    <mergeCell ref="K42:L42"/>
    <mergeCell ref="K44:L44"/>
    <mergeCell ref="K45:L45"/>
    <mergeCell ref="K16:L16"/>
    <mergeCell ref="K35:L35"/>
    <mergeCell ref="K38:L38"/>
    <mergeCell ref="K36:L36"/>
    <mergeCell ref="K37:L37"/>
    <mergeCell ref="K17:L17"/>
  </mergeCells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7"/>
  <sheetViews>
    <sheetView zoomScaleNormal="100" workbookViewId="0">
      <selection activeCell="H16" sqref="H16"/>
    </sheetView>
  </sheetViews>
  <sheetFormatPr baseColWidth="10" defaultRowHeight="12.75" x14ac:dyDescent="0.2"/>
  <cols>
    <col min="1" max="1" width="2.28515625" style="5" customWidth="1"/>
    <col min="2" max="2" width="5" style="54" customWidth="1"/>
    <col min="3" max="3" width="29" style="5" customWidth="1"/>
    <col min="4" max="4" width="25.28515625" style="5" customWidth="1"/>
    <col min="5" max="5" width="8.28515625" style="5" customWidth="1"/>
    <col min="6" max="6" width="4.42578125" style="5" customWidth="1"/>
    <col min="7" max="7" width="9.7109375" style="5" customWidth="1"/>
    <col min="8" max="8" width="9" style="5" customWidth="1"/>
    <col min="9" max="9" width="8.42578125" style="5" customWidth="1"/>
    <col min="10" max="10" width="10.140625" style="5" customWidth="1"/>
    <col min="11" max="11" width="11.42578125" style="5"/>
    <col min="12" max="12" width="26.85546875" style="5" customWidth="1"/>
    <col min="13" max="16384" width="11.42578125" style="5"/>
  </cols>
  <sheetData>
    <row r="4" spans="2:12" ht="15" x14ac:dyDescent="0.25">
      <c r="D4" s="1" t="s">
        <v>239</v>
      </c>
      <c r="E4" s="1"/>
      <c r="F4" s="1"/>
      <c r="G4" s="1"/>
      <c r="H4" s="50"/>
    </row>
    <row r="5" spans="2:12" ht="15" x14ac:dyDescent="0.25">
      <c r="D5" s="1" t="s">
        <v>649</v>
      </c>
      <c r="E5" s="1"/>
      <c r="F5" s="1"/>
      <c r="G5" s="50"/>
      <c r="H5" s="50"/>
      <c r="I5" s="39"/>
    </row>
    <row r="6" spans="2:12" ht="15" x14ac:dyDescent="0.25">
      <c r="E6" s="1"/>
      <c r="F6" s="1"/>
      <c r="G6" s="1"/>
      <c r="H6" s="1"/>
      <c r="I6" s="50"/>
    </row>
    <row r="7" spans="2:12" x14ac:dyDescent="0.2">
      <c r="E7" s="39"/>
      <c r="F7" s="39"/>
      <c r="G7" s="39"/>
      <c r="H7" s="39"/>
    </row>
    <row r="9" spans="2:12" ht="15" x14ac:dyDescent="0.25">
      <c r="B9" s="3" t="s">
        <v>303</v>
      </c>
      <c r="C9" s="46" t="s">
        <v>27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52">
        <v>113</v>
      </c>
      <c r="C10" s="65" t="s">
        <v>41</v>
      </c>
      <c r="D10" s="10" t="s">
        <v>28</v>
      </c>
      <c r="E10" s="40">
        <v>214.73</v>
      </c>
      <c r="F10" s="129">
        <v>15</v>
      </c>
      <c r="G10" s="40">
        <v>3220.97</v>
      </c>
      <c r="H10" s="11">
        <v>220.97</v>
      </c>
      <c r="I10" s="11"/>
      <c r="J10" s="11">
        <v>3000</v>
      </c>
      <c r="K10" s="275"/>
      <c r="L10" s="276"/>
    </row>
    <row r="11" spans="2:12" ht="30" customHeight="1" x14ac:dyDescent="0.2">
      <c r="B11" s="52">
        <v>113</v>
      </c>
      <c r="C11" s="65" t="s">
        <v>42</v>
      </c>
      <c r="D11" s="10" t="s">
        <v>29</v>
      </c>
      <c r="E11" s="11">
        <f t="shared" ref="E11" si="0">G11/F11</f>
        <v>121.10466666666666</v>
      </c>
      <c r="F11" s="208">
        <v>15</v>
      </c>
      <c r="G11" s="40">
        <f>J11-I11</f>
        <v>1816.57</v>
      </c>
      <c r="H11" s="11"/>
      <c r="I11" s="11">
        <v>83.43</v>
      </c>
      <c r="J11" s="11">
        <v>1900</v>
      </c>
      <c r="K11" s="275"/>
      <c r="L11" s="276"/>
    </row>
    <row r="12" spans="2:12" ht="30" customHeight="1" x14ac:dyDescent="0.2">
      <c r="B12" s="237">
        <v>113</v>
      </c>
      <c r="C12" s="65" t="s">
        <v>626</v>
      </c>
      <c r="D12" s="10" t="s">
        <v>29</v>
      </c>
      <c r="E12" s="11">
        <v>109.57</v>
      </c>
      <c r="F12" s="237">
        <v>15</v>
      </c>
      <c r="G12" s="40">
        <v>1643.5</v>
      </c>
      <c r="H12" s="11"/>
      <c r="I12" s="11">
        <v>106.5</v>
      </c>
      <c r="J12" s="11">
        <v>1750</v>
      </c>
      <c r="K12" s="235"/>
      <c r="L12" s="236"/>
    </row>
    <row r="13" spans="2:12" ht="27.95" customHeight="1" x14ac:dyDescent="0.2">
      <c r="B13" s="52"/>
      <c r="C13" s="10"/>
      <c r="D13" s="10"/>
      <c r="E13" s="10"/>
      <c r="F13" s="10"/>
      <c r="G13" s="41">
        <f>SUM(G10:G12)</f>
        <v>6681.04</v>
      </c>
      <c r="H13" s="41">
        <f>SUM(H10:H12)</f>
        <v>220.97</v>
      </c>
      <c r="I13" s="42">
        <f>SUM(I10:I12)</f>
        <v>189.93</v>
      </c>
      <c r="J13" s="41">
        <f>SUM(J10:J12)</f>
        <v>6650</v>
      </c>
      <c r="K13" s="275"/>
      <c r="L13" s="276"/>
    </row>
    <row r="17" spans="2:2" x14ac:dyDescent="0.2">
      <c r="B17" s="5"/>
    </row>
  </sheetData>
  <mergeCells count="3">
    <mergeCell ref="K10:L10"/>
    <mergeCell ref="K11:L11"/>
    <mergeCell ref="K13:L13"/>
  </mergeCells>
  <pageMargins left="0.23622047244094491" right="0.23622047244094491" top="0.74803149606299213" bottom="0.74803149606299213" header="0.31496062992125984" footer="0.31496062992125984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4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2.5703125" style="5" customWidth="1"/>
    <col min="2" max="2" width="5.5703125" style="54" customWidth="1"/>
    <col min="3" max="3" width="29.85546875" style="5" customWidth="1"/>
    <col min="4" max="4" width="24.7109375" style="5" customWidth="1"/>
    <col min="5" max="5" width="8.28515625" style="5" customWidth="1"/>
    <col min="6" max="6" width="4.5703125" style="5" customWidth="1"/>
    <col min="7" max="7" width="11" style="5" customWidth="1"/>
    <col min="8" max="9" width="8.5703125" style="5" customWidth="1"/>
    <col min="10" max="10" width="9.7109375" style="5" customWidth="1"/>
    <col min="11" max="11" width="11.42578125" style="5"/>
    <col min="12" max="12" width="23.7109375" style="5" customWidth="1"/>
    <col min="13" max="16384" width="11.42578125" style="5"/>
  </cols>
  <sheetData>
    <row r="4" spans="2:12" ht="15" x14ac:dyDescent="0.25">
      <c r="D4" s="1" t="s">
        <v>311</v>
      </c>
      <c r="E4" s="1"/>
      <c r="F4" s="1"/>
      <c r="G4" s="1"/>
    </row>
    <row r="5" spans="2:12" ht="15" x14ac:dyDescent="0.25">
      <c r="D5" s="1" t="s">
        <v>650</v>
      </c>
      <c r="E5" s="1"/>
      <c r="F5" s="1"/>
      <c r="G5" s="50"/>
      <c r="H5" s="50"/>
    </row>
    <row r="6" spans="2:12" x14ac:dyDescent="0.2">
      <c r="E6" s="39"/>
      <c r="F6" s="39"/>
      <c r="G6" s="39"/>
      <c r="H6" s="39"/>
    </row>
    <row r="7" spans="2:12" x14ac:dyDescent="0.2">
      <c r="E7" s="39"/>
      <c r="F7" s="39"/>
      <c r="G7" s="39"/>
      <c r="H7" s="39"/>
    </row>
    <row r="9" spans="2:12" ht="30" x14ac:dyDescent="0.25">
      <c r="B9" s="46" t="s">
        <v>303</v>
      </c>
      <c r="C9" s="47" t="s">
        <v>59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27.95" customHeight="1" x14ac:dyDescent="0.2">
      <c r="B10" s="67">
        <v>113</v>
      </c>
      <c r="C10" s="65" t="s">
        <v>60</v>
      </c>
      <c r="D10" s="73" t="s">
        <v>101</v>
      </c>
      <c r="E10" s="40">
        <f t="shared" ref="E10:E11" si="0">G10/F10</f>
        <v>207.27866666666665</v>
      </c>
      <c r="F10" s="65">
        <v>15</v>
      </c>
      <c r="G10" s="66">
        <f>J10-I10+H10</f>
        <v>3109.18</v>
      </c>
      <c r="H10" s="66">
        <v>109.18</v>
      </c>
      <c r="I10" s="66"/>
      <c r="J10" s="66">
        <v>3000</v>
      </c>
      <c r="K10" s="278"/>
      <c r="L10" s="279"/>
    </row>
    <row r="11" spans="2:12" ht="27.75" customHeight="1" x14ac:dyDescent="0.2">
      <c r="B11" s="52">
        <v>113</v>
      </c>
      <c r="C11" s="65" t="s">
        <v>192</v>
      </c>
      <c r="D11" s="43" t="s">
        <v>193</v>
      </c>
      <c r="E11" s="40">
        <f t="shared" si="0"/>
        <v>121.10466666666666</v>
      </c>
      <c r="F11" s="10">
        <v>15</v>
      </c>
      <c r="G11" s="66">
        <f t="shared" ref="G11:G12" si="1">J11-I11+H11</f>
        <v>1816.57</v>
      </c>
      <c r="H11" s="11"/>
      <c r="I11" s="11">
        <v>83.43</v>
      </c>
      <c r="J11" s="11">
        <v>1900</v>
      </c>
      <c r="K11" s="275"/>
      <c r="L11" s="276"/>
    </row>
    <row r="12" spans="2:12" ht="28.5" customHeight="1" x14ac:dyDescent="0.2">
      <c r="B12" s="115">
        <v>113</v>
      </c>
      <c r="C12" s="73" t="s">
        <v>414</v>
      </c>
      <c r="D12" s="43" t="s">
        <v>422</v>
      </c>
      <c r="E12" s="40">
        <f>G12/F12</f>
        <v>190.804</v>
      </c>
      <c r="F12" s="10">
        <v>15</v>
      </c>
      <c r="G12" s="66">
        <f t="shared" si="1"/>
        <v>2862.06</v>
      </c>
      <c r="H12" s="11">
        <v>62.06</v>
      </c>
      <c r="I12" s="11"/>
      <c r="J12" s="11">
        <v>2800</v>
      </c>
      <c r="K12" s="275"/>
      <c r="L12" s="276"/>
    </row>
    <row r="13" spans="2:12" ht="28.5" customHeight="1" x14ac:dyDescent="0.2">
      <c r="B13" s="231">
        <v>113</v>
      </c>
      <c r="C13" s="73" t="s">
        <v>622</v>
      </c>
      <c r="D13" s="43" t="s">
        <v>623</v>
      </c>
      <c r="E13" s="40">
        <f t="shared" ref="E13" si="2">G13/F13</f>
        <v>121.10466666666666</v>
      </c>
      <c r="F13" s="10">
        <v>15</v>
      </c>
      <c r="G13" s="66">
        <f t="shared" ref="G13" si="3">J13-I13+H13</f>
        <v>1816.57</v>
      </c>
      <c r="H13" s="11"/>
      <c r="I13" s="11">
        <v>83.43</v>
      </c>
      <c r="J13" s="11">
        <v>1900</v>
      </c>
      <c r="K13" s="229"/>
      <c r="L13" s="230"/>
    </row>
    <row r="14" spans="2:12" ht="19.5" customHeight="1" x14ac:dyDescent="0.2">
      <c r="B14" s="115"/>
      <c r="C14" s="10"/>
      <c r="D14" s="10"/>
      <c r="E14" s="10"/>
      <c r="F14" s="10"/>
      <c r="G14" s="116">
        <f>SUM(G10:G13)</f>
        <v>9604.3799999999992</v>
      </c>
      <c r="H14" s="116">
        <f>SUM(H10:H13)</f>
        <v>171.24</v>
      </c>
      <c r="I14" s="116">
        <f>SUM(I10:I13)</f>
        <v>166.86</v>
      </c>
      <c r="J14" s="116">
        <f>SUM(J10:J13)</f>
        <v>9600</v>
      </c>
      <c r="K14" s="275"/>
      <c r="L14" s="276"/>
    </row>
  </sheetData>
  <mergeCells count="4">
    <mergeCell ref="K12:L12"/>
    <mergeCell ref="K14:L14"/>
    <mergeCell ref="K10:L10"/>
    <mergeCell ref="K11:L11"/>
  </mergeCells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1.42578125" style="5" customWidth="1"/>
    <col min="2" max="2" width="5.7109375" style="54" customWidth="1"/>
    <col min="3" max="3" width="29.85546875" style="5" customWidth="1"/>
    <col min="4" max="4" width="26.140625" style="5" customWidth="1"/>
    <col min="5" max="5" width="8.7109375" style="5" customWidth="1"/>
    <col min="6" max="6" width="5" style="5" customWidth="1"/>
    <col min="7" max="7" width="9.85546875" style="5" customWidth="1"/>
    <col min="8" max="8" width="8.28515625" style="5" customWidth="1"/>
    <col min="9" max="9" width="7.5703125" style="5" customWidth="1"/>
    <col min="10" max="10" width="9.7109375" style="5" customWidth="1"/>
    <col min="11" max="11" width="11.42578125" style="5"/>
    <col min="12" max="12" width="29.42578125" style="5" customWidth="1"/>
    <col min="13" max="16384" width="11.42578125" style="5"/>
  </cols>
  <sheetData>
    <row r="4" spans="2:12" ht="15" x14ac:dyDescent="0.25">
      <c r="D4" s="1" t="s">
        <v>215</v>
      </c>
      <c r="E4" s="1"/>
      <c r="F4" s="1"/>
      <c r="G4" s="1"/>
      <c r="H4" s="50"/>
    </row>
    <row r="5" spans="2:12" ht="15" x14ac:dyDescent="0.25">
      <c r="D5" s="1" t="s">
        <v>650</v>
      </c>
      <c r="E5" s="1"/>
      <c r="F5" s="1"/>
      <c r="H5" s="50"/>
    </row>
    <row r="6" spans="2:12" ht="15" x14ac:dyDescent="0.25">
      <c r="E6" s="1"/>
      <c r="F6" s="1"/>
      <c r="G6" s="1"/>
      <c r="H6" s="1"/>
      <c r="I6" s="50"/>
    </row>
    <row r="7" spans="2:12" x14ac:dyDescent="0.2">
      <c r="E7" s="39"/>
      <c r="F7" s="39"/>
      <c r="G7" s="39"/>
      <c r="H7" s="39"/>
    </row>
    <row r="9" spans="2:12" ht="22.5" customHeight="1" x14ac:dyDescent="0.25">
      <c r="B9" s="3" t="s">
        <v>305</v>
      </c>
      <c r="C9" s="47" t="s">
        <v>100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27.95" customHeight="1" x14ac:dyDescent="0.2">
      <c r="B10" s="52">
        <v>113</v>
      </c>
      <c r="C10" s="65" t="s">
        <v>61</v>
      </c>
      <c r="D10" s="43" t="s">
        <v>62</v>
      </c>
      <c r="E10" s="11">
        <f>G10/F10</f>
        <v>254.69666666666666</v>
      </c>
      <c r="F10" s="207">
        <v>15</v>
      </c>
      <c r="G10" s="11">
        <f>J10-I10+H10</f>
        <v>3820.45</v>
      </c>
      <c r="H10" s="11">
        <v>320.45</v>
      </c>
      <c r="I10" s="11"/>
      <c r="J10" s="11">
        <v>3500</v>
      </c>
      <c r="K10" s="275"/>
      <c r="L10" s="276"/>
    </row>
    <row r="11" spans="2:12" ht="27.95" customHeight="1" x14ac:dyDescent="0.2">
      <c r="B11" s="52">
        <v>113</v>
      </c>
      <c r="C11" s="65" t="s">
        <v>63</v>
      </c>
      <c r="D11" s="43" t="s">
        <v>64</v>
      </c>
      <c r="E11" s="11">
        <f t="shared" ref="E11:E12" si="0">G11/F11</f>
        <v>190.804</v>
      </c>
      <c r="F11" s="207">
        <v>15</v>
      </c>
      <c r="G11" s="11">
        <f t="shared" ref="G11:G12" si="1">J11-I11+H11</f>
        <v>2862.06</v>
      </c>
      <c r="H11" s="11">
        <v>62.06</v>
      </c>
      <c r="I11" s="11"/>
      <c r="J11" s="11">
        <v>2800</v>
      </c>
      <c r="K11" s="275"/>
      <c r="L11" s="276"/>
    </row>
    <row r="12" spans="2:12" ht="27.95" customHeight="1" x14ac:dyDescent="0.2">
      <c r="B12" s="52">
        <v>113</v>
      </c>
      <c r="C12" s="65" t="s">
        <v>390</v>
      </c>
      <c r="D12" s="10" t="s">
        <v>389</v>
      </c>
      <c r="E12" s="11">
        <f t="shared" si="0"/>
        <v>121.10466666666666</v>
      </c>
      <c r="F12" s="207">
        <v>15</v>
      </c>
      <c r="G12" s="11">
        <f t="shared" si="1"/>
        <v>1816.57</v>
      </c>
      <c r="H12" s="11"/>
      <c r="I12" s="10">
        <v>83.43</v>
      </c>
      <c r="J12" s="11">
        <v>1900</v>
      </c>
      <c r="K12" s="275"/>
      <c r="L12" s="276"/>
    </row>
    <row r="13" spans="2:12" ht="27.95" customHeight="1" x14ac:dyDescent="0.2">
      <c r="B13" s="52"/>
      <c r="C13" s="10"/>
      <c r="D13" s="10"/>
      <c r="E13" s="10"/>
      <c r="F13" s="207"/>
      <c r="G13" s="41">
        <f>SUM(G10:G12)</f>
        <v>8499.08</v>
      </c>
      <c r="H13" s="41">
        <f>SUM(H10:H12)</f>
        <v>382.51</v>
      </c>
      <c r="I13" s="41">
        <f>SUM(I10:I12)</f>
        <v>83.43</v>
      </c>
      <c r="J13" s="41">
        <f>SUM(J10:J12)</f>
        <v>8200</v>
      </c>
      <c r="K13" s="275"/>
      <c r="L13" s="276"/>
    </row>
  </sheetData>
  <mergeCells count="4">
    <mergeCell ref="K10:L10"/>
    <mergeCell ref="K11:L11"/>
    <mergeCell ref="K12:L12"/>
    <mergeCell ref="K13:L13"/>
  </mergeCells>
  <pageMargins left="0.23622047244094491" right="0.23622047244094491" top="0.74803149606299213" bottom="0.74803149606299213" header="0.31496062992125984" footer="0.31496062992125984"/>
  <pageSetup scale="8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workbookViewId="0">
      <selection activeCell="P27" sqref="P27"/>
    </sheetView>
  </sheetViews>
  <sheetFormatPr baseColWidth="10" defaultRowHeight="12.75" x14ac:dyDescent="0.2"/>
  <cols>
    <col min="1" max="1" width="1.5703125" style="5" customWidth="1"/>
    <col min="2" max="2" width="5.28515625" style="5" customWidth="1"/>
    <col min="3" max="3" width="30.140625" style="5" customWidth="1"/>
    <col min="4" max="4" width="21.85546875" style="5" customWidth="1"/>
    <col min="5" max="5" width="8.5703125" style="5" customWidth="1"/>
    <col min="6" max="6" width="4.85546875" style="54" customWidth="1"/>
    <col min="7" max="7" width="10.140625" style="5" customWidth="1"/>
    <col min="8" max="8" width="9.28515625" style="5" customWidth="1"/>
    <col min="9" max="9" width="9" style="5" customWidth="1"/>
    <col min="10" max="10" width="9.7109375" style="5" customWidth="1"/>
    <col min="11" max="11" width="11.42578125" style="5"/>
    <col min="12" max="12" width="27.5703125" style="5" customWidth="1"/>
    <col min="13" max="16384" width="11.42578125" style="5"/>
  </cols>
  <sheetData>
    <row r="4" spans="2:12" ht="15" x14ac:dyDescent="0.25">
      <c r="D4" s="1" t="s">
        <v>309</v>
      </c>
      <c r="E4" s="1"/>
      <c r="F4" s="55"/>
      <c r="G4" s="1"/>
      <c r="H4" s="50"/>
    </row>
    <row r="5" spans="2:12" ht="15" x14ac:dyDescent="0.25">
      <c r="D5" s="1" t="s">
        <v>651</v>
      </c>
      <c r="E5" s="1"/>
      <c r="F5" s="55"/>
      <c r="I5" s="50"/>
    </row>
    <row r="6" spans="2:12" ht="15" x14ac:dyDescent="0.25">
      <c r="E6" s="1"/>
      <c r="F6" s="55"/>
      <c r="G6" s="1"/>
      <c r="H6" s="1"/>
      <c r="I6" s="50"/>
    </row>
    <row r="7" spans="2:12" ht="15" x14ac:dyDescent="0.25">
      <c r="E7" s="1"/>
      <c r="F7" s="55"/>
      <c r="G7" s="1"/>
      <c r="H7" s="1"/>
      <c r="I7" s="50"/>
    </row>
    <row r="9" spans="2:12" ht="15" x14ac:dyDescent="0.25">
      <c r="B9" s="3" t="s">
        <v>303</v>
      </c>
      <c r="C9" s="47" t="s">
        <v>70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52">
        <v>113</v>
      </c>
      <c r="C10" s="65" t="s">
        <v>65</v>
      </c>
      <c r="D10" s="43" t="s">
        <v>66</v>
      </c>
      <c r="E10" s="40">
        <f>G10/F10</f>
        <v>190.804</v>
      </c>
      <c r="F10" s="201">
        <v>15</v>
      </c>
      <c r="G10" s="40">
        <f>J10-I10+H10</f>
        <v>2862.06</v>
      </c>
      <c r="H10" s="11">
        <v>62.06</v>
      </c>
      <c r="I10" s="11"/>
      <c r="J10" s="11">
        <v>2800</v>
      </c>
      <c r="K10" s="275"/>
      <c r="L10" s="276"/>
    </row>
    <row r="11" spans="2:12" ht="30" customHeight="1" x14ac:dyDescent="0.2">
      <c r="B11" s="52">
        <v>113</v>
      </c>
      <c r="C11" s="65" t="s">
        <v>67</v>
      </c>
      <c r="D11" s="43" t="s">
        <v>110</v>
      </c>
      <c r="E11" s="11">
        <f t="shared" ref="E11" si="0">G11/F11</f>
        <v>121.10466666666666</v>
      </c>
      <c r="F11" s="208">
        <v>15</v>
      </c>
      <c r="G11" s="11">
        <f t="shared" ref="G11" si="1">J11-I11+H11</f>
        <v>1816.57</v>
      </c>
      <c r="H11" s="11"/>
      <c r="I11" s="10">
        <v>83.43</v>
      </c>
      <c r="J11" s="11">
        <v>1900</v>
      </c>
      <c r="K11" s="275"/>
      <c r="L11" s="276"/>
    </row>
    <row r="12" spans="2:12" ht="27.95" customHeight="1" x14ac:dyDescent="0.2">
      <c r="B12" s="52"/>
      <c r="C12" s="10"/>
      <c r="D12" s="43"/>
      <c r="E12" s="10"/>
      <c r="F12" s="201"/>
      <c r="G12" s="41">
        <f>SUM(G10:G11)</f>
        <v>4678.63</v>
      </c>
      <c r="H12" s="41">
        <f>SUM(H10:H11)</f>
        <v>62.06</v>
      </c>
      <c r="I12" s="41">
        <f>SUM(I10:I11)</f>
        <v>83.43</v>
      </c>
      <c r="J12" s="41">
        <f>SUM(J10:J11)</f>
        <v>4700</v>
      </c>
      <c r="K12" s="275"/>
      <c r="L12" s="276"/>
    </row>
  </sheetData>
  <mergeCells count="3">
    <mergeCell ref="K10:L10"/>
    <mergeCell ref="K11:L11"/>
    <mergeCell ref="K12:L12"/>
  </mergeCells>
  <pageMargins left="0.23622047244094491" right="0.23622047244094491" top="0.74803149606299213" bottom="0.74803149606299213" header="0.31496062992125984" footer="0.31496062992125984"/>
  <pageSetup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5"/>
  <sheetViews>
    <sheetView topLeftCell="A4" zoomScaleNormal="100" workbookViewId="0">
      <selection activeCell="G19" sqref="G19"/>
    </sheetView>
  </sheetViews>
  <sheetFormatPr baseColWidth="10" defaultRowHeight="12.75" x14ac:dyDescent="0.2"/>
  <cols>
    <col min="1" max="1" width="1.28515625" style="5" customWidth="1"/>
    <col min="2" max="2" width="4.5703125" style="54" customWidth="1"/>
    <col min="3" max="3" width="28.85546875" style="5" customWidth="1"/>
    <col min="4" max="4" width="18.5703125" style="5" customWidth="1"/>
    <col min="5" max="5" width="8.42578125" style="5" customWidth="1"/>
    <col min="6" max="6" width="4.42578125" style="5" customWidth="1"/>
    <col min="7" max="7" width="11.28515625" style="5" customWidth="1"/>
    <col min="8" max="9" width="8.28515625" style="5" customWidth="1"/>
    <col min="10" max="10" width="11" style="5" customWidth="1"/>
    <col min="11" max="11" width="11.42578125" style="5"/>
    <col min="12" max="12" width="22.7109375" style="5" customWidth="1"/>
    <col min="13" max="16384" width="11.42578125" style="5"/>
  </cols>
  <sheetData>
    <row r="4" spans="2:12" ht="15" x14ac:dyDescent="0.25">
      <c r="D4" s="1" t="s">
        <v>309</v>
      </c>
      <c r="E4" s="1"/>
      <c r="F4" s="1"/>
      <c r="G4" s="1"/>
      <c r="H4" s="50"/>
    </row>
    <row r="5" spans="2:12" ht="15" x14ac:dyDescent="0.25">
      <c r="D5" s="5" t="s">
        <v>652</v>
      </c>
      <c r="E5" s="1"/>
      <c r="F5" s="1"/>
      <c r="G5" s="1"/>
      <c r="H5" s="1"/>
      <c r="I5" s="50"/>
    </row>
    <row r="6" spans="2:12" ht="15" x14ac:dyDescent="0.25">
      <c r="E6" s="1"/>
      <c r="F6" s="1"/>
      <c r="G6" s="1"/>
      <c r="H6" s="1"/>
      <c r="I6" s="50"/>
    </row>
    <row r="7" spans="2:12" x14ac:dyDescent="0.2">
      <c r="E7" s="39"/>
      <c r="F7" s="39"/>
      <c r="G7" s="39"/>
      <c r="H7" s="39"/>
    </row>
    <row r="9" spans="2:12" ht="20.25" customHeight="1" x14ac:dyDescent="0.25">
      <c r="B9" s="152" t="s">
        <v>303</v>
      </c>
      <c r="C9" s="47" t="s">
        <v>194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52">
        <v>113</v>
      </c>
      <c r="C10" s="65" t="s">
        <v>459</v>
      </c>
      <c r="D10" s="43" t="s">
        <v>71</v>
      </c>
      <c r="E10" s="40">
        <f>G10/F10</f>
        <v>190.804</v>
      </c>
      <c r="F10" s="207">
        <v>15</v>
      </c>
      <c r="G10" s="40">
        <f>J10-I10+H10</f>
        <v>2862.06</v>
      </c>
      <c r="H10" s="11">
        <v>62.06</v>
      </c>
      <c r="I10" s="10"/>
      <c r="J10" s="11">
        <v>2800</v>
      </c>
      <c r="K10" s="275"/>
      <c r="L10" s="276"/>
    </row>
    <row r="11" spans="2:12" ht="30" customHeight="1" x14ac:dyDescent="0.2">
      <c r="B11" s="52">
        <v>113</v>
      </c>
      <c r="C11" s="65" t="s">
        <v>196</v>
      </c>
      <c r="D11" s="43" t="s">
        <v>195</v>
      </c>
      <c r="E11" s="40">
        <f t="shared" ref="E11:E12" si="0">G11/F11</f>
        <v>190.804</v>
      </c>
      <c r="F11" s="207">
        <v>15</v>
      </c>
      <c r="G11" s="40">
        <f t="shared" ref="G11:G12" si="1">J11-I11+H11</f>
        <v>2862.06</v>
      </c>
      <c r="H11" s="11">
        <v>62.06</v>
      </c>
      <c r="I11" s="10"/>
      <c r="J11" s="11">
        <v>2800</v>
      </c>
      <c r="K11" s="275"/>
      <c r="L11" s="276"/>
    </row>
    <row r="12" spans="2:12" ht="35.25" customHeight="1" x14ac:dyDescent="0.2">
      <c r="B12" s="139">
        <v>113</v>
      </c>
      <c r="C12" s="65" t="s">
        <v>442</v>
      </c>
      <c r="D12" s="43" t="s">
        <v>439</v>
      </c>
      <c r="E12" s="40">
        <f t="shared" si="0"/>
        <v>121.10466666666666</v>
      </c>
      <c r="F12" s="207">
        <v>15</v>
      </c>
      <c r="G12" s="40">
        <f t="shared" si="1"/>
        <v>1816.57</v>
      </c>
      <c r="H12" s="11"/>
      <c r="I12" s="11">
        <v>83.43</v>
      </c>
      <c r="J12" s="11">
        <v>1900</v>
      </c>
      <c r="K12" s="136"/>
      <c r="L12" s="137"/>
    </row>
    <row r="13" spans="2:12" ht="35.25" customHeight="1" x14ac:dyDescent="0.2">
      <c r="B13" s="251">
        <v>113</v>
      </c>
      <c r="C13" s="65" t="s">
        <v>635</v>
      </c>
      <c r="D13" s="43" t="s">
        <v>636</v>
      </c>
      <c r="E13" s="138">
        <v>135</v>
      </c>
      <c r="F13" s="67">
        <v>15</v>
      </c>
      <c r="G13" s="49">
        <v>2025</v>
      </c>
      <c r="H13" s="65"/>
      <c r="I13" s="72">
        <v>75</v>
      </c>
      <c r="J13" s="66">
        <v>2100</v>
      </c>
      <c r="K13" s="249"/>
      <c r="L13" s="250"/>
    </row>
    <row r="14" spans="2:12" ht="35.25" customHeight="1" x14ac:dyDescent="0.2">
      <c r="B14" s="204">
        <v>113</v>
      </c>
      <c r="C14" s="65" t="s">
        <v>606</v>
      </c>
      <c r="D14" s="43" t="s">
        <v>607</v>
      </c>
      <c r="E14" s="40">
        <v>121.1</v>
      </c>
      <c r="F14" s="207">
        <v>15</v>
      </c>
      <c r="G14" s="40">
        <v>1816.57</v>
      </c>
      <c r="H14" s="11"/>
      <c r="I14" s="11">
        <v>83.43</v>
      </c>
      <c r="J14" s="11">
        <v>1900</v>
      </c>
      <c r="K14" s="202"/>
      <c r="L14" s="203"/>
    </row>
    <row r="15" spans="2:12" ht="27.95" customHeight="1" x14ac:dyDescent="0.2">
      <c r="B15" s="52"/>
      <c r="C15" s="10"/>
      <c r="D15" s="43"/>
      <c r="E15" s="10"/>
      <c r="F15" s="10"/>
      <c r="G15" s="41">
        <f>SUM(G10:G14)</f>
        <v>11382.259999999998</v>
      </c>
      <c r="H15" s="41">
        <f>SUM(H10:H14)</f>
        <v>124.12</v>
      </c>
      <c r="I15" s="41">
        <f>SUM(I10:I14)</f>
        <v>241.86</v>
      </c>
      <c r="J15" s="41">
        <f>SUM(J10:J14)</f>
        <v>11500</v>
      </c>
      <c r="K15" s="275"/>
      <c r="L15" s="276"/>
    </row>
  </sheetData>
  <mergeCells count="3">
    <mergeCell ref="K10:L10"/>
    <mergeCell ref="K15:L15"/>
    <mergeCell ref="K11:L11"/>
  </mergeCells>
  <pageMargins left="0.23622047244094491" right="0.23622047244094491" top="0.74803149606299213" bottom="0.74803149606299213" header="0.31496062992125984" footer="0.31496062992125984"/>
  <pageSetup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2"/>
  <sheetViews>
    <sheetView zoomScaleNormal="100" workbookViewId="0">
      <selection activeCell="O22" sqref="O22"/>
    </sheetView>
  </sheetViews>
  <sheetFormatPr baseColWidth="10" defaultRowHeight="12.75" x14ac:dyDescent="0.2"/>
  <cols>
    <col min="1" max="1" width="1.85546875" style="5" customWidth="1"/>
    <col min="2" max="2" width="5.85546875" style="5" customWidth="1"/>
    <col min="3" max="3" width="22.85546875" style="5" customWidth="1"/>
    <col min="4" max="4" width="18.42578125" style="5" customWidth="1"/>
    <col min="5" max="5" width="6.42578125" style="5" customWidth="1"/>
    <col min="6" max="6" width="4.5703125" style="5" customWidth="1"/>
    <col min="7" max="7" width="10.28515625" style="5" customWidth="1"/>
    <col min="8" max="8" width="9.140625" style="5" customWidth="1"/>
    <col min="9" max="9" width="8.5703125" style="5" customWidth="1"/>
    <col min="10" max="10" width="11" style="5" customWidth="1"/>
    <col min="11" max="11" width="11.42578125" style="5"/>
    <col min="12" max="12" width="27.85546875" style="5" customWidth="1"/>
    <col min="13" max="16384" width="11.42578125" style="5"/>
  </cols>
  <sheetData>
    <row r="4" spans="2:12" ht="15" x14ac:dyDescent="0.25">
      <c r="D4" s="1" t="s">
        <v>312</v>
      </c>
      <c r="E4" s="1"/>
      <c r="F4" s="55"/>
      <c r="G4" s="1"/>
      <c r="H4"/>
      <c r="I4"/>
    </row>
    <row r="5" spans="2:12" ht="15" x14ac:dyDescent="0.25">
      <c r="D5" s="1" t="s">
        <v>651</v>
      </c>
      <c r="E5" s="1"/>
      <c r="F5" s="1"/>
      <c r="G5" s="1"/>
      <c r="H5" s="1"/>
      <c r="I5" s="1"/>
      <c r="J5" s="1"/>
    </row>
    <row r="6" spans="2:12" ht="15" x14ac:dyDescent="0.25">
      <c r="E6" s="1"/>
      <c r="F6" s="1"/>
      <c r="G6" s="1"/>
      <c r="H6" s="1"/>
      <c r="I6" s="50"/>
    </row>
    <row r="7" spans="2:12" ht="15" x14ac:dyDescent="0.25">
      <c r="E7" s="1"/>
      <c r="F7" s="1"/>
      <c r="G7" s="1"/>
      <c r="H7" s="1"/>
      <c r="I7" s="50"/>
    </row>
    <row r="9" spans="2:12" ht="15" x14ac:dyDescent="0.25">
      <c r="B9" s="79" t="s">
        <v>303</v>
      </c>
      <c r="C9" s="47" t="s">
        <v>189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10">
        <v>113</v>
      </c>
      <c r="C10" s="65" t="s">
        <v>95</v>
      </c>
      <c r="D10" s="43" t="s">
        <v>96</v>
      </c>
      <c r="E10" s="44">
        <f>G10/F10</f>
        <v>207.27866666666665</v>
      </c>
      <c r="F10" s="207">
        <v>15</v>
      </c>
      <c r="G10" s="11">
        <f>J10-I10+H10</f>
        <v>3109.18</v>
      </c>
      <c r="H10" s="11">
        <v>109.18</v>
      </c>
      <c r="I10" s="11"/>
      <c r="J10" s="11">
        <v>3000</v>
      </c>
      <c r="K10" s="275"/>
      <c r="L10" s="276"/>
    </row>
    <row r="11" spans="2:12" ht="30" customHeight="1" x14ac:dyDescent="0.2">
      <c r="B11" s="10">
        <v>113</v>
      </c>
      <c r="C11" s="65" t="s">
        <v>97</v>
      </c>
      <c r="D11" s="43" t="s">
        <v>98</v>
      </c>
      <c r="E11" s="44">
        <f>G11/F11</f>
        <v>121.10466666666666</v>
      </c>
      <c r="F11" s="207">
        <v>15</v>
      </c>
      <c r="G11" s="11">
        <f>J11-I11+H11</f>
        <v>1816.57</v>
      </c>
      <c r="H11" s="11"/>
      <c r="I11" s="11">
        <v>83.43</v>
      </c>
      <c r="J11" s="11">
        <v>1900</v>
      </c>
      <c r="K11" s="275"/>
      <c r="L11" s="276"/>
    </row>
    <row r="12" spans="2:12" ht="24.95" customHeight="1" x14ac:dyDescent="0.2">
      <c r="B12" s="10"/>
      <c r="C12" s="10"/>
      <c r="D12" s="43"/>
      <c r="E12" s="10"/>
      <c r="F12" s="207"/>
      <c r="G12" s="41">
        <f>SUM(G10:G11)</f>
        <v>4925.75</v>
      </c>
      <c r="H12" s="41">
        <f>SUM(H10:H11)</f>
        <v>109.18</v>
      </c>
      <c r="I12" s="41">
        <f>SUM(I10:I11)</f>
        <v>83.43</v>
      </c>
      <c r="J12" s="41">
        <f>SUM(J10:J11)</f>
        <v>4900</v>
      </c>
      <c r="K12" s="275"/>
      <c r="L12" s="276"/>
    </row>
  </sheetData>
  <mergeCells count="3">
    <mergeCell ref="K10:L10"/>
    <mergeCell ref="K12:L12"/>
    <mergeCell ref="K11:L11"/>
  </mergeCells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3:L13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0.42578125" style="5" customWidth="1"/>
    <col min="2" max="2" width="4.42578125" style="5" customWidth="1"/>
    <col min="3" max="3" width="28.28515625" style="5" customWidth="1"/>
    <col min="4" max="4" width="19.7109375" style="5" customWidth="1"/>
    <col min="5" max="5" width="7.85546875" style="5" customWidth="1"/>
    <col min="6" max="6" width="5.5703125" style="54" customWidth="1"/>
    <col min="7" max="7" width="10.28515625" style="5" customWidth="1"/>
    <col min="8" max="8" width="6.42578125" style="5" customWidth="1"/>
    <col min="9" max="9" width="10" style="5" customWidth="1"/>
    <col min="10" max="10" width="10.42578125" style="5" customWidth="1"/>
    <col min="11" max="11" width="11.42578125" style="5"/>
    <col min="12" max="12" width="26.85546875" style="5" customWidth="1"/>
    <col min="13" max="16384" width="11.42578125" style="5"/>
  </cols>
  <sheetData>
    <row r="3" spans="2:12" ht="15" x14ac:dyDescent="0.25">
      <c r="D3" s="1" t="s">
        <v>312</v>
      </c>
      <c r="E3" s="1"/>
      <c r="F3" s="55"/>
      <c r="G3" s="1"/>
      <c r="H3"/>
      <c r="I3"/>
    </row>
    <row r="4" spans="2:12" ht="15" x14ac:dyDescent="0.25">
      <c r="D4" s="1" t="s">
        <v>651</v>
      </c>
      <c r="E4" s="1"/>
      <c r="F4" s="55"/>
      <c r="G4" s="1"/>
      <c r="H4" s="1"/>
      <c r="I4" s="1"/>
      <c r="J4" s="1"/>
    </row>
    <row r="5" spans="2:12" ht="15" x14ac:dyDescent="0.25">
      <c r="E5" s="1"/>
      <c r="F5" s="55"/>
      <c r="G5" s="1"/>
      <c r="H5" s="1"/>
      <c r="I5" s="50"/>
    </row>
    <row r="6" spans="2:12" ht="15" x14ac:dyDescent="0.25">
      <c r="E6" s="1"/>
      <c r="F6" s="55"/>
      <c r="G6" s="1"/>
      <c r="H6" s="1"/>
      <c r="I6" s="50"/>
    </row>
    <row r="7" spans="2:12" ht="15" x14ac:dyDescent="0.25">
      <c r="B7" s="206" t="s">
        <v>303</v>
      </c>
      <c r="C7" s="47" t="s">
        <v>523</v>
      </c>
      <c r="D7" s="46" t="s">
        <v>1</v>
      </c>
      <c r="E7" s="46" t="s">
        <v>2</v>
      </c>
      <c r="F7" s="46" t="s">
        <v>3</v>
      </c>
      <c r="G7" s="46"/>
      <c r="H7" s="46" t="s">
        <v>4</v>
      </c>
      <c r="I7" s="46" t="s">
        <v>5</v>
      </c>
      <c r="J7" s="46" t="s">
        <v>8</v>
      </c>
      <c r="K7" s="2" t="s">
        <v>6</v>
      </c>
      <c r="L7" s="46"/>
    </row>
    <row r="8" spans="2:12" ht="30" customHeight="1" x14ac:dyDescent="0.2">
      <c r="B8" s="6">
        <v>113</v>
      </c>
      <c r="C8" s="70" t="s">
        <v>162</v>
      </c>
      <c r="D8" s="6" t="s">
        <v>163</v>
      </c>
      <c r="E8" s="138">
        <f t="shared" ref="E8:E12" si="0">G8/F8</f>
        <v>98.38333333333334</v>
      </c>
      <c r="F8" s="201">
        <v>15</v>
      </c>
      <c r="G8" s="49">
        <f>J8-I8+H8</f>
        <v>1475.75</v>
      </c>
      <c r="H8" s="49"/>
      <c r="I8" s="49">
        <v>117.25</v>
      </c>
      <c r="J8" s="49">
        <v>1593</v>
      </c>
      <c r="K8" s="275"/>
      <c r="L8" s="276"/>
    </row>
    <row r="9" spans="2:12" ht="30" customHeight="1" x14ac:dyDescent="0.2">
      <c r="B9" s="6">
        <v>113</v>
      </c>
      <c r="C9" s="70" t="s">
        <v>165</v>
      </c>
      <c r="D9" s="6" t="s">
        <v>164</v>
      </c>
      <c r="E9" s="138">
        <f t="shared" si="0"/>
        <v>91.821333333333328</v>
      </c>
      <c r="F9" s="201">
        <v>15</v>
      </c>
      <c r="G9" s="49">
        <f t="shared" ref="G9:G12" si="1">J9-I9+H9</f>
        <v>1377.32</v>
      </c>
      <c r="H9" s="49"/>
      <c r="I9" s="49">
        <v>215.68</v>
      </c>
      <c r="J9" s="49">
        <v>1593</v>
      </c>
      <c r="K9" s="275"/>
      <c r="L9" s="276"/>
    </row>
    <row r="10" spans="2:12" ht="30" customHeight="1" x14ac:dyDescent="0.2">
      <c r="B10" s="6">
        <v>113</v>
      </c>
      <c r="C10" s="70" t="s">
        <v>166</v>
      </c>
      <c r="D10" s="6" t="s">
        <v>164</v>
      </c>
      <c r="E10" s="138">
        <f t="shared" si="0"/>
        <v>98.38333333333334</v>
      </c>
      <c r="F10" s="201">
        <v>15</v>
      </c>
      <c r="G10" s="49">
        <f t="shared" si="1"/>
        <v>1475.75</v>
      </c>
      <c r="H10" s="49"/>
      <c r="I10" s="49">
        <v>117.25</v>
      </c>
      <c r="J10" s="49">
        <v>1593</v>
      </c>
      <c r="K10" s="275"/>
      <c r="L10" s="276"/>
    </row>
    <row r="11" spans="2:12" ht="30" customHeight="1" x14ac:dyDescent="0.2">
      <c r="B11" s="6">
        <v>113</v>
      </c>
      <c r="C11" s="70" t="s">
        <v>167</v>
      </c>
      <c r="D11" s="6" t="s">
        <v>164</v>
      </c>
      <c r="E11" s="138">
        <f t="shared" si="0"/>
        <v>98.38333333333334</v>
      </c>
      <c r="F11" s="201">
        <v>15</v>
      </c>
      <c r="G11" s="49">
        <f t="shared" si="1"/>
        <v>1475.75</v>
      </c>
      <c r="H11" s="49"/>
      <c r="I11" s="49">
        <v>117.25</v>
      </c>
      <c r="J11" s="49">
        <v>1593</v>
      </c>
      <c r="K11" s="275"/>
      <c r="L11" s="276"/>
    </row>
    <row r="12" spans="2:12" ht="36.75" customHeight="1" x14ac:dyDescent="0.2">
      <c r="B12" s="6">
        <v>113</v>
      </c>
      <c r="C12" s="70" t="s">
        <v>168</v>
      </c>
      <c r="D12" s="9" t="s">
        <v>169</v>
      </c>
      <c r="E12" s="138">
        <f t="shared" si="0"/>
        <v>98.38333333333334</v>
      </c>
      <c r="F12" s="201">
        <v>15</v>
      </c>
      <c r="G12" s="49">
        <f t="shared" si="1"/>
        <v>1475.75</v>
      </c>
      <c r="H12" s="49"/>
      <c r="I12" s="49">
        <v>117.25</v>
      </c>
      <c r="J12" s="49">
        <v>1593</v>
      </c>
      <c r="K12" s="275"/>
      <c r="L12" s="276"/>
    </row>
    <row r="13" spans="2:12" ht="24.95" customHeight="1" x14ac:dyDescent="0.2">
      <c r="B13" s="10"/>
      <c r="C13" s="10"/>
      <c r="D13" s="43"/>
      <c r="E13" s="41"/>
      <c r="F13" s="205"/>
      <c r="G13" s="41">
        <f>SUM(G8:G12)</f>
        <v>7280.32</v>
      </c>
      <c r="H13" s="41"/>
      <c r="I13" s="41">
        <f>SUM(I8:I12)</f>
        <v>684.68000000000006</v>
      </c>
      <c r="J13" s="41">
        <f>SUM(J8:J12)</f>
        <v>7965</v>
      </c>
      <c r="K13" s="275"/>
      <c r="L13" s="276"/>
    </row>
  </sheetData>
  <mergeCells count="6">
    <mergeCell ref="K8:L8"/>
    <mergeCell ref="K12:L12"/>
    <mergeCell ref="K13:L13"/>
    <mergeCell ref="K9:L9"/>
    <mergeCell ref="K10:L10"/>
    <mergeCell ref="K11:L11"/>
  </mergeCells>
  <pageMargins left="0.25" right="0.25" top="0.75" bottom="0.75" header="0.3" footer="0.3"/>
  <pageSetup paperSize="9" scale="9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1:L27"/>
  <sheetViews>
    <sheetView topLeftCell="A13" zoomScaleNormal="100" workbookViewId="0">
      <selection activeCell="K21" sqref="K21:L21"/>
    </sheetView>
  </sheetViews>
  <sheetFormatPr baseColWidth="10" defaultRowHeight="12.75" x14ac:dyDescent="0.2"/>
  <cols>
    <col min="1" max="1" width="1.42578125" style="5" customWidth="1"/>
    <col min="2" max="2" width="4.140625" style="54" customWidth="1"/>
    <col min="3" max="3" width="26.7109375" style="5" bestFit="1" customWidth="1"/>
    <col min="4" max="4" width="22.5703125" style="5" customWidth="1"/>
    <col min="5" max="5" width="7.42578125" style="54" customWidth="1"/>
    <col min="6" max="6" width="3.85546875" style="5" customWidth="1"/>
    <col min="7" max="7" width="9.42578125" style="5" customWidth="1"/>
    <col min="8" max="8" width="6.42578125" style="5" customWidth="1"/>
    <col min="9" max="9" width="10.7109375" style="5" customWidth="1"/>
    <col min="10" max="10" width="9.7109375" style="5" customWidth="1"/>
    <col min="11" max="11" width="11.42578125" style="5"/>
    <col min="12" max="12" width="20.5703125" style="5" customWidth="1"/>
    <col min="13" max="16384" width="11.42578125" style="5"/>
  </cols>
  <sheetData>
    <row r="1" spans="2:12" ht="7.5" customHeight="1" x14ac:dyDescent="0.2"/>
    <row r="2" spans="2:12" ht="2.25" hidden="1" customHeight="1" x14ac:dyDescent="0.2"/>
    <row r="3" spans="2:12" ht="12" customHeight="1" x14ac:dyDescent="0.2"/>
    <row r="4" spans="2:12" ht="15" x14ac:dyDescent="0.25">
      <c r="D4" s="1" t="s">
        <v>312</v>
      </c>
      <c r="E4" s="55"/>
      <c r="F4" s="1"/>
      <c r="G4" s="1"/>
      <c r="H4" s="50"/>
    </row>
    <row r="5" spans="2:12" ht="15" x14ac:dyDescent="0.25">
      <c r="D5" s="1" t="s">
        <v>651</v>
      </c>
      <c r="E5" s="55"/>
      <c r="F5" s="1"/>
      <c r="G5" s="50"/>
      <c r="H5" s="50"/>
    </row>
    <row r="6" spans="2:12" ht="11.25" customHeight="1" x14ac:dyDescent="0.2"/>
    <row r="7" spans="2:12" ht="13.5" customHeight="1" x14ac:dyDescent="0.2">
      <c r="B7" s="3" t="s">
        <v>303</v>
      </c>
      <c r="C7" s="3" t="s">
        <v>599</v>
      </c>
      <c r="D7" s="3" t="s">
        <v>1</v>
      </c>
      <c r="E7" s="3" t="s">
        <v>2</v>
      </c>
      <c r="F7" s="3" t="s">
        <v>3</v>
      </c>
      <c r="G7" s="3"/>
      <c r="H7" s="3" t="s">
        <v>4</v>
      </c>
      <c r="I7" s="3" t="s">
        <v>5</v>
      </c>
      <c r="J7" s="3" t="s">
        <v>8</v>
      </c>
      <c r="K7" s="4" t="s">
        <v>6</v>
      </c>
      <c r="L7" s="3"/>
    </row>
    <row r="8" spans="2:12" ht="20.100000000000001" customHeight="1" x14ac:dyDescent="0.2">
      <c r="B8" s="91">
        <v>113</v>
      </c>
      <c r="C8" s="69" t="s">
        <v>338</v>
      </c>
      <c r="D8" s="69" t="s">
        <v>339</v>
      </c>
      <c r="E8" s="109">
        <f t="shared" ref="E8:E23" si="0">G8/F8</f>
        <v>38.32866666666667</v>
      </c>
      <c r="F8" s="69">
        <v>15</v>
      </c>
      <c r="G8" s="76">
        <f>J8-I8+H8</f>
        <v>574.93000000000006</v>
      </c>
      <c r="H8" s="69"/>
      <c r="I8" s="76">
        <v>175.07</v>
      </c>
      <c r="J8" s="76">
        <v>750</v>
      </c>
      <c r="K8" s="288"/>
      <c r="L8" s="289"/>
    </row>
    <row r="9" spans="2:12" ht="20.100000000000001" customHeight="1" x14ac:dyDescent="0.2">
      <c r="B9" s="91">
        <v>113</v>
      </c>
      <c r="C9" s="69" t="s">
        <v>340</v>
      </c>
      <c r="D9" s="69" t="s">
        <v>341</v>
      </c>
      <c r="E9" s="109">
        <f t="shared" si="0"/>
        <v>27.646000000000001</v>
      </c>
      <c r="F9" s="69">
        <v>15</v>
      </c>
      <c r="G9" s="76">
        <f t="shared" ref="G9:G23" si="1">J9-I9+H9</f>
        <v>414.69</v>
      </c>
      <c r="H9" s="69"/>
      <c r="I9" s="76">
        <v>185.31</v>
      </c>
      <c r="J9" s="76">
        <v>600</v>
      </c>
      <c r="K9" s="290"/>
      <c r="L9" s="291"/>
    </row>
    <row r="10" spans="2:12" ht="20.100000000000001" customHeight="1" x14ac:dyDescent="0.2">
      <c r="B10" s="91">
        <v>113</v>
      </c>
      <c r="C10" s="69" t="s">
        <v>342</v>
      </c>
      <c r="D10" s="69" t="s">
        <v>343</v>
      </c>
      <c r="E10" s="109">
        <f t="shared" si="0"/>
        <v>45.451999999999998</v>
      </c>
      <c r="F10" s="69">
        <v>15</v>
      </c>
      <c r="G10" s="76">
        <f t="shared" si="1"/>
        <v>681.78</v>
      </c>
      <c r="H10" s="69"/>
      <c r="I10" s="76">
        <v>168.22</v>
      </c>
      <c r="J10" s="76">
        <v>850</v>
      </c>
      <c r="K10" s="288"/>
      <c r="L10" s="289"/>
    </row>
    <row r="11" spans="2:12" ht="20.100000000000001" customHeight="1" x14ac:dyDescent="0.2">
      <c r="B11" s="91">
        <v>113</v>
      </c>
      <c r="C11" s="69" t="s">
        <v>344</v>
      </c>
      <c r="D11" s="69" t="s">
        <v>345</v>
      </c>
      <c r="E11" s="109">
        <f t="shared" si="0"/>
        <v>20.522666666666669</v>
      </c>
      <c r="F11" s="69">
        <v>15</v>
      </c>
      <c r="G11" s="76">
        <f t="shared" si="1"/>
        <v>307.84000000000003</v>
      </c>
      <c r="H11" s="69"/>
      <c r="I11" s="76">
        <v>192.16</v>
      </c>
      <c r="J11" s="76">
        <v>500</v>
      </c>
      <c r="K11" s="288"/>
      <c r="L11" s="289"/>
    </row>
    <row r="12" spans="2:12" ht="20.100000000000001" customHeight="1" x14ac:dyDescent="0.2">
      <c r="B12" s="91">
        <v>113</v>
      </c>
      <c r="C12" s="69" t="s">
        <v>346</v>
      </c>
      <c r="D12" s="69" t="s">
        <v>347</v>
      </c>
      <c r="E12" s="109">
        <f t="shared" si="0"/>
        <v>20.522666666666669</v>
      </c>
      <c r="F12" s="69">
        <v>15</v>
      </c>
      <c r="G12" s="76">
        <f t="shared" si="1"/>
        <v>307.84000000000003</v>
      </c>
      <c r="H12" s="69"/>
      <c r="I12" s="76">
        <v>192.16</v>
      </c>
      <c r="J12" s="76">
        <v>500</v>
      </c>
      <c r="K12" s="288"/>
      <c r="L12" s="289"/>
    </row>
    <row r="13" spans="2:12" ht="20.100000000000001" customHeight="1" x14ac:dyDescent="0.2">
      <c r="B13" s="91">
        <v>113</v>
      </c>
      <c r="C13" s="69" t="s">
        <v>348</v>
      </c>
      <c r="D13" s="69" t="s">
        <v>349</v>
      </c>
      <c r="E13" s="109">
        <f t="shared" si="0"/>
        <v>38.32866666666667</v>
      </c>
      <c r="F13" s="69">
        <v>15</v>
      </c>
      <c r="G13" s="76">
        <f t="shared" si="1"/>
        <v>574.93000000000006</v>
      </c>
      <c r="H13" s="69"/>
      <c r="I13" s="76">
        <v>175.07</v>
      </c>
      <c r="J13" s="76">
        <v>750</v>
      </c>
      <c r="K13" s="288"/>
      <c r="L13" s="289"/>
    </row>
    <row r="14" spans="2:12" ht="20.100000000000001" customHeight="1" x14ac:dyDescent="0.2">
      <c r="B14" s="91">
        <v>113</v>
      </c>
      <c r="C14" s="69" t="s">
        <v>350</v>
      </c>
      <c r="D14" s="69" t="s">
        <v>351</v>
      </c>
      <c r="E14" s="109">
        <f t="shared" si="0"/>
        <v>38.32866666666667</v>
      </c>
      <c r="F14" s="69">
        <v>15</v>
      </c>
      <c r="G14" s="76">
        <f t="shared" si="1"/>
        <v>574.93000000000006</v>
      </c>
      <c r="H14" s="69"/>
      <c r="I14" s="76">
        <v>175.07</v>
      </c>
      <c r="J14" s="76">
        <v>750</v>
      </c>
      <c r="K14" s="288"/>
      <c r="L14" s="289"/>
    </row>
    <row r="15" spans="2:12" ht="20.100000000000001" customHeight="1" x14ac:dyDescent="0.2">
      <c r="B15" s="91">
        <v>113</v>
      </c>
      <c r="C15" s="75" t="s">
        <v>352</v>
      </c>
      <c r="D15" s="75" t="s">
        <v>353</v>
      </c>
      <c r="E15" s="109">
        <f t="shared" si="0"/>
        <v>38.32866666666667</v>
      </c>
      <c r="F15" s="69">
        <v>15</v>
      </c>
      <c r="G15" s="76">
        <f t="shared" si="1"/>
        <v>574.93000000000006</v>
      </c>
      <c r="H15" s="69"/>
      <c r="I15" s="76">
        <v>175.07</v>
      </c>
      <c r="J15" s="76">
        <v>750</v>
      </c>
      <c r="K15" s="288"/>
      <c r="L15" s="289"/>
    </row>
    <row r="16" spans="2:12" ht="24" customHeight="1" x14ac:dyDescent="0.2">
      <c r="B16" s="91">
        <v>113</v>
      </c>
      <c r="C16" s="69" t="s">
        <v>354</v>
      </c>
      <c r="D16" s="75" t="s">
        <v>355</v>
      </c>
      <c r="E16" s="109">
        <f t="shared" si="0"/>
        <v>38.32866666666667</v>
      </c>
      <c r="F16" s="69">
        <v>15</v>
      </c>
      <c r="G16" s="76">
        <f t="shared" si="1"/>
        <v>574.93000000000006</v>
      </c>
      <c r="H16" s="69"/>
      <c r="I16" s="76">
        <v>175.07</v>
      </c>
      <c r="J16" s="76">
        <v>750</v>
      </c>
      <c r="K16" s="288"/>
      <c r="L16" s="289"/>
    </row>
    <row r="17" spans="2:12" ht="20.100000000000001" customHeight="1" x14ac:dyDescent="0.2">
      <c r="B17" s="67">
        <v>113</v>
      </c>
      <c r="C17" s="69" t="s">
        <v>375</v>
      </c>
      <c r="D17" s="75" t="s">
        <v>376</v>
      </c>
      <c r="E17" s="109">
        <f t="shared" si="0"/>
        <v>20.522666666666669</v>
      </c>
      <c r="F17" s="69">
        <v>15</v>
      </c>
      <c r="G17" s="76">
        <f t="shared" si="1"/>
        <v>307.84000000000003</v>
      </c>
      <c r="H17" s="69"/>
      <c r="I17" s="76">
        <v>192.16</v>
      </c>
      <c r="J17" s="76">
        <v>500</v>
      </c>
      <c r="K17" s="97"/>
      <c r="L17" s="98"/>
    </row>
    <row r="18" spans="2:12" ht="20.100000000000001" customHeight="1" x14ac:dyDescent="0.2">
      <c r="B18" s="67">
        <v>113</v>
      </c>
      <c r="C18" s="69" t="s">
        <v>380</v>
      </c>
      <c r="D18" s="75" t="s">
        <v>381</v>
      </c>
      <c r="E18" s="109">
        <f t="shared" si="0"/>
        <v>38.32866666666667</v>
      </c>
      <c r="F18" s="69">
        <v>15</v>
      </c>
      <c r="G18" s="76">
        <f t="shared" si="1"/>
        <v>574.93000000000006</v>
      </c>
      <c r="H18" s="69"/>
      <c r="I18" s="76">
        <v>175.07</v>
      </c>
      <c r="J18" s="76">
        <v>750</v>
      </c>
      <c r="K18" s="99"/>
      <c r="L18" s="100"/>
    </row>
    <row r="19" spans="2:12" ht="20.100000000000001" customHeight="1" x14ac:dyDescent="0.2">
      <c r="B19" s="67">
        <v>113</v>
      </c>
      <c r="C19" s="69" t="s">
        <v>384</v>
      </c>
      <c r="D19" s="75" t="s">
        <v>385</v>
      </c>
      <c r="E19" s="109">
        <f t="shared" si="0"/>
        <v>41.892666666666663</v>
      </c>
      <c r="F19" s="7">
        <v>15</v>
      </c>
      <c r="G19" s="76">
        <f t="shared" si="1"/>
        <v>628.39</v>
      </c>
      <c r="H19" s="3"/>
      <c r="I19" s="8">
        <v>171.61</v>
      </c>
      <c r="J19" s="8">
        <v>800</v>
      </c>
      <c r="K19" s="102"/>
      <c r="L19" s="103"/>
    </row>
    <row r="20" spans="2:12" ht="20.100000000000001" customHeight="1" x14ac:dyDescent="0.2">
      <c r="B20" s="67">
        <v>113</v>
      </c>
      <c r="C20" s="69" t="s">
        <v>395</v>
      </c>
      <c r="D20" s="75" t="s">
        <v>382</v>
      </c>
      <c r="E20" s="109">
        <f t="shared" si="0"/>
        <v>38.32866666666667</v>
      </c>
      <c r="F20" s="69">
        <v>15</v>
      </c>
      <c r="G20" s="76">
        <f t="shared" si="1"/>
        <v>574.93000000000006</v>
      </c>
      <c r="H20" s="69"/>
      <c r="I20" s="76">
        <v>175.07</v>
      </c>
      <c r="J20" s="76">
        <v>750</v>
      </c>
      <c r="K20" s="99"/>
      <c r="L20" s="100"/>
    </row>
    <row r="21" spans="2:12" ht="20.100000000000001" customHeight="1" x14ac:dyDescent="0.2">
      <c r="B21" s="67">
        <v>113</v>
      </c>
      <c r="C21" s="69" t="s">
        <v>398</v>
      </c>
      <c r="D21" s="75" t="s">
        <v>399</v>
      </c>
      <c r="E21" s="109">
        <f t="shared" si="0"/>
        <v>3.3419999999999996</v>
      </c>
      <c r="F21" s="134">
        <v>15</v>
      </c>
      <c r="G21" s="76">
        <f t="shared" si="1"/>
        <v>50.129999999999995</v>
      </c>
      <c r="H21" s="65"/>
      <c r="I21" s="72">
        <v>199.87</v>
      </c>
      <c r="J21" s="76">
        <v>250</v>
      </c>
      <c r="K21" s="288"/>
      <c r="L21" s="289"/>
    </row>
    <row r="22" spans="2:12" ht="20.100000000000001" customHeight="1" x14ac:dyDescent="0.2">
      <c r="B22" s="67">
        <v>113</v>
      </c>
      <c r="C22" s="69" t="s">
        <v>400</v>
      </c>
      <c r="D22" s="75" t="s">
        <v>401</v>
      </c>
      <c r="E22" s="109">
        <f t="shared" si="0"/>
        <v>20.522666666666669</v>
      </c>
      <c r="F22" s="140">
        <v>15</v>
      </c>
      <c r="G22" s="76">
        <f t="shared" si="1"/>
        <v>307.84000000000003</v>
      </c>
      <c r="H22" s="69"/>
      <c r="I22" s="76">
        <v>192.16</v>
      </c>
      <c r="J22" s="76">
        <v>500</v>
      </c>
      <c r="K22" s="106"/>
      <c r="L22" s="107"/>
    </row>
    <row r="23" spans="2:12" ht="20.100000000000001" customHeight="1" x14ac:dyDescent="0.2">
      <c r="B23" s="67">
        <v>113</v>
      </c>
      <c r="C23" s="69" t="s">
        <v>441</v>
      </c>
      <c r="D23" s="75" t="s">
        <v>440</v>
      </c>
      <c r="E23" s="109">
        <f t="shared" si="0"/>
        <v>20.522666666666669</v>
      </c>
      <c r="F23" s="69">
        <v>15</v>
      </c>
      <c r="G23" s="76">
        <f t="shared" si="1"/>
        <v>307.84000000000003</v>
      </c>
      <c r="H23" s="69"/>
      <c r="I23" s="76">
        <v>192.16</v>
      </c>
      <c r="J23" s="76">
        <v>500</v>
      </c>
      <c r="K23" s="288"/>
      <c r="L23" s="289"/>
    </row>
    <row r="24" spans="2:12" ht="17.25" customHeight="1" x14ac:dyDescent="0.2">
      <c r="B24" s="91"/>
      <c r="C24" s="10"/>
      <c r="D24" s="10"/>
      <c r="E24" s="108"/>
      <c r="F24" s="10"/>
      <c r="G24" s="81">
        <f>SUM(G8:G23)</f>
        <v>7338.7000000000025</v>
      </c>
      <c r="H24" s="81"/>
      <c r="I24" s="81">
        <f>SUM(I8:I23)</f>
        <v>2911.2999999999997</v>
      </c>
      <c r="J24" s="81">
        <f>SUM(J8:J23)</f>
        <v>10250</v>
      </c>
      <c r="K24" s="275"/>
      <c r="L24" s="276"/>
    </row>
    <row r="27" spans="2:12" x14ac:dyDescent="0.2">
      <c r="L27" s="212"/>
    </row>
  </sheetData>
  <mergeCells count="12">
    <mergeCell ref="K8:L8"/>
    <mergeCell ref="K9:L9"/>
    <mergeCell ref="K10:L10"/>
    <mergeCell ref="K16:L16"/>
    <mergeCell ref="K24:L24"/>
    <mergeCell ref="K11:L11"/>
    <mergeCell ref="K12:L12"/>
    <mergeCell ref="K13:L13"/>
    <mergeCell ref="K14:L14"/>
    <mergeCell ref="K15:L15"/>
    <mergeCell ref="K21:L21"/>
    <mergeCell ref="K23:L23"/>
  </mergeCells>
  <pageMargins left="0.15748031496062992" right="0.1574803149606299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3:O25"/>
  <sheetViews>
    <sheetView topLeftCell="A4" zoomScaleNormal="100" workbookViewId="0">
      <selection activeCell="G11" sqref="G11"/>
    </sheetView>
  </sheetViews>
  <sheetFormatPr baseColWidth="10" defaultRowHeight="12.75" x14ac:dyDescent="0.2"/>
  <cols>
    <col min="1" max="1" width="1.85546875" style="5" customWidth="1"/>
    <col min="2" max="2" width="5.42578125" style="54" customWidth="1"/>
    <col min="3" max="3" width="30.140625" style="5" customWidth="1"/>
    <col min="4" max="4" width="18.5703125" style="5" customWidth="1"/>
    <col min="5" max="5" width="8.28515625" style="5" customWidth="1"/>
    <col min="6" max="6" width="4.28515625" style="5" customWidth="1"/>
    <col min="7" max="7" width="11" style="5" customWidth="1"/>
    <col min="8" max="8" width="9.7109375" style="5" customWidth="1"/>
    <col min="9" max="9" width="5.28515625" style="5" customWidth="1"/>
    <col min="10" max="10" width="10.7109375" style="5" customWidth="1"/>
    <col min="11" max="11" width="11.42578125" style="5"/>
    <col min="12" max="12" width="23.85546875" style="5" customWidth="1"/>
    <col min="13" max="16384" width="11.42578125" style="5"/>
  </cols>
  <sheetData>
    <row r="3" spans="2:15" ht="15" x14ac:dyDescent="0.25">
      <c r="D3" s="1" t="s">
        <v>306</v>
      </c>
      <c r="E3" s="1"/>
      <c r="F3" s="1"/>
      <c r="G3" s="1"/>
    </row>
    <row r="4" spans="2:15" ht="15" x14ac:dyDescent="0.25">
      <c r="D4" s="1" t="s">
        <v>640</v>
      </c>
      <c r="E4" s="1"/>
      <c r="F4" s="1"/>
    </row>
    <row r="5" spans="2:15" ht="15" x14ac:dyDescent="0.25">
      <c r="E5" s="1"/>
      <c r="F5" s="1"/>
      <c r="G5" s="1"/>
      <c r="H5" s="1"/>
    </row>
    <row r="6" spans="2:15" ht="15" x14ac:dyDescent="0.25">
      <c r="E6" s="1"/>
      <c r="F6" s="1"/>
      <c r="G6" s="1"/>
      <c r="H6" s="1"/>
    </row>
    <row r="8" spans="2:15" s="80" customFormat="1" ht="15" x14ac:dyDescent="0.25">
      <c r="B8" s="46" t="s">
        <v>303</v>
      </c>
      <c r="C8" s="46" t="s">
        <v>0</v>
      </c>
      <c r="D8" s="46" t="s">
        <v>1</v>
      </c>
      <c r="E8" s="46" t="s">
        <v>2</v>
      </c>
      <c r="F8" s="46" t="s">
        <v>3</v>
      </c>
      <c r="G8" s="46" t="s">
        <v>304</v>
      </c>
      <c r="H8" s="46" t="s">
        <v>4</v>
      </c>
      <c r="I8" s="46" t="s">
        <v>5</v>
      </c>
      <c r="J8" s="46" t="s">
        <v>8</v>
      </c>
      <c r="K8" s="2" t="s">
        <v>6</v>
      </c>
      <c r="L8" s="46"/>
    </row>
    <row r="9" spans="2:15" ht="30" customHeight="1" x14ac:dyDescent="0.2">
      <c r="B9" s="52">
        <v>113</v>
      </c>
      <c r="C9" s="65" t="s">
        <v>22</v>
      </c>
      <c r="D9" s="10" t="s">
        <v>7</v>
      </c>
      <c r="E9" s="40">
        <f>G9/F9</f>
        <v>462.25933333333336</v>
      </c>
      <c r="F9" s="207">
        <v>15</v>
      </c>
      <c r="G9" s="40">
        <f>J9+H9</f>
        <v>6933.89</v>
      </c>
      <c r="H9" s="10">
        <v>933.89</v>
      </c>
      <c r="I9" s="10">
        <v>0</v>
      </c>
      <c r="J9" s="11">
        <v>6000</v>
      </c>
      <c r="K9" s="275"/>
      <c r="L9" s="276"/>
    </row>
    <row r="10" spans="2:15" ht="30" customHeight="1" x14ac:dyDescent="0.2">
      <c r="B10" s="52">
        <v>113</v>
      </c>
      <c r="C10" s="65" t="s">
        <v>23</v>
      </c>
      <c r="D10" s="10" t="s">
        <v>7</v>
      </c>
      <c r="E10" s="40">
        <f t="shared" ref="E10:E17" si="0">G10/F10</f>
        <v>462.25933333333336</v>
      </c>
      <c r="F10" s="207">
        <v>15</v>
      </c>
      <c r="G10" s="40">
        <f t="shared" ref="G10:G17" si="1">J10+H10</f>
        <v>6933.89</v>
      </c>
      <c r="H10" s="10">
        <v>933.89</v>
      </c>
      <c r="I10" s="10">
        <v>0</v>
      </c>
      <c r="J10" s="11">
        <v>6000</v>
      </c>
      <c r="K10" s="275"/>
      <c r="L10" s="276"/>
    </row>
    <row r="11" spans="2:15" ht="30" customHeight="1" x14ac:dyDescent="0.2">
      <c r="B11" s="52">
        <v>113</v>
      </c>
      <c r="C11" s="65" t="s">
        <v>24</v>
      </c>
      <c r="D11" s="10" t="s">
        <v>7</v>
      </c>
      <c r="E11" s="40">
        <f t="shared" si="0"/>
        <v>462.25933333333336</v>
      </c>
      <c r="F11" s="207">
        <v>15</v>
      </c>
      <c r="G11" s="40">
        <f t="shared" si="1"/>
        <v>6933.89</v>
      </c>
      <c r="H11" s="10">
        <v>933.89</v>
      </c>
      <c r="I11" s="10">
        <v>0</v>
      </c>
      <c r="J11" s="11">
        <v>6000</v>
      </c>
      <c r="K11" s="275"/>
      <c r="L11" s="276"/>
    </row>
    <row r="12" spans="2:15" ht="30" customHeight="1" x14ac:dyDescent="0.2">
      <c r="B12" s="52">
        <v>113</v>
      </c>
      <c r="C12" s="65" t="s">
        <v>25</v>
      </c>
      <c r="D12" s="10" t="s">
        <v>7</v>
      </c>
      <c r="E12" s="40">
        <f t="shared" si="0"/>
        <v>462.25933333333336</v>
      </c>
      <c r="F12" s="207">
        <v>15</v>
      </c>
      <c r="G12" s="40">
        <f t="shared" si="1"/>
        <v>6933.89</v>
      </c>
      <c r="H12" s="10">
        <v>933.89</v>
      </c>
      <c r="I12" s="10">
        <v>0</v>
      </c>
      <c r="J12" s="11">
        <v>6000</v>
      </c>
      <c r="K12" s="275"/>
      <c r="L12" s="276"/>
    </row>
    <row r="13" spans="2:15" ht="30" customHeight="1" x14ac:dyDescent="0.2">
      <c r="B13" s="52">
        <v>113</v>
      </c>
      <c r="C13" s="65" t="s">
        <v>26</v>
      </c>
      <c r="D13" s="10" t="s">
        <v>7</v>
      </c>
      <c r="E13" s="40">
        <f t="shared" si="0"/>
        <v>462.25933333333336</v>
      </c>
      <c r="F13" s="207">
        <v>15</v>
      </c>
      <c r="G13" s="40">
        <f t="shared" si="1"/>
        <v>6933.89</v>
      </c>
      <c r="H13" s="10">
        <v>933.89</v>
      </c>
      <c r="I13" s="10">
        <v>0</v>
      </c>
      <c r="J13" s="11">
        <v>6000</v>
      </c>
      <c r="K13" s="275"/>
      <c r="L13" s="276"/>
    </row>
    <row r="14" spans="2:15" ht="30" customHeight="1" x14ac:dyDescent="0.25">
      <c r="B14" s="52">
        <v>113</v>
      </c>
      <c r="C14" s="65" t="s">
        <v>33</v>
      </c>
      <c r="D14" s="10" t="s">
        <v>7</v>
      </c>
      <c r="E14" s="40">
        <f t="shared" si="0"/>
        <v>462.25933333333336</v>
      </c>
      <c r="F14" s="207">
        <v>15</v>
      </c>
      <c r="G14" s="40">
        <f t="shared" si="1"/>
        <v>6933.89</v>
      </c>
      <c r="H14" s="10">
        <v>933.89</v>
      </c>
      <c r="I14" s="10">
        <v>0</v>
      </c>
      <c r="J14" s="11">
        <v>6000</v>
      </c>
      <c r="K14" s="275"/>
      <c r="L14" s="276"/>
      <c r="O14"/>
    </row>
    <row r="15" spans="2:15" ht="30" customHeight="1" x14ac:dyDescent="0.2">
      <c r="B15" s="52">
        <v>113</v>
      </c>
      <c r="C15" s="65" t="s">
        <v>34</v>
      </c>
      <c r="D15" s="10" t="s">
        <v>7</v>
      </c>
      <c r="E15" s="40">
        <f t="shared" si="0"/>
        <v>462.25933333333336</v>
      </c>
      <c r="F15" s="207">
        <v>15</v>
      </c>
      <c r="G15" s="40">
        <f t="shared" si="1"/>
        <v>6933.89</v>
      </c>
      <c r="H15" s="10">
        <v>933.89</v>
      </c>
      <c r="I15" s="10">
        <v>0</v>
      </c>
      <c r="J15" s="11">
        <v>6000</v>
      </c>
      <c r="K15" s="275"/>
      <c r="L15" s="276"/>
    </row>
    <row r="16" spans="2:15" ht="30" customHeight="1" x14ac:dyDescent="0.2">
      <c r="B16" s="52">
        <v>113</v>
      </c>
      <c r="C16" s="65" t="s">
        <v>36</v>
      </c>
      <c r="D16" s="10" t="s">
        <v>7</v>
      </c>
      <c r="E16" s="40">
        <f t="shared" si="0"/>
        <v>462.25933333333336</v>
      </c>
      <c r="F16" s="207">
        <v>15</v>
      </c>
      <c r="G16" s="40">
        <f t="shared" si="1"/>
        <v>6933.89</v>
      </c>
      <c r="H16" s="10">
        <v>933.89</v>
      </c>
      <c r="I16" s="10">
        <v>0</v>
      </c>
      <c r="J16" s="11">
        <v>6000</v>
      </c>
      <c r="K16" s="275"/>
      <c r="L16" s="276"/>
    </row>
    <row r="17" spans="2:12" ht="30" customHeight="1" x14ac:dyDescent="0.2">
      <c r="B17" s="52">
        <v>113</v>
      </c>
      <c r="C17" s="65" t="s">
        <v>35</v>
      </c>
      <c r="D17" s="10" t="s">
        <v>7</v>
      </c>
      <c r="E17" s="40">
        <f t="shared" si="0"/>
        <v>462.25933333333336</v>
      </c>
      <c r="F17" s="207">
        <v>15</v>
      </c>
      <c r="G17" s="40">
        <f t="shared" si="1"/>
        <v>6933.89</v>
      </c>
      <c r="H17" s="10">
        <v>933.89</v>
      </c>
      <c r="I17" s="10">
        <v>0</v>
      </c>
      <c r="J17" s="11">
        <v>6000</v>
      </c>
      <c r="K17" s="275"/>
      <c r="L17" s="276"/>
    </row>
    <row r="18" spans="2:12" ht="19.5" customHeight="1" x14ac:dyDescent="0.2">
      <c r="B18" s="52"/>
      <c r="C18" s="10"/>
      <c r="D18" s="10"/>
      <c r="E18" s="10"/>
      <c r="F18" s="10"/>
      <c r="G18" s="41">
        <f>SUM(G9:G17)</f>
        <v>62405.01</v>
      </c>
      <c r="H18" s="41">
        <f>SUM(H9:H17)</f>
        <v>8405.01</v>
      </c>
      <c r="I18" s="41"/>
      <c r="J18" s="41">
        <f>SUM(J9:J17)</f>
        <v>54000</v>
      </c>
      <c r="K18" s="275"/>
      <c r="L18" s="276"/>
    </row>
    <row r="23" spans="2:12" x14ac:dyDescent="0.2">
      <c r="J23" s="53"/>
    </row>
    <row r="25" spans="2:12" x14ac:dyDescent="0.2">
      <c r="E25" s="5" t="s">
        <v>236</v>
      </c>
    </row>
  </sheetData>
  <mergeCells count="10"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K14:L14"/>
  </mergeCells>
  <pageMargins left="0.15748031496062992" right="0.15748031496062992" top="0.74803149606299213" bottom="0.74803149606299213" header="0.31496062992125984" footer="0.31496062992125984"/>
  <pageSetup scale="9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A1:M90"/>
  <sheetViews>
    <sheetView topLeftCell="A65" zoomScaleNormal="100" workbookViewId="0">
      <selection activeCell="G6" sqref="G6:G21"/>
    </sheetView>
  </sheetViews>
  <sheetFormatPr baseColWidth="10" defaultRowHeight="15" x14ac:dyDescent="0.25"/>
  <cols>
    <col min="1" max="1" width="0.7109375" customWidth="1"/>
    <col min="2" max="2" width="4.5703125" style="59" customWidth="1"/>
    <col min="3" max="3" width="26.28515625" customWidth="1"/>
    <col min="4" max="4" width="28.42578125" customWidth="1"/>
    <col min="5" max="5" width="8.5703125" style="213" customWidth="1"/>
    <col min="6" max="6" width="4.5703125" style="59" customWidth="1"/>
    <col min="7" max="7" width="10.7109375" customWidth="1"/>
    <col min="8" max="8" width="7.7109375" customWidth="1"/>
    <col min="9" max="9" width="10.42578125" customWidth="1"/>
    <col min="10" max="10" width="11" customWidth="1"/>
    <col min="12" max="12" width="22.5703125" customWidth="1"/>
  </cols>
  <sheetData>
    <row r="1" spans="2:12" ht="12.75" customHeight="1" x14ac:dyDescent="0.25"/>
    <row r="2" spans="2:12" x14ac:dyDescent="0.25">
      <c r="D2" s="1" t="s">
        <v>311</v>
      </c>
      <c r="E2" s="214"/>
      <c r="F2" s="55"/>
      <c r="G2" s="1"/>
    </row>
    <row r="3" spans="2:12" x14ac:dyDescent="0.25">
      <c r="D3" s="1" t="s">
        <v>653</v>
      </c>
      <c r="E3" s="214"/>
      <c r="F3" s="55"/>
    </row>
    <row r="4" spans="2:12" x14ac:dyDescent="0.25">
      <c r="E4" s="214"/>
      <c r="F4" s="55"/>
      <c r="G4" s="1"/>
      <c r="H4" s="1"/>
    </row>
    <row r="5" spans="2:12" s="5" customFormat="1" ht="14.25" customHeight="1" x14ac:dyDescent="0.25">
      <c r="B5" s="68" t="s">
        <v>305</v>
      </c>
      <c r="C5" s="46" t="s">
        <v>594</v>
      </c>
      <c r="D5" s="46" t="s">
        <v>1</v>
      </c>
      <c r="E5" s="2" t="s">
        <v>2</v>
      </c>
      <c r="F5" s="46" t="s">
        <v>3</v>
      </c>
      <c r="G5" s="46"/>
      <c r="H5" s="68" t="s">
        <v>4</v>
      </c>
      <c r="I5" s="46" t="s">
        <v>5</v>
      </c>
      <c r="J5" s="46" t="s">
        <v>8</v>
      </c>
      <c r="K5" s="2" t="s">
        <v>6</v>
      </c>
      <c r="L5" s="46"/>
    </row>
    <row r="6" spans="2:12" s="5" customFormat="1" ht="20.100000000000001" customHeight="1" x14ac:dyDescent="0.2">
      <c r="B6" s="67">
        <v>113</v>
      </c>
      <c r="C6" s="70" t="s">
        <v>90</v>
      </c>
      <c r="D6" s="70" t="s">
        <v>80</v>
      </c>
      <c r="E6" s="71">
        <f>G6/F6</f>
        <v>91.760666666666665</v>
      </c>
      <c r="F6" s="67">
        <v>15</v>
      </c>
      <c r="G6" s="142">
        <f>J6-I6+H6</f>
        <v>1376.41</v>
      </c>
      <c r="H6" s="143"/>
      <c r="I6" s="144">
        <v>123.59</v>
      </c>
      <c r="J6" s="144">
        <v>1500</v>
      </c>
      <c r="K6" s="280"/>
      <c r="L6" s="281"/>
    </row>
    <row r="7" spans="2:12" s="5" customFormat="1" ht="20.100000000000001" customHeight="1" x14ac:dyDescent="0.2">
      <c r="B7" s="67">
        <v>113</v>
      </c>
      <c r="C7" s="70" t="s">
        <v>219</v>
      </c>
      <c r="D7" s="70" t="s">
        <v>117</v>
      </c>
      <c r="E7" s="71">
        <f t="shared" ref="E7:E18" si="0">G7/F7</f>
        <v>20.522666666666669</v>
      </c>
      <c r="F7" s="67">
        <v>15</v>
      </c>
      <c r="G7" s="142">
        <f t="shared" ref="G7:G18" si="1">J7-I7+H7</f>
        <v>307.84000000000003</v>
      </c>
      <c r="H7" s="143"/>
      <c r="I7" s="144">
        <v>192.16</v>
      </c>
      <c r="J7" s="144">
        <v>500</v>
      </c>
      <c r="K7" s="280"/>
      <c r="L7" s="281"/>
    </row>
    <row r="8" spans="2:12" s="5" customFormat="1" ht="24" customHeight="1" x14ac:dyDescent="0.2">
      <c r="B8" s="67">
        <v>113</v>
      </c>
      <c r="C8" s="141" t="s">
        <v>201</v>
      </c>
      <c r="D8" s="141" t="s">
        <v>119</v>
      </c>
      <c r="E8" s="71">
        <f t="shared" si="0"/>
        <v>128.22800000000001</v>
      </c>
      <c r="F8" s="67">
        <v>15</v>
      </c>
      <c r="G8" s="142">
        <f t="shared" si="1"/>
        <v>1923.42</v>
      </c>
      <c r="H8" s="143"/>
      <c r="I8" s="144">
        <v>76.58</v>
      </c>
      <c r="J8" s="144">
        <v>2000</v>
      </c>
      <c r="K8" s="280"/>
      <c r="L8" s="281"/>
    </row>
    <row r="9" spans="2:12" s="5" customFormat="1" ht="24.75" customHeight="1" x14ac:dyDescent="0.2">
      <c r="B9" s="67">
        <v>113</v>
      </c>
      <c r="C9" s="70" t="s">
        <v>203</v>
      </c>
      <c r="D9" s="141" t="s">
        <v>121</v>
      </c>
      <c r="E9" s="71">
        <f t="shared" ref="E9" si="2">G9/F9</f>
        <v>98.884</v>
      </c>
      <c r="F9" s="67">
        <v>15</v>
      </c>
      <c r="G9" s="142">
        <f t="shared" ref="G9" si="3">J9-I9</f>
        <v>1483.26</v>
      </c>
      <c r="H9" s="143"/>
      <c r="I9" s="144">
        <v>116.74</v>
      </c>
      <c r="J9" s="144">
        <v>1600</v>
      </c>
      <c r="K9" s="280"/>
      <c r="L9" s="281"/>
    </row>
    <row r="10" spans="2:12" s="5" customFormat="1" ht="24.75" customHeight="1" x14ac:dyDescent="0.2">
      <c r="B10" s="67">
        <v>113</v>
      </c>
      <c r="C10" s="70" t="s">
        <v>212</v>
      </c>
      <c r="D10" s="70" t="s">
        <v>127</v>
      </c>
      <c r="E10" s="71">
        <f t="shared" si="0"/>
        <v>98.884</v>
      </c>
      <c r="F10" s="67">
        <v>15</v>
      </c>
      <c r="G10" s="142">
        <f t="shared" ref="G10" si="4">J10-I10</f>
        <v>1483.26</v>
      </c>
      <c r="H10" s="143"/>
      <c r="I10" s="144">
        <v>116.74</v>
      </c>
      <c r="J10" s="144">
        <v>1600</v>
      </c>
      <c r="K10" s="280"/>
      <c r="L10" s="281"/>
    </row>
    <row r="11" spans="2:12" s="5" customFormat="1" ht="20.100000000000001" customHeight="1" x14ac:dyDescent="0.2">
      <c r="B11" s="67">
        <v>113</v>
      </c>
      <c r="C11" s="70" t="s">
        <v>205</v>
      </c>
      <c r="D11" s="141" t="s">
        <v>123</v>
      </c>
      <c r="E11" s="71">
        <f t="shared" si="0"/>
        <v>137.12866666666665</v>
      </c>
      <c r="F11" s="67">
        <v>15</v>
      </c>
      <c r="G11" s="142">
        <f t="shared" si="1"/>
        <v>2056.9299999999998</v>
      </c>
      <c r="H11" s="143"/>
      <c r="I11" s="144">
        <v>68.069999999999993</v>
      </c>
      <c r="J11" s="144">
        <v>2125</v>
      </c>
      <c r="K11" s="280"/>
      <c r="L11" s="281"/>
    </row>
    <row r="12" spans="2:12" s="5" customFormat="1" ht="27.75" customHeight="1" x14ac:dyDescent="0.2">
      <c r="B12" s="67">
        <v>113</v>
      </c>
      <c r="C12" s="70" t="s">
        <v>207</v>
      </c>
      <c r="D12" s="141" t="s">
        <v>125</v>
      </c>
      <c r="E12" s="71">
        <f t="shared" si="0"/>
        <v>137.12866666666665</v>
      </c>
      <c r="F12" s="67">
        <v>15</v>
      </c>
      <c r="G12" s="142">
        <f t="shared" si="1"/>
        <v>2056.9299999999998</v>
      </c>
      <c r="H12" s="143"/>
      <c r="I12" s="144">
        <v>68.069999999999993</v>
      </c>
      <c r="J12" s="144">
        <v>2125</v>
      </c>
      <c r="K12" s="280"/>
      <c r="L12" s="281"/>
    </row>
    <row r="13" spans="2:12" s="5" customFormat="1" ht="27.75" customHeight="1" x14ac:dyDescent="0.2">
      <c r="B13" s="67">
        <v>113</v>
      </c>
      <c r="C13" s="70" t="s">
        <v>210</v>
      </c>
      <c r="D13" s="141" t="s">
        <v>125</v>
      </c>
      <c r="E13" s="71">
        <f t="shared" si="0"/>
        <v>121.10466666666666</v>
      </c>
      <c r="F13" s="67">
        <v>15</v>
      </c>
      <c r="G13" s="142">
        <f t="shared" si="1"/>
        <v>1816.57</v>
      </c>
      <c r="H13" s="66"/>
      <c r="I13" s="66">
        <v>83.43</v>
      </c>
      <c r="J13" s="66">
        <v>1900</v>
      </c>
      <c r="K13" s="280"/>
      <c r="L13" s="281"/>
    </row>
    <row r="14" spans="2:12" s="5" customFormat="1" ht="23.25" customHeight="1" x14ac:dyDescent="0.2">
      <c r="B14" s="67">
        <v>113</v>
      </c>
      <c r="C14" s="70" t="s">
        <v>208</v>
      </c>
      <c r="D14" s="141" t="s">
        <v>595</v>
      </c>
      <c r="E14" s="71">
        <f t="shared" si="0"/>
        <v>48.302</v>
      </c>
      <c r="F14" s="67">
        <v>15</v>
      </c>
      <c r="G14" s="142">
        <f t="shared" si="1"/>
        <v>724.53</v>
      </c>
      <c r="H14" s="143"/>
      <c r="I14" s="144">
        <v>165.47</v>
      </c>
      <c r="J14" s="144">
        <v>890</v>
      </c>
      <c r="K14" s="280"/>
      <c r="L14" s="281"/>
    </row>
    <row r="15" spans="2:12" s="5" customFormat="1" ht="25.5" customHeight="1" x14ac:dyDescent="0.2">
      <c r="B15" s="67">
        <v>113</v>
      </c>
      <c r="C15" s="70" t="s">
        <v>209</v>
      </c>
      <c r="D15" s="141" t="s">
        <v>596</v>
      </c>
      <c r="E15" s="71">
        <f t="shared" si="0"/>
        <v>41.892666666666663</v>
      </c>
      <c r="F15" s="67">
        <v>15</v>
      </c>
      <c r="G15" s="142">
        <f t="shared" si="1"/>
        <v>628.39</v>
      </c>
      <c r="H15" s="143"/>
      <c r="I15" s="144">
        <v>171.61</v>
      </c>
      <c r="J15" s="144">
        <v>800</v>
      </c>
      <c r="K15" s="280"/>
      <c r="L15" s="281"/>
    </row>
    <row r="16" spans="2:12" s="5" customFormat="1" ht="26.25" customHeight="1" x14ac:dyDescent="0.25">
      <c r="B16" s="165">
        <v>113</v>
      </c>
      <c r="C16" s="65" t="s">
        <v>91</v>
      </c>
      <c r="D16" s="43" t="s">
        <v>261</v>
      </c>
      <c r="E16" s="71">
        <f t="shared" si="0"/>
        <v>98.38333333333334</v>
      </c>
      <c r="F16" s="208">
        <v>15</v>
      </c>
      <c r="G16" s="142">
        <f t="shared" si="1"/>
        <v>1475.75</v>
      </c>
      <c r="H16" s="10"/>
      <c r="I16" s="49">
        <v>117.25</v>
      </c>
      <c r="J16" s="11">
        <v>1593</v>
      </c>
      <c r="K16" s="280"/>
      <c r="L16" s="281"/>
    </row>
    <row r="17" spans="2:12" s="5" customFormat="1" ht="28.5" customHeight="1" x14ac:dyDescent="0.25">
      <c r="B17" s="164">
        <v>113</v>
      </c>
      <c r="C17" s="73" t="s">
        <v>428</v>
      </c>
      <c r="D17" s="73" t="s">
        <v>597</v>
      </c>
      <c r="E17" s="71">
        <v>91.76</v>
      </c>
      <c r="F17" s="67">
        <v>15</v>
      </c>
      <c r="G17" s="142">
        <f t="shared" ref="G17" si="5">J17-I17+H17</f>
        <v>1376.41</v>
      </c>
      <c r="H17" s="65"/>
      <c r="I17" s="72">
        <v>123.59</v>
      </c>
      <c r="J17" s="66">
        <v>1500</v>
      </c>
      <c r="K17" s="280"/>
      <c r="L17" s="281"/>
    </row>
    <row r="18" spans="2:12" s="5" customFormat="1" ht="27" customHeight="1" x14ac:dyDescent="0.25">
      <c r="B18" s="164">
        <v>113</v>
      </c>
      <c r="C18" s="65" t="s">
        <v>115</v>
      </c>
      <c r="D18" s="73" t="s">
        <v>543</v>
      </c>
      <c r="E18" s="71">
        <f t="shared" si="0"/>
        <v>91.760666666666665</v>
      </c>
      <c r="F18" s="67">
        <v>15</v>
      </c>
      <c r="G18" s="142">
        <f t="shared" si="1"/>
        <v>1376.41</v>
      </c>
      <c r="H18" s="65"/>
      <c r="I18" s="72">
        <v>123.59</v>
      </c>
      <c r="J18" s="66">
        <v>1500</v>
      </c>
      <c r="K18" s="280"/>
      <c r="L18" s="281"/>
    </row>
    <row r="19" spans="2:12" s="5" customFormat="1" ht="27" customHeight="1" x14ac:dyDescent="0.2">
      <c r="B19" s="67">
        <v>113</v>
      </c>
      <c r="C19" s="70" t="s">
        <v>601</v>
      </c>
      <c r="D19" s="141" t="s">
        <v>602</v>
      </c>
      <c r="E19" s="71">
        <v>121.1</v>
      </c>
      <c r="F19" s="67">
        <v>13</v>
      </c>
      <c r="G19" s="142">
        <v>1573</v>
      </c>
      <c r="H19" s="66"/>
      <c r="I19" s="66">
        <v>85</v>
      </c>
      <c r="J19" s="66">
        <v>1658</v>
      </c>
      <c r="K19" s="280"/>
      <c r="L19" s="281"/>
    </row>
    <row r="20" spans="2:12" s="5" customFormat="1" ht="20.100000000000001" customHeight="1" x14ac:dyDescent="0.2">
      <c r="B20" s="67">
        <v>113</v>
      </c>
      <c r="C20" s="70" t="s">
        <v>279</v>
      </c>
      <c r="D20" s="70" t="s">
        <v>278</v>
      </c>
      <c r="E20" s="71">
        <v>70.94</v>
      </c>
      <c r="F20" s="67">
        <v>15</v>
      </c>
      <c r="G20" s="142">
        <v>1064.0899999999999</v>
      </c>
      <c r="H20" s="143"/>
      <c r="I20" s="144">
        <v>135.91</v>
      </c>
      <c r="J20" s="144">
        <v>1200</v>
      </c>
      <c r="K20" s="280"/>
      <c r="L20" s="281"/>
    </row>
    <row r="21" spans="2:12" s="5" customFormat="1" ht="18" customHeight="1" x14ac:dyDescent="0.2">
      <c r="B21" s="67"/>
      <c r="C21" s="70"/>
      <c r="D21" s="70"/>
      <c r="E21" s="70"/>
      <c r="F21" s="67"/>
      <c r="G21" s="145">
        <f>SUM(G6:G20)</f>
        <v>20723.2</v>
      </c>
      <c r="H21" s="145"/>
      <c r="I21" s="145">
        <f>SUM(I6:I20)</f>
        <v>1767.8</v>
      </c>
      <c r="J21" s="145">
        <f>SUM(J6:J20)</f>
        <v>22491</v>
      </c>
      <c r="K21" s="275"/>
      <c r="L21" s="276"/>
    </row>
    <row r="23" spans="2:12" x14ac:dyDescent="0.25">
      <c r="J23" s="221"/>
      <c r="L23" s="221"/>
    </row>
    <row r="24" spans="2:12" ht="14.25" customHeight="1" x14ac:dyDescent="0.25"/>
    <row r="25" spans="2:12" ht="1.5" hidden="1" customHeight="1" x14ac:dyDescent="0.25"/>
    <row r="26" spans="2:12" ht="23.25" customHeight="1" x14ac:dyDescent="0.25"/>
    <row r="32" spans="2:12" x14ac:dyDescent="0.25">
      <c r="D32" s="1" t="s">
        <v>311</v>
      </c>
      <c r="E32" s="214"/>
      <c r="F32" s="55"/>
      <c r="G32" s="1"/>
    </row>
    <row r="33" spans="1:12" x14ac:dyDescent="0.25">
      <c r="D33" s="1" t="s">
        <v>653</v>
      </c>
      <c r="E33" s="214"/>
      <c r="F33" s="55"/>
    </row>
    <row r="34" spans="1:12" x14ac:dyDescent="0.25">
      <c r="E34" s="214"/>
      <c r="F34" s="55"/>
      <c r="G34" s="1"/>
      <c r="H34" s="1"/>
    </row>
    <row r="35" spans="1:12" x14ac:dyDescent="0.25">
      <c r="A35" s="5"/>
      <c r="B35" s="3" t="s">
        <v>305</v>
      </c>
      <c r="C35" s="46" t="s">
        <v>593</v>
      </c>
      <c r="D35" s="46" t="s">
        <v>1</v>
      </c>
      <c r="E35" s="2" t="s">
        <v>2</v>
      </c>
      <c r="F35" s="46" t="s">
        <v>3</v>
      </c>
      <c r="G35" s="46"/>
      <c r="H35" s="68" t="s">
        <v>4</v>
      </c>
      <c r="I35" s="46" t="s">
        <v>5</v>
      </c>
      <c r="J35" s="46" t="s">
        <v>8</v>
      </c>
      <c r="K35" s="2" t="s">
        <v>6</v>
      </c>
      <c r="L35" s="46"/>
    </row>
    <row r="36" spans="1:12" ht="30" customHeight="1" x14ac:dyDescent="0.25">
      <c r="A36" s="5"/>
      <c r="B36" s="67">
        <v>113</v>
      </c>
      <c r="C36" s="70" t="s">
        <v>202</v>
      </c>
      <c r="D36" s="141" t="s">
        <v>120</v>
      </c>
      <c r="E36" s="71">
        <f t="shared" ref="E36:E38" si="6">G36/F36</f>
        <v>79.50866666666667</v>
      </c>
      <c r="F36" s="67">
        <v>15</v>
      </c>
      <c r="G36" s="142">
        <f t="shared" ref="G36:G38" si="7">J36-I36</f>
        <v>1192.6300000000001</v>
      </c>
      <c r="H36" s="143"/>
      <c r="I36" s="144">
        <v>135.37</v>
      </c>
      <c r="J36" s="144">
        <v>1328</v>
      </c>
      <c r="K36" s="280"/>
      <c r="L36" s="281"/>
    </row>
    <row r="37" spans="1:12" ht="20.100000000000001" customHeight="1" x14ac:dyDescent="0.25">
      <c r="A37" s="5"/>
      <c r="B37" s="67">
        <v>113</v>
      </c>
      <c r="C37" s="70" t="s">
        <v>206</v>
      </c>
      <c r="D37" s="141" t="s">
        <v>124</v>
      </c>
      <c r="E37" s="71">
        <f t="shared" si="6"/>
        <v>60.564</v>
      </c>
      <c r="F37" s="67">
        <v>15</v>
      </c>
      <c r="G37" s="142">
        <f t="shared" si="7"/>
        <v>908.46</v>
      </c>
      <c r="H37" s="143"/>
      <c r="I37" s="144">
        <v>153.54</v>
      </c>
      <c r="J37" s="144">
        <v>1062</v>
      </c>
      <c r="K37" s="280"/>
      <c r="L37" s="281"/>
    </row>
    <row r="38" spans="1:12" ht="20.100000000000001" customHeight="1" x14ac:dyDescent="0.25">
      <c r="A38" s="5"/>
      <c r="B38" s="67">
        <v>113</v>
      </c>
      <c r="C38" s="181" t="s">
        <v>220</v>
      </c>
      <c r="D38" s="70" t="s">
        <v>118</v>
      </c>
      <c r="E38" s="71">
        <f t="shared" si="6"/>
        <v>56.138666666666673</v>
      </c>
      <c r="F38" s="67">
        <v>15</v>
      </c>
      <c r="G38" s="142">
        <f t="shared" si="7"/>
        <v>842.08</v>
      </c>
      <c r="H38" s="143"/>
      <c r="I38" s="144">
        <v>157.91999999999999</v>
      </c>
      <c r="J38" s="144">
        <v>1000</v>
      </c>
      <c r="K38" s="280"/>
      <c r="L38" s="281"/>
    </row>
    <row r="39" spans="1:12" ht="27" customHeight="1" x14ac:dyDescent="0.25">
      <c r="A39" s="5"/>
      <c r="B39" s="67">
        <v>113</v>
      </c>
      <c r="C39" s="70" t="s">
        <v>329</v>
      </c>
      <c r="D39" s="141" t="s">
        <v>114</v>
      </c>
      <c r="E39" s="71">
        <f t="shared" ref="E39:E49" si="8">G39/F39</f>
        <v>98.884</v>
      </c>
      <c r="F39" s="67">
        <v>15</v>
      </c>
      <c r="G39" s="142">
        <f t="shared" ref="G39:G49" si="9">J39-I39</f>
        <v>1483.26</v>
      </c>
      <c r="H39" s="143"/>
      <c r="I39" s="144">
        <v>116.74</v>
      </c>
      <c r="J39" s="144">
        <v>1600</v>
      </c>
      <c r="K39" s="280"/>
      <c r="L39" s="281"/>
    </row>
    <row r="40" spans="1:12" ht="20.100000000000001" customHeight="1" x14ac:dyDescent="0.25">
      <c r="A40" s="5"/>
      <c r="B40" s="67">
        <v>113</v>
      </c>
      <c r="C40" s="70" t="s">
        <v>211</v>
      </c>
      <c r="D40" s="141" t="s">
        <v>126</v>
      </c>
      <c r="E40" s="71">
        <f t="shared" si="8"/>
        <v>90.905333333333331</v>
      </c>
      <c r="F40" s="67">
        <v>15</v>
      </c>
      <c r="G40" s="142">
        <f t="shared" si="9"/>
        <v>1363.58</v>
      </c>
      <c r="H40" s="65"/>
      <c r="I40" s="66">
        <v>124.42</v>
      </c>
      <c r="J40" s="66">
        <v>1488</v>
      </c>
      <c r="K40" s="280"/>
      <c r="L40" s="281"/>
    </row>
    <row r="41" spans="1:12" ht="29.25" customHeight="1" x14ac:dyDescent="0.25">
      <c r="A41" s="5"/>
      <c r="B41" s="67">
        <v>113</v>
      </c>
      <c r="C41" s="70" t="s">
        <v>204</v>
      </c>
      <c r="D41" s="141" t="s">
        <v>122</v>
      </c>
      <c r="E41" s="71">
        <f t="shared" si="8"/>
        <v>56.138666666666673</v>
      </c>
      <c r="F41" s="67">
        <v>15</v>
      </c>
      <c r="G41" s="142">
        <f t="shared" si="9"/>
        <v>842.08</v>
      </c>
      <c r="H41" s="143"/>
      <c r="I41" s="144">
        <v>157.91999999999999</v>
      </c>
      <c r="J41" s="144">
        <v>1000</v>
      </c>
      <c r="K41" s="292"/>
      <c r="L41" s="293"/>
    </row>
    <row r="42" spans="1:12" ht="20.100000000000001" customHeight="1" x14ac:dyDescent="0.25">
      <c r="A42" s="5"/>
      <c r="B42" s="166">
        <v>113</v>
      </c>
      <c r="C42" s="69" t="s">
        <v>232</v>
      </c>
      <c r="D42" s="69" t="s">
        <v>233</v>
      </c>
      <c r="E42" s="71">
        <f t="shared" si="8"/>
        <v>79.50866666666667</v>
      </c>
      <c r="F42" s="92">
        <v>15</v>
      </c>
      <c r="G42" s="76">
        <f t="shared" si="9"/>
        <v>1192.6300000000001</v>
      </c>
      <c r="H42" s="69"/>
      <c r="I42" s="76">
        <v>135.37</v>
      </c>
      <c r="J42" s="76">
        <v>1328</v>
      </c>
      <c r="K42" s="280"/>
      <c r="L42" s="281"/>
    </row>
    <row r="43" spans="1:12" ht="26.25" customHeight="1" x14ac:dyDescent="0.25">
      <c r="A43" s="5"/>
      <c r="B43" s="164">
        <v>113</v>
      </c>
      <c r="C43" s="65" t="s">
        <v>387</v>
      </c>
      <c r="D43" s="73" t="s">
        <v>388</v>
      </c>
      <c r="E43" s="71">
        <f t="shared" si="8"/>
        <v>3.3419999999999996</v>
      </c>
      <c r="F43" s="67">
        <v>15</v>
      </c>
      <c r="G43" s="71">
        <f t="shared" si="9"/>
        <v>50.129999999999995</v>
      </c>
      <c r="H43" s="65"/>
      <c r="I43" s="72">
        <v>199.87</v>
      </c>
      <c r="J43" s="66">
        <v>250</v>
      </c>
      <c r="K43" s="280"/>
      <c r="L43" s="281"/>
    </row>
    <row r="44" spans="1:12" ht="20.100000000000001" customHeight="1" x14ac:dyDescent="0.25">
      <c r="A44" s="5"/>
      <c r="B44" s="164">
        <v>113</v>
      </c>
      <c r="C44" s="65" t="s">
        <v>432</v>
      </c>
      <c r="D44" s="73" t="s">
        <v>433</v>
      </c>
      <c r="E44" s="71">
        <f t="shared" si="8"/>
        <v>3.3419999999999996</v>
      </c>
      <c r="F44" s="67">
        <v>15</v>
      </c>
      <c r="G44" s="71">
        <f t="shared" si="9"/>
        <v>50.129999999999995</v>
      </c>
      <c r="H44" s="65"/>
      <c r="I44" s="72">
        <v>199.87</v>
      </c>
      <c r="J44" s="66">
        <v>250</v>
      </c>
      <c r="K44" s="280"/>
      <c r="L44" s="281"/>
    </row>
    <row r="45" spans="1:12" ht="20.100000000000001" customHeight="1" x14ac:dyDescent="0.25">
      <c r="A45" s="5"/>
      <c r="B45" s="166">
        <v>113</v>
      </c>
      <c r="C45" s="69" t="s">
        <v>228</v>
      </c>
      <c r="D45" s="75" t="s">
        <v>229</v>
      </c>
      <c r="E45" s="71">
        <f t="shared" si="8"/>
        <v>147.68466666666666</v>
      </c>
      <c r="F45" s="92">
        <v>15</v>
      </c>
      <c r="G45" s="76">
        <f t="shared" si="9"/>
        <v>2215.27</v>
      </c>
      <c r="H45" s="69"/>
      <c r="I45" s="76">
        <v>37.729999999999997</v>
      </c>
      <c r="J45" s="76">
        <v>2253</v>
      </c>
      <c r="K45" s="280"/>
      <c r="L45" s="281"/>
    </row>
    <row r="46" spans="1:12" ht="26.25" customHeight="1" x14ac:dyDescent="0.25">
      <c r="A46" s="5"/>
      <c r="B46" s="166">
        <v>113</v>
      </c>
      <c r="C46" s="69" t="s">
        <v>358</v>
      </c>
      <c r="D46" s="75" t="s">
        <v>300</v>
      </c>
      <c r="E46" s="71">
        <f t="shared" si="8"/>
        <v>16.963333333333331</v>
      </c>
      <c r="F46" s="92">
        <v>15</v>
      </c>
      <c r="G46" s="76">
        <f t="shared" si="9"/>
        <v>254.45</v>
      </c>
      <c r="H46" s="69"/>
      <c r="I46" s="76">
        <v>195.55</v>
      </c>
      <c r="J46" s="76">
        <v>450</v>
      </c>
      <c r="K46" s="161"/>
      <c r="L46" s="162"/>
    </row>
    <row r="47" spans="1:12" ht="28.5" customHeight="1" x14ac:dyDescent="0.25">
      <c r="A47" s="5"/>
      <c r="B47" s="166">
        <v>113</v>
      </c>
      <c r="C47" s="69" t="s">
        <v>269</v>
      </c>
      <c r="D47" s="75" t="s">
        <v>301</v>
      </c>
      <c r="E47" s="71">
        <f t="shared" si="8"/>
        <v>41.60466666666666</v>
      </c>
      <c r="F47" s="92">
        <v>15</v>
      </c>
      <c r="G47" s="76">
        <f t="shared" si="9"/>
        <v>624.06999999999994</v>
      </c>
      <c r="H47" s="69"/>
      <c r="I47" s="76">
        <v>171.93</v>
      </c>
      <c r="J47" s="76">
        <v>796</v>
      </c>
      <c r="K47" s="161"/>
      <c r="L47" s="162"/>
    </row>
    <row r="48" spans="1:12" ht="20.100000000000001" customHeight="1" x14ac:dyDescent="0.25">
      <c r="A48" s="5"/>
      <c r="B48" s="166">
        <v>113</v>
      </c>
      <c r="C48" s="69" t="s">
        <v>226</v>
      </c>
      <c r="D48" s="69" t="s">
        <v>227</v>
      </c>
      <c r="E48" s="71">
        <f t="shared" si="8"/>
        <v>60.564</v>
      </c>
      <c r="F48" s="92">
        <v>15</v>
      </c>
      <c r="G48" s="76">
        <f t="shared" si="9"/>
        <v>908.46</v>
      </c>
      <c r="H48" s="69"/>
      <c r="I48" s="76">
        <v>153.54</v>
      </c>
      <c r="J48" s="76">
        <v>1062</v>
      </c>
      <c r="K48" s="275"/>
      <c r="L48" s="276"/>
    </row>
    <row r="49" spans="1:12" ht="20.100000000000001" customHeight="1" x14ac:dyDescent="0.25">
      <c r="A49" s="5"/>
      <c r="B49" s="166">
        <v>113</v>
      </c>
      <c r="C49" s="69" t="s">
        <v>272</v>
      </c>
      <c r="D49" s="69" t="s">
        <v>273</v>
      </c>
      <c r="E49" s="71">
        <f t="shared" si="8"/>
        <v>60.564</v>
      </c>
      <c r="F49" s="92">
        <v>15</v>
      </c>
      <c r="G49" s="76">
        <f t="shared" si="9"/>
        <v>908.46</v>
      </c>
      <c r="H49" s="69"/>
      <c r="I49" s="76">
        <v>153.54</v>
      </c>
      <c r="J49" s="76">
        <v>1062</v>
      </c>
      <c r="K49" s="275"/>
      <c r="L49" s="276"/>
    </row>
    <row r="50" spans="1:12" ht="20.100000000000001" customHeight="1" x14ac:dyDescent="0.25">
      <c r="A50" s="5"/>
      <c r="B50" s="67"/>
      <c r="C50" s="70"/>
      <c r="D50" s="70"/>
      <c r="E50" s="215"/>
      <c r="F50" s="211"/>
      <c r="G50" s="145">
        <f>SUM(G36:G49)</f>
        <v>12835.689999999999</v>
      </c>
      <c r="H50" s="145"/>
      <c r="I50" s="145">
        <f>SUM(I36:I49)</f>
        <v>2093.31</v>
      </c>
      <c r="J50" s="145">
        <f>SUM(J36:J49)</f>
        <v>14929</v>
      </c>
      <c r="K50" s="275"/>
      <c r="L50" s="276"/>
    </row>
    <row r="52" spans="1:12" x14ac:dyDescent="0.25">
      <c r="L52" s="221"/>
    </row>
    <row r="61" spans="1:12" x14ac:dyDescent="0.25">
      <c r="D61" s="1" t="s">
        <v>311</v>
      </c>
      <c r="E61" s="214"/>
      <c r="F61" s="55"/>
      <c r="G61" s="1"/>
    </row>
    <row r="62" spans="1:12" x14ac:dyDescent="0.25">
      <c r="D62" s="1" t="s">
        <v>654</v>
      </c>
      <c r="E62" s="214"/>
      <c r="F62" s="55"/>
    </row>
    <row r="63" spans="1:12" x14ac:dyDescent="0.25">
      <c r="E63" s="214"/>
      <c r="F63" s="55"/>
      <c r="G63" s="1"/>
      <c r="H63" s="1"/>
    </row>
    <row r="64" spans="1:12" x14ac:dyDescent="0.25">
      <c r="A64" s="5"/>
      <c r="B64" s="3" t="s">
        <v>305</v>
      </c>
      <c r="C64" s="46" t="s">
        <v>598</v>
      </c>
      <c r="D64" s="46" t="s">
        <v>1</v>
      </c>
      <c r="E64" s="2" t="s">
        <v>2</v>
      </c>
      <c r="F64" s="46" t="s">
        <v>3</v>
      </c>
      <c r="G64" s="46"/>
      <c r="H64" s="68" t="s">
        <v>4</v>
      </c>
      <c r="I64" s="46" t="s">
        <v>5</v>
      </c>
      <c r="J64" s="46" t="s">
        <v>8</v>
      </c>
      <c r="K64" s="2" t="s">
        <v>6</v>
      </c>
      <c r="L64" s="46"/>
    </row>
    <row r="65" spans="1:12" ht="20.100000000000001" customHeight="1" x14ac:dyDescent="0.25">
      <c r="A65" s="5"/>
      <c r="B65" s="166">
        <v>113</v>
      </c>
      <c r="C65" s="69" t="s">
        <v>221</v>
      </c>
      <c r="D65" s="69" t="s">
        <v>222</v>
      </c>
      <c r="E65" s="71">
        <f>G65/F65</f>
        <v>91.760666666666665</v>
      </c>
      <c r="F65" s="92">
        <v>15</v>
      </c>
      <c r="G65" s="76">
        <f>J65-I65+H65</f>
        <v>1376.41</v>
      </c>
      <c r="H65" s="69"/>
      <c r="I65" s="76">
        <v>123.59</v>
      </c>
      <c r="J65" s="76">
        <v>1500</v>
      </c>
      <c r="K65" s="280"/>
      <c r="L65" s="281"/>
    </row>
    <row r="66" spans="1:12" ht="27" customHeight="1" x14ac:dyDescent="0.25">
      <c r="A66" s="5"/>
      <c r="B66" s="166">
        <v>113</v>
      </c>
      <c r="C66" s="75" t="s">
        <v>223</v>
      </c>
      <c r="D66" s="69" t="s">
        <v>224</v>
      </c>
      <c r="E66" s="71">
        <f t="shared" ref="E66:E78" si="10">G66/F66</f>
        <v>60.564</v>
      </c>
      <c r="F66" s="92">
        <v>15</v>
      </c>
      <c r="G66" s="76">
        <f t="shared" ref="G66:G78" si="11">J66-I66+H66</f>
        <v>908.46</v>
      </c>
      <c r="H66" s="69"/>
      <c r="I66" s="76">
        <v>153.54</v>
      </c>
      <c r="J66" s="76">
        <v>1062</v>
      </c>
      <c r="K66" s="280"/>
      <c r="L66" s="281"/>
    </row>
    <row r="67" spans="1:12" ht="20.100000000000001" customHeight="1" x14ac:dyDescent="0.25">
      <c r="A67" s="5"/>
      <c r="B67" s="166">
        <v>113</v>
      </c>
      <c r="C67" s="69" t="s">
        <v>298</v>
      </c>
      <c r="D67" s="69" t="s">
        <v>225</v>
      </c>
      <c r="E67" s="71">
        <f t="shared" si="10"/>
        <v>79.50866666666667</v>
      </c>
      <c r="F67" s="92">
        <v>15</v>
      </c>
      <c r="G67" s="76">
        <f t="shared" si="11"/>
        <v>1192.6300000000001</v>
      </c>
      <c r="H67" s="69"/>
      <c r="I67" s="76">
        <v>135.37</v>
      </c>
      <c r="J67" s="76">
        <v>1328</v>
      </c>
      <c r="K67" s="280"/>
      <c r="L67" s="281"/>
    </row>
    <row r="68" spans="1:12" ht="20.100000000000001" customHeight="1" x14ac:dyDescent="0.25">
      <c r="A68" s="5"/>
      <c r="B68" s="166">
        <v>113</v>
      </c>
      <c r="C68" s="69" t="s">
        <v>302</v>
      </c>
      <c r="D68" s="69" t="s">
        <v>230</v>
      </c>
      <c r="E68" s="71">
        <f t="shared" si="10"/>
        <v>30.283333333333335</v>
      </c>
      <c r="F68" s="92">
        <v>15</v>
      </c>
      <c r="G68" s="76">
        <f t="shared" si="11"/>
        <v>454.25</v>
      </c>
      <c r="H68" s="69"/>
      <c r="I68" s="76">
        <v>182.75</v>
      </c>
      <c r="J68" s="76">
        <v>637</v>
      </c>
      <c r="K68" s="280"/>
      <c r="L68" s="281"/>
    </row>
    <row r="69" spans="1:12" ht="20.100000000000001" customHeight="1" x14ac:dyDescent="0.25">
      <c r="A69" s="5"/>
      <c r="B69" s="166">
        <v>113</v>
      </c>
      <c r="C69" s="69" t="s">
        <v>299</v>
      </c>
      <c r="D69" s="69" t="s">
        <v>231</v>
      </c>
      <c r="E69" s="71">
        <f t="shared" si="10"/>
        <v>60.564</v>
      </c>
      <c r="F69" s="92">
        <v>15</v>
      </c>
      <c r="G69" s="76">
        <f t="shared" si="11"/>
        <v>908.46</v>
      </c>
      <c r="H69" s="69"/>
      <c r="I69" s="76">
        <v>153.54</v>
      </c>
      <c r="J69" s="76">
        <v>1062</v>
      </c>
      <c r="K69" s="161"/>
      <c r="L69" s="162"/>
    </row>
    <row r="70" spans="1:12" ht="20.100000000000001" customHeight="1" x14ac:dyDescent="0.25">
      <c r="A70" s="5"/>
      <c r="B70" s="166">
        <v>113</v>
      </c>
      <c r="C70" s="69" t="s">
        <v>234</v>
      </c>
      <c r="D70" s="69" t="s">
        <v>235</v>
      </c>
      <c r="E70" s="71">
        <f t="shared" si="10"/>
        <v>172.846</v>
      </c>
      <c r="F70" s="92">
        <v>15</v>
      </c>
      <c r="G70" s="76">
        <f t="shared" si="11"/>
        <v>2592.69</v>
      </c>
      <c r="H70" s="76">
        <v>17.690000000000001</v>
      </c>
      <c r="I70" s="76"/>
      <c r="J70" s="76">
        <v>2575</v>
      </c>
      <c r="K70" s="280"/>
      <c r="L70" s="281"/>
    </row>
    <row r="71" spans="1:12" ht="20.100000000000001" customHeight="1" x14ac:dyDescent="0.25">
      <c r="A71" s="5"/>
      <c r="B71" s="166">
        <v>113</v>
      </c>
      <c r="C71" s="69" t="s">
        <v>276</v>
      </c>
      <c r="D71" s="69" t="s">
        <v>277</v>
      </c>
      <c r="E71" s="71">
        <f t="shared" si="10"/>
        <v>80.391333333333321</v>
      </c>
      <c r="F71" s="92">
        <v>15</v>
      </c>
      <c r="G71" s="76">
        <f t="shared" si="11"/>
        <v>1205.8699999999999</v>
      </c>
      <c r="H71" s="69"/>
      <c r="I71" s="76">
        <v>144.13</v>
      </c>
      <c r="J71" s="76">
        <v>1350</v>
      </c>
      <c r="K71" s="161"/>
      <c r="L71" s="162"/>
    </row>
    <row r="72" spans="1:12" ht="20.100000000000001" customHeight="1" x14ac:dyDescent="0.25">
      <c r="A72" s="5"/>
      <c r="B72" s="166">
        <v>113</v>
      </c>
      <c r="C72" s="69" t="s">
        <v>274</v>
      </c>
      <c r="D72" s="69" t="s">
        <v>275</v>
      </c>
      <c r="E72" s="71">
        <f t="shared" si="10"/>
        <v>70.391333333333321</v>
      </c>
      <c r="F72" s="92">
        <v>15</v>
      </c>
      <c r="G72" s="76">
        <f t="shared" si="11"/>
        <v>1055.8699999999999</v>
      </c>
      <c r="H72" s="69"/>
      <c r="I72" s="76">
        <v>144.13</v>
      </c>
      <c r="J72" s="76">
        <v>1200</v>
      </c>
      <c r="K72" s="161"/>
      <c r="L72" s="162"/>
    </row>
    <row r="73" spans="1:12" ht="20.100000000000001" customHeight="1" x14ac:dyDescent="0.25">
      <c r="A73" s="5"/>
      <c r="B73" s="166">
        <v>113</v>
      </c>
      <c r="C73" s="69" t="s">
        <v>289</v>
      </c>
      <c r="D73" s="69" t="s">
        <v>290</v>
      </c>
      <c r="E73" s="71">
        <f t="shared" si="10"/>
        <v>60.564</v>
      </c>
      <c r="F73" s="92">
        <v>15</v>
      </c>
      <c r="G73" s="76">
        <f t="shared" si="11"/>
        <v>908.46</v>
      </c>
      <c r="H73" s="69"/>
      <c r="I73" s="76">
        <v>153.54</v>
      </c>
      <c r="J73" s="76">
        <v>1062</v>
      </c>
      <c r="K73" s="280"/>
      <c r="L73" s="281"/>
    </row>
    <row r="74" spans="1:12" ht="20.100000000000001" customHeight="1" x14ac:dyDescent="0.25">
      <c r="A74" s="5"/>
      <c r="B74" s="166">
        <v>113</v>
      </c>
      <c r="C74" s="69" t="s">
        <v>292</v>
      </c>
      <c r="D74" s="69" t="s">
        <v>293</v>
      </c>
      <c r="E74" s="71">
        <f t="shared" si="10"/>
        <v>60.564</v>
      </c>
      <c r="F74" s="92">
        <v>15</v>
      </c>
      <c r="G74" s="76">
        <f t="shared" si="11"/>
        <v>908.46</v>
      </c>
      <c r="H74" s="69"/>
      <c r="I74" s="76">
        <v>153.54</v>
      </c>
      <c r="J74" s="76">
        <v>1062</v>
      </c>
      <c r="K74" s="280"/>
      <c r="L74" s="281"/>
    </row>
    <row r="75" spans="1:12" ht="30.75" customHeight="1" x14ac:dyDescent="0.25">
      <c r="A75" s="5"/>
      <c r="B75" s="166">
        <v>113</v>
      </c>
      <c r="C75" s="75" t="s">
        <v>294</v>
      </c>
      <c r="D75" s="69" t="s">
        <v>295</v>
      </c>
      <c r="E75" s="71">
        <f t="shared" si="10"/>
        <v>56.138666666666673</v>
      </c>
      <c r="F75" s="92">
        <v>15</v>
      </c>
      <c r="G75" s="76">
        <f t="shared" si="11"/>
        <v>842.08</v>
      </c>
      <c r="H75" s="69"/>
      <c r="I75" s="76">
        <v>157.91999999999999</v>
      </c>
      <c r="J75" s="76">
        <v>1000</v>
      </c>
      <c r="K75" s="280"/>
      <c r="L75" s="281"/>
    </row>
    <row r="76" spans="1:12" ht="25.5" customHeight="1" x14ac:dyDescent="0.25">
      <c r="A76" s="5"/>
      <c r="B76" s="166">
        <v>113</v>
      </c>
      <c r="C76" s="75" t="s">
        <v>92</v>
      </c>
      <c r="D76" s="75" t="s">
        <v>296</v>
      </c>
      <c r="E76" s="71">
        <f t="shared" si="10"/>
        <v>169.10600000000002</v>
      </c>
      <c r="F76" s="92">
        <v>15</v>
      </c>
      <c r="G76" s="76">
        <f t="shared" si="11"/>
        <v>2536.59</v>
      </c>
      <c r="H76" s="76">
        <v>11.59</v>
      </c>
      <c r="I76" s="76"/>
      <c r="J76" s="76">
        <v>2525</v>
      </c>
      <c r="K76" s="280"/>
      <c r="L76" s="281"/>
    </row>
    <row r="77" spans="1:12" ht="20.100000000000001" customHeight="1" x14ac:dyDescent="0.25">
      <c r="A77" s="5"/>
      <c r="B77" s="166">
        <v>113</v>
      </c>
      <c r="C77" s="69" t="s">
        <v>280</v>
      </c>
      <c r="D77" s="75" t="s">
        <v>281</v>
      </c>
      <c r="E77" s="71">
        <f t="shared" si="10"/>
        <v>70.391333333333321</v>
      </c>
      <c r="F77" s="92">
        <v>15</v>
      </c>
      <c r="G77" s="76">
        <f t="shared" si="11"/>
        <v>1055.8699999999999</v>
      </c>
      <c r="H77" s="69"/>
      <c r="I77" s="76">
        <v>144.13</v>
      </c>
      <c r="J77" s="76">
        <v>1200</v>
      </c>
      <c r="K77" s="280"/>
      <c r="L77" s="281"/>
    </row>
    <row r="78" spans="1:12" ht="30" customHeight="1" x14ac:dyDescent="0.25">
      <c r="A78" s="5"/>
      <c r="B78" s="168">
        <v>113</v>
      </c>
      <c r="C78" s="69" t="s">
        <v>356</v>
      </c>
      <c r="D78" s="75" t="s">
        <v>370</v>
      </c>
      <c r="E78" s="71">
        <f t="shared" si="10"/>
        <v>38.32866666666667</v>
      </c>
      <c r="F78" s="92">
        <v>15</v>
      </c>
      <c r="G78" s="76">
        <f t="shared" si="11"/>
        <v>574.93000000000006</v>
      </c>
      <c r="H78" s="69"/>
      <c r="I78" s="76">
        <v>175.07</v>
      </c>
      <c r="J78" s="76">
        <v>750</v>
      </c>
      <c r="K78" s="280"/>
      <c r="L78" s="281"/>
    </row>
    <row r="79" spans="1:12" x14ac:dyDescent="0.25">
      <c r="A79" s="5"/>
      <c r="B79" s="67"/>
      <c r="C79" s="70"/>
      <c r="D79" s="70"/>
      <c r="E79" s="70"/>
      <c r="F79" s="67"/>
      <c r="G79" s="145">
        <f>SUM(G65:G78)</f>
        <v>16521.03</v>
      </c>
      <c r="H79" s="145">
        <f>SUM(H65:H78)</f>
        <v>29.28</v>
      </c>
      <c r="I79" s="145">
        <f>SUM(I65:I78)</f>
        <v>1821.2499999999998</v>
      </c>
      <c r="J79" s="145">
        <f>SUM(J65:J78)</f>
        <v>18313</v>
      </c>
      <c r="K79" s="275"/>
      <c r="L79" s="276"/>
    </row>
    <row r="82" spans="12:13" x14ac:dyDescent="0.25">
      <c r="L82" s="221"/>
    </row>
    <row r="90" spans="12:13" x14ac:dyDescent="0.25">
      <c r="M90" s="78"/>
    </row>
  </sheetData>
  <mergeCells count="41">
    <mergeCell ref="K6:L6"/>
    <mergeCell ref="K21:L21"/>
    <mergeCell ref="K7:L7"/>
    <mergeCell ref="K8:L8"/>
    <mergeCell ref="K9:L9"/>
    <mergeCell ref="K11:L11"/>
    <mergeCell ref="K14:L14"/>
    <mergeCell ref="K15:L15"/>
    <mergeCell ref="K16:L16"/>
    <mergeCell ref="K17:L17"/>
    <mergeCell ref="K18:L18"/>
    <mergeCell ref="K19:L19"/>
    <mergeCell ref="K20:L20"/>
    <mergeCell ref="K10:L10"/>
    <mergeCell ref="K12:L12"/>
    <mergeCell ref="K13:L13"/>
    <mergeCell ref="K39:L39"/>
    <mergeCell ref="K40:L40"/>
    <mergeCell ref="K41:L41"/>
    <mergeCell ref="K42:L42"/>
    <mergeCell ref="K36:L36"/>
    <mergeCell ref="K37:L37"/>
    <mergeCell ref="K38:L38"/>
    <mergeCell ref="K45:L45"/>
    <mergeCell ref="K48:L48"/>
    <mergeCell ref="K49:L49"/>
    <mergeCell ref="K50:L50"/>
    <mergeCell ref="K43:L43"/>
    <mergeCell ref="K44:L44"/>
    <mergeCell ref="K65:L65"/>
    <mergeCell ref="K66:L66"/>
    <mergeCell ref="K67:L67"/>
    <mergeCell ref="K68:L68"/>
    <mergeCell ref="K70:L70"/>
    <mergeCell ref="K78:L78"/>
    <mergeCell ref="K79:L79"/>
    <mergeCell ref="K73:L73"/>
    <mergeCell ref="K74:L74"/>
    <mergeCell ref="K75:L75"/>
    <mergeCell ref="K76:L76"/>
    <mergeCell ref="K77:L77"/>
  </mergeCells>
  <pageMargins left="0.23622047244094491" right="0.23622047244094491" top="0.74803149606299213" bottom="0.74803149606299213" header="0.11811023622047245" footer="0.11811023622047245"/>
  <pageSetup scale="9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2:L75"/>
  <sheetViews>
    <sheetView topLeftCell="A28" zoomScaleNormal="100" workbookViewId="0">
      <selection activeCell="C11" sqref="C11"/>
    </sheetView>
  </sheetViews>
  <sheetFormatPr baseColWidth="10" defaultRowHeight="15" x14ac:dyDescent="0.25"/>
  <cols>
    <col min="1" max="1" width="1.5703125" customWidth="1"/>
    <col min="2" max="2" width="5.85546875" style="59" customWidth="1"/>
    <col min="3" max="3" width="29.42578125" customWidth="1"/>
    <col min="4" max="4" width="32" style="132" customWidth="1"/>
    <col min="5" max="5" width="9.140625" customWidth="1"/>
    <col min="6" max="6" width="4.7109375" style="59" customWidth="1"/>
    <col min="7" max="7" width="12.140625" customWidth="1"/>
    <col min="8" max="8" width="6.42578125" customWidth="1"/>
    <col min="9" max="9" width="10.85546875" customWidth="1"/>
    <col min="10" max="10" width="12.140625" customWidth="1"/>
    <col min="12" max="12" width="30.5703125" customWidth="1"/>
  </cols>
  <sheetData>
    <row r="2" spans="2:12" x14ac:dyDescent="0.25">
      <c r="D2" s="131" t="s">
        <v>252</v>
      </c>
      <c r="E2" s="1"/>
      <c r="F2" s="55"/>
      <c r="G2" s="1"/>
    </row>
    <row r="3" spans="2:12" x14ac:dyDescent="0.25">
      <c r="D3" s="131" t="s">
        <v>655</v>
      </c>
      <c r="E3" s="1"/>
      <c r="F3" s="55"/>
    </row>
    <row r="4" spans="2:12" ht="11.25" customHeight="1" x14ac:dyDescent="0.25"/>
    <row r="5" spans="2:12" x14ac:dyDescent="0.25">
      <c r="B5" s="46" t="s">
        <v>303</v>
      </c>
      <c r="C5" s="46" t="s">
        <v>324</v>
      </c>
      <c r="D5" s="46" t="s">
        <v>1</v>
      </c>
      <c r="E5" s="46" t="s">
        <v>2</v>
      </c>
      <c r="F5" s="46" t="s">
        <v>3</v>
      </c>
      <c r="G5" s="46"/>
      <c r="H5" s="46" t="s">
        <v>4</v>
      </c>
      <c r="I5" s="46" t="s">
        <v>5</v>
      </c>
      <c r="J5" s="46" t="s">
        <v>8</v>
      </c>
      <c r="K5" s="2" t="s">
        <v>6</v>
      </c>
      <c r="L5" s="46"/>
    </row>
    <row r="6" spans="2:12" ht="24" customHeight="1" x14ac:dyDescent="0.25">
      <c r="B6" s="208">
        <v>113</v>
      </c>
      <c r="C6" s="70" t="s">
        <v>103</v>
      </c>
      <c r="D6" s="6" t="s">
        <v>104</v>
      </c>
      <c r="E6" s="138">
        <f>G6/F6</f>
        <v>151.20200000000003</v>
      </c>
      <c r="F6" s="198">
        <v>15</v>
      </c>
      <c r="G6" s="49">
        <f>J6-I6+H6</f>
        <v>2268.0300000000002</v>
      </c>
      <c r="H6" s="49"/>
      <c r="I6" s="49">
        <v>31.97</v>
      </c>
      <c r="J6" s="49">
        <v>2300</v>
      </c>
      <c r="K6" s="282"/>
      <c r="L6" s="283"/>
    </row>
    <row r="7" spans="2:12" ht="24" customHeight="1" x14ac:dyDescent="0.25">
      <c r="B7" s="208">
        <v>113</v>
      </c>
      <c r="C7" s="70" t="s">
        <v>185</v>
      </c>
      <c r="D7" s="6" t="s">
        <v>186</v>
      </c>
      <c r="E7" s="138">
        <f t="shared" ref="E7:E23" si="0">G7/F7</f>
        <v>91.760666666666665</v>
      </c>
      <c r="F7" s="198">
        <v>15</v>
      </c>
      <c r="G7" s="49">
        <f t="shared" ref="G7:G23" si="1">J7-I7+H7</f>
        <v>1376.41</v>
      </c>
      <c r="H7" s="49"/>
      <c r="I7" s="49">
        <v>123.59</v>
      </c>
      <c r="J7" s="49">
        <v>1500</v>
      </c>
      <c r="K7" s="282"/>
      <c r="L7" s="283"/>
    </row>
    <row r="8" spans="2:12" ht="24" customHeight="1" x14ac:dyDescent="0.25">
      <c r="B8" s="208">
        <v>113</v>
      </c>
      <c r="C8" s="70" t="s">
        <v>184</v>
      </c>
      <c r="D8" s="6" t="s">
        <v>321</v>
      </c>
      <c r="E8" s="138">
        <f t="shared" si="0"/>
        <v>91.760666666666665</v>
      </c>
      <c r="F8" s="198">
        <v>15</v>
      </c>
      <c r="G8" s="49">
        <f t="shared" si="1"/>
        <v>1376.41</v>
      </c>
      <c r="H8" s="49"/>
      <c r="I8" s="49">
        <v>123.59</v>
      </c>
      <c r="J8" s="49">
        <v>1500</v>
      </c>
      <c r="K8" s="282"/>
      <c r="L8" s="283"/>
    </row>
    <row r="9" spans="2:12" ht="24" customHeight="1" x14ac:dyDescent="0.25">
      <c r="B9" s="208">
        <v>113</v>
      </c>
      <c r="C9" s="70" t="s">
        <v>291</v>
      </c>
      <c r="D9" s="6" t="s">
        <v>315</v>
      </c>
      <c r="E9" s="138">
        <f>G9/F9</f>
        <v>151.20200000000003</v>
      </c>
      <c r="F9" s="225">
        <v>15</v>
      </c>
      <c r="G9" s="49">
        <f>J9-I9+H9</f>
        <v>2268.0300000000002</v>
      </c>
      <c r="H9" s="49"/>
      <c r="I9" s="49">
        <v>31.97</v>
      </c>
      <c r="J9" s="49">
        <v>2300</v>
      </c>
      <c r="K9" s="282"/>
      <c r="L9" s="283"/>
    </row>
    <row r="10" spans="2:12" ht="24" customHeight="1" x14ac:dyDescent="0.25">
      <c r="B10" s="67">
        <v>113</v>
      </c>
      <c r="C10" s="65" t="s">
        <v>431</v>
      </c>
      <c r="D10" s="6" t="s">
        <v>586</v>
      </c>
      <c r="E10" s="138">
        <f t="shared" ref="E10" si="2">G10/F10</f>
        <v>121.10466666666666</v>
      </c>
      <c r="F10" s="67">
        <v>15</v>
      </c>
      <c r="G10" s="228">
        <f t="shared" ref="G10" si="3">J10-I10+H10</f>
        <v>1816.57</v>
      </c>
      <c r="H10" s="66"/>
      <c r="I10" s="66">
        <v>83.43</v>
      </c>
      <c r="J10" s="66">
        <v>1900</v>
      </c>
      <c r="K10" s="282"/>
      <c r="L10" s="283"/>
    </row>
    <row r="11" spans="2:12" ht="24" customHeight="1" x14ac:dyDescent="0.25">
      <c r="B11" s="208">
        <v>113</v>
      </c>
      <c r="C11" s="70" t="s">
        <v>319</v>
      </c>
      <c r="D11" s="6" t="s">
        <v>320</v>
      </c>
      <c r="E11" s="138">
        <f t="shared" si="0"/>
        <v>102.44333333333334</v>
      </c>
      <c r="F11" s="198">
        <v>15</v>
      </c>
      <c r="G11" s="49">
        <f t="shared" si="1"/>
        <v>1536.65</v>
      </c>
      <c r="H11" s="49"/>
      <c r="I11" s="49">
        <v>113.35</v>
      </c>
      <c r="J11" s="49">
        <v>1650</v>
      </c>
      <c r="K11" s="282"/>
      <c r="L11" s="283"/>
    </row>
    <row r="12" spans="2:12" ht="24" customHeight="1" x14ac:dyDescent="0.25">
      <c r="B12" s="208">
        <v>113</v>
      </c>
      <c r="C12" s="70" t="s">
        <v>93</v>
      </c>
      <c r="D12" s="6" t="s">
        <v>322</v>
      </c>
      <c r="E12" s="138">
        <f t="shared" si="0"/>
        <v>159.09933333333331</v>
      </c>
      <c r="F12" s="198">
        <v>15</v>
      </c>
      <c r="G12" s="49">
        <f t="shared" si="1"/>
        <v>2386.4899999999998</v>
      </c>
      <c r="H12" s="49"/>
      <c r="I12" s="49">
        <v>4.51</v>
      </c>
      <c r="J12" s="49">
        <v>2391</v>
      </c>
      <c r="K12" s="301"/>
      <c r="L12" s="302"/>
    </row>
    <row r="13" spans="2:12" ht="24" customHeight="1" x14ac:dyDescent="0.25">
      <c r="B13" s="208">
        <v>113</v>
      </c>
      <c r="C13" s="70" t="s">
        <v>213</v>
      </c>
      <c r="D13" s="6" t="s">
        <v>323</v>
      </c>
      <c r="E13" s="138">
        <f t="shared" si="0"/>
        <v>91.760666666666665</v>
      </c>
      <c r="F13" s="198">
        <v>15</v>
      </c>
      <c r="G13" s="49">
        <f t="shared" si="1"/>
        <v>1376.41</v>
      </c>
      <c r="H13" s="49"/>
      <c r="I13" s="49">
        <v>123.59</v>
      </c>
      <c r="J13" s="49">
        <v>1500</v>
      </c>
      <c r="K13" s="282"/>
      <c r="L13" s="283"/>
    </row>
    <row r="14" spans="2:12" ht="24" customHeight="1" x14ac:dyDescent="0.25">
      <c r="B14" s="210">
        <v>113</v>
      </c>
      <c r="C14" s="65" t="s">
        <v>246</v>
      </c>
      <c r="D14" s="43" t="s">
        <v>313</v>
      </c>
      <c r="E14" s="138">
        <f t="shared" si="0"/>
        <v>118.18333333333334</v>
      </c>
      <c r="F14" s="198">
        <v>15</v>
      </c>
      <c r="G14" s="49">
        <f t="shared" si="1"/>
        <v>1772.75</v>
      </c>
      <c r="H14" s="10"/>
      <c r="I14" s="49">
        <v>86.25</v>
      </c>
      <c r="J14" s="11">
        <v>1859</v>
      </c>
      <c r="K14" s="282"/>
      <c r="L14" s="283"/>
    </row>
    <row r="15" spans="2:12" ht="27.75" customHeight="1" x14ac:dyDescent="0.25">
      <c r="B15" s="210">
        <v>113</v>
      </c>
      <c r="C15" s="65" t="s">
        <v>247</v>
      </c>
      <c r="D15" s="43" t="s">
        <v>314</v>
      </c>
      <c r="E15" s="138">
        <f t="shared" si="0"/>
        <v>118.18333333333334</v>
      </c>
      <c r="F15" s="198">
        <v>15</v>
      </c>
      <c r="G15" s="49">
        <f t="shared" si="1"/>
        <v>1772.75</v>
      </c>
      <c r="H15" s="10"/>
      <c r="I15" s="49">
        <v>86.25</v>
      </c>
      <c r="J15" s="11">
        <v>1859</v>
      </c>
      <c r="K15" s="300"/>
      <c r="L15" s="300"/>
    </row>
    <row r="16" spans="2:12" ht="24" customHeight="1" x14ac:dyDescent="0.25">
      <c r="B16" s="209">
        <v>113</v>
      </c>
      <c r="C16" s="65" t="s">
        <v>108</v>
      </c>
      <c r="D16" s="73" t="s">
        <v>264</v>
      </c>
      <c r="E16" s="138">
        <v>128.22999999999999</v>
      </c>
      <c r="F16" s="67">
        <v>15</v>
      </c>
      <c r="G16" s="49">
        <f t="shared" ref="G16" si="4">J16-I16+H16</f>
        <v>1923.42</v>
      </c>
      <c r="H16" s="65"/>
      <c r="I16" s="72">
        <v>76.58</v>
      </c>
      <c r="J16" s="66">
        <v>2000</v>
      </c>
      <c r="K16" s="300"/>
      <c r="L16" s="300"/>
    </row>
    <row r="17" spans="2:12" ht="30" customHeight="1" x14ac:dyDescent="0.25">
      <c r="B17" s="209">
        <v>113</v>
      </c>
      <c r="C17" s="65" t="s">
        <v>88</v>
      </c>
      <c r="D17" s="73" t="s">
        <v>89</v>
      </c>
      <c r="E17" s="138">
        <f t="shared" si="0"/>
        <v>137.14133333333334</v>
      </c>
      <c r="F17" s="67">
        <v>15</v>
      </c>
      <c r="G17" s="49">
        <f t="shared" si="1"/>
        <v>2057.12</v>
      </c>
      <c r="H17" s="65"/>
      <c r="I17" s="72">
        <v>67.88</v>
      </c>
      <c r="J17" s="66">
        <v>2125</v>
      </c>
      <c r="K17" s="300"/>
      <c r="L17" s="300"/>
    </row>
    <row r="18" spans="2:12" ht="25.5" customHeight="1" x14ac:dyDescent="0.25">
      <c r="B18" s="210">
        <v>113</v>
      </c>
      <c r="C18" s="70" t="s">
        <v>283</v>
      </c>
      <c r="D18" s="9" t="s">
        <v>284</v>
      </c>
      <c r="E18" s="138">
        <f t="shared" si="0"/>
        <v>106.00733333333332</v>
      </c>
      <c r="F18" s="198">
        <v>15</v>
      </c>
      <c r="G18" s="49">
        <f t="shared" si="1"/>
        <v>1590.11</v>
      </c>
      <c r="H18" s="49"/>
      <c r="I18" s="49">
        <v>109.89</v>
      </c>
      <c r="J18" s="49">
        <v>1700</v>
      </c>
      <c r="K18" s="300"/>
      <c r="L18" s="300"/>
    </row>
    <row r="19" spans="2:12" ht="23.1" customHeight="1" x14ac:dyDescent="0.25">
      <c r="B19" s="209">
        <v>113</v>
      </c>
      <c r="C19" s="65" t="s">
        <v>419</v>
      </c>
      <c r="D19" s="73" t="s">
        <v>427</v>
      </c>
      <c r="E19" s="227">
        <f t="shared" si="0"/>
        <v>128.22800000000001</v>
      </c>
      <c r="F19" s="67">
        <v>15</v>
      </c>
      <c r="G19" s="49">
        <f t="shared" si="1"/>
        <v>1923.42</v>
      </c>
      <c r="H19" s="65"/>
      <c r="I19" s="72">
        <v>76.58</v>
      </c>
      <c r="J19" s="66">
        <v>2000</v>
      </c>
      <c r="K19" s="282"/>
      <c r="L19" s="283"/>
    </row>
    <row r="20" spans="2:12" ht="23.1" customHeight="1" x14ac:dyDescent="0.25">
      <c r="B20" s="209">
        <v>113</v>
      </c>
      <c r="C20" s="65" t="s">
        <v>434</v>
      </c>
      <c r="D20" s="73" t="s">
        <v>435</v>
      </c>
      <c r="E20" s="138">
        <f t="shared" si="0"/>
        <v>159.75733333333335</v>
      </c>
      <c r="F20" s="67">
        <v>15</v>
      </c>
      <c r="G20" s="49">
        <f t="shared" si="1"/>
        <v>2396.36</v>
      </c>
      <c r="H20" s="65"/>
      <c r="I20" s="72">
        <v>3.64</v>
      </c>
      <c r="J20" s="66">
        <v>2400</v>
      </c>
      <c r="K20" s="282"/>
      <c r="L20" s="283"/>
    </row>
    <row r="21" spans="2:12" ht="23.1" customHeight="1" x14ac:dyDescent="0.25">
      <c r="B21" s="209">
        <v>113</v>
      </c>
      <c r="C21" s="65" t="s">
        <v>394</v>
      </c>
      <c r="D21" s="73" t="s">
        <v>396</v>
      </c>
      <c r="E21" s="138">
        <f t="shared" si="0"/>
        <v>106.00733333333332</v>
      </c>
      <c r="F21" s="198">
        <v>15</v>
      </c>
      <c r="G21" s="49">
        <f t="shared" si="1"/>
        <v>1590.11</v>
      </c>
      <c r="H21" s="49"/>
      <c r="I21" s="49">
        <v>109.89</v>
      </c>
      <c r="J21" s="49">
        <v>1700</v>
      </c>
      <c r="K21" s="282"/>
      <c r="L21" s="283"/>
    </row>
    <row r="22" spans="2:12" ht="23.1" customHeight="1" x14ac:dyDescent="0.25">
      <c r="B22" s="209">
        <v>113</v>
      </c>
      <c r="C22" s="65" t="s">
        <v>369</v>
      </c>
      <c r="D22" s="73" t="s">
        <v>328</v>
      </c>
      <c r="E22" s="138">
        <f t="shared" si="0"/>
        <v>121.10466666666666</v>
      </c>
      <c r="F22" s="67">
        <v>15</v>
      </c>
      <c r="G22" s="228">
        <f t="shared" si="1"/>
        <v>1816.57</v>
      </c>
      <c r="H22" s="66"/>
      <c r="I22" s="66">
        <v>83.43</v>
      </c>
      <c r="J22" s="66">
        <v>1900</v>
      </c>
      <c r="K22" s="167"/>
      <c r="L22" s="163"/>
    </row>
    <row r="23" spans="2:12" ht="23.1" customHeight="1" x14ac:dyDescent="0.25">
      <c r="B23" s="209">
        <v>113</v>
      </c>
      <c r="C23" s="65" t="s">
        <v>335</v>
      </c>
      <c r="D23" s="73" t="s">
        <v>334</v>
      </c>
      <c r="E23" s="138">
        <f t="shared" si="0"/>
        <v>91.760666666666665</v>
      </c>
      <c r="F23" s="67">
        <v>15</v>
      </c>
      <c r="G23" s="49">
        <f t="shared" si="1"/>
        <v>1376.41</v>
      </c>
      <c r="H23" s="65"/>
      <c r="I23" s="72">
        <v>123.59</v>
      </c>
      <c r="J23" s="66">
        <v>1500</v>
      </c>
      <c r="K23" s="294"/>
      <c r="L23" s="295"/>
    </row>
    <row r="24" spans="2:12" ht="15.75" customHeight="1" x14ac:dyDescent="0.25">
      <c r="B24" s="123"/>
      <c r="C24" s="127"/>
      <c r="D24" s="133"/>
      <c r="E24" s="127"/>
      <c r="F24" s="123"/>
      <c r="G24" s="63">
        <f>SUM(G6:G23)</f>
        <v>32624.02</v>
      </c>
      <c r="H24" s="63"/>
      <c r="I24" s="63">
        <f>SUM(I6:I23)</f>
        <v>1459.9800000000002</v>
      </c>
      <c r="J24" s="63">
        <f>SUM(J6:J23)</f>
        <v>34084</v>
      </c>
      <c r="K24" s="296"/>
      <c r="L24" s="283"/>
    </row>
    <row r="25" spans="2:12" x14ac:dyDescent="0.25">
      <c r="J25" s="78"/>
    </row>
    <row r="26" spans="2:12" x14ac:dyDescent="0.25">
      <c r="J26" s="78"/>
    </row>
    <row r="27" spans="2:12" x14ac:dyDescent="0.25">
      <c r="J27" s="78"/>
      <c r="L27" s="221"/>
    </row>
    <row r="28" spans="2:12" x14ac:dyDescent="0.25">
      <c r="J28" s="78"/>
    </row>
    <row r="29" spans="2:12" ht="0.75" customHeight="1" x14ac:dyDescent="0.25">
      <c r="J29" s="78"/>
    </row>
    <row r="40" spans="2:12" ht="1.5" customHeight="1" x14ac:dyDescent="0.25"/>
    <row r="41" spans="2:12" ht="18.75" customHeight="1" x14ac:dyDescent="0.25">
      <c r="D41" s="131" t="s">
        <v>252</v>
      </c>
      <c r="E41" s="1"/>
      <c r="F41" s="55"/>
      <c r="G41" s="1"/>
    </row>
    <row r="42" spans="2:12" x14ac:dyDescent="0.25">
      <c r="D42" s="131" t="s">
        <v>656</v>
      </c>
      <c r="E42" s="1"/>
      <c r="F42" s="55"/>
    </row>
    <row r="44" spans="2:12" ht="12.75" customHeight="1" x14ac:dyDescent="0.25"/>
    <row r="45" spans="2:12" x14ac:dyDescent="0.25">
      <c r="B45" s="46" t="s">
        <v>303</v>
      </c>
      <c r="C45" s="46" t="s">
        <v>325</v>
      </c>
      <c r="D45" s="46" t="s">
        <v>1</v>
      </c>
      <c r="E45" s="46" t="s">
        <v>2</v>
      </c>
      <c r="F45" s="46" t="s">
        <v>3</v>
      </c>
      <c r="G45" s="46"/>
      <c r="H45" s="46" t="s">
        <v>4</v>
      </c>
      <c r="I45" s="46" t="s">
        <v>5</v>
      </c>
      <c r="J45" s="46" t="s">
        <v>8</v>
      </c>
      <c r="K45" s="2" t="s">
        <v>6</v>
      </c>
      <c r="L45" s="46"/>
    </row>
    <row r="46" spans="2:12" ht="24.95" customHeight="1" x14ac:dyDescent="0.25">
      <c r="B46" s="209">
        <v>113</v>
      </c>
      <c r="C46" s="65" t="s">
        <v>337</v>
      </c>
      <c r="D46" s="73" t="s">
        <v>336</v>
      </c>
      <c r="E46" s="71">
        <f t="shared" ref="E46:E49" si="5">G46/F46</f>
        <v>121.10466666666666</v>
      </c>
      <c r="F46" s="67">
        <v>15</v>
      </c>
      <c r="G46" s="71">
        <f>J46-I46+H46</f>
        <v>1816.57</v>
      </c>
      <c r="H46" s="65"/>
      <c r="I46" s="72">
        <v>83.43</v>
      </c>
      <c r="J46" s="66">
        <v>1900</v>
      </c>
      <c r="K46" s="294"/>
      <c r="L46" s="295"/>
    </row>
    <row r="47" spans="2:12" ht="29.25" customHeight="1" x14ac:dyDescent="0.25">
      <c r="B47" s="209">
        <v>113</v>
      </c>
      <c r="C47" s="65" t="s">
        <v>109</v>
      </c>
      <c r="D47" s="73" t="s">
        <v>371</v>
      </c>
      <c r="E47" s="71">
        <f t="shared" si="5"/>
        <v>109.56666666666666</v>
      </c>
      <c r="F47" s="67">
        <v>15</v>
      </c>
      <c r="G47" s="71">
        <f t="shared" ref="G47:G62" si="6">J47-I47+H47</f>
        <v>1643.5</v>
      </c>
      <c r="H47" s="65"/>
      <c r="I47" s="72">
        <v>106.5</v>
      </c>
      <c r="J47" s="66">
        <v>1750</v>
      </c>
      <c r="K47" s="294"/>
      <c r="L47" s="295"/>
    </row>
    <row r="48" spans="2:12" ht="24.95" customHeight="1" x14ac:dyDescent="0.25">
      <c r="B48" s="209">
        <v>113</v>
      </c>
      <c r="C48" s="65" t="s">
        <v>285</v>
      </c>
      <c r="D48" s="73" t="s">
        <v>372</v>
      </c>
      <c r="E48" s="71">
        <f t="shared" si="5"/>
        <v>71.889333333333326</v>
      </c>
      <c r="F48" s="67">
        <v>15</v>
      </c>
      <c r="G48" s="71">
        <f t="shared" si="6"/>
        <v>1078.3399999999999</v>
      </c>
      <c r="H48" s="65"/>
      <c r="I48" s="72">
        <v>142.66</v>
      </c>
      <c r="J48" s="66">
        <v>1221</v>
      </c>
      <c r="K48" s="294"/>
      <c r="L48" s="295"/>
    </row>
    <row r="49" spans="2:12" ht="24.95" customHeight="1" x14ac:dyDescent="0.25">
      <c r="B49" s="209">
        <v>113</v>
      </c>
      <c r="C49" s="65" t="s">
        <v>286</v>
      </c>
      <c r="D49" s="73" t="s">
        <v>373</v>
      </c>
      <c r="E49" s="71">
        <f t="shared" si="5"/>
        <v>4.3613333333333326</v>
      </c>
      <c r="F49" s="67">
        <v>15</v>
      </c>
      <c r="G49" s="71">
        <f t="shared" si="6"/>
        <v>65.419999999999987</v>
      </c>
      <c r="H49" s="65"/>
      <c r="I49" s="72">
        <v>199.58</v>
      </c>
      <c r="J49" s="66">
        <v>265</v>
      </c>
      <c r="K49" s="294"/>
      <c r="L49" s="295"/>
    </row>
    <row r="50" spans="2:12" ht="24.95" customHeight="1" x14ac:dyDescent="0.25">
      <c r="B50" s="209">
        <v>113</v>
      </c>
      <c r="C50" s="65" t="s">
        <v>450</v>
      </c>
      <c r="D50" s="73" t="s">
        <v>451</v>
      </c>
      <c r="E50" s="48">
        <f>G50/F50</f>
        <v>106.00733333333332</v>
      </c>
      <c r="F50" s="198">
        <v>15</v>
      </c>
      <c r="G50" s="71">
        <f t="shared" si="6"/>
        <v>1590.11</v>
      </c>
      <c r="H50" s="49"/>
      <c r="I50" s="49">
        <v>109.89</v>
      </c>
      <c r="J50" s="66">
        <v>1700</v>
      </c>
      <c r="K50" s="294"/>
      <c r="L50" s="295"/>
    </row>
    <row r="51" spans="2:12" ht="24.95" customHeight="1" x14ac:dyDescent="0.25">
      <c r="B51" s="210">
        <v>113</v>
      </c>
      <c r="C51" s="70" t="s">
        <v>178</v>
      </c>
      <c r="D51" s="9" t="s">
        <v>179</v>
      </c>
      <c r="E51" s="48">
        <f t="shared" ref="E51:E52" si="7">G51/F51</f>
        <v>118.18333333333334</v>
      </c>
      <c r="F51" s="198">
        <v>15</v>
      </c>
      <c r="G51" s="71">
        <f t="shared" si="6"/>
        <v>1772.75</v>
      </c>
      <c r="H51" s="49"/>
      <c r="I51" s="49">
        <v>86.25</v>
      </c>
      <c r="J51" s="49">
        <v>1859</v>
      </c>
      <c r="K51" s="297"/>
      <c r="L51" s="297"/>
    </row>
    <row r="52" spans="2:12" ht="27" customHeight="1" x14ac:dyDescent="0.25">
      <c r="B52" s="210">
        <v>113</v>
      </c>
      <c r="C52" s="70" t="s">
        <v>180</v>
      </c>
      <c r="D52" s="9" t="s">
        <v>181</v>
      </c>
      <c r="E52" s="48">
        <f t="shared" si="7"/>
        <v>137.14133333333334</v>
      </c>
      <c r="F52" s="198">
        <v>15</v>
      </c>
      <c r="G52" s="71">
        <f t="shared" si="6"/>
        <v>2057.12</v>
      </c>
      <c r="H52" s="49"/>
      <c r="I52" s="49">
        <v>67.88</v>
      </c>
      <c r="J52" s="49">
        <v>2125</v>
      </c>
      <c r="K52" s="298"/>
      <c r="L52" s="298"/>
    </row>
    <row r="53" spans="2:12" ht="24.95" customHeight="1" x14ac:dyDescent="0.25">
      <c r="B53" s="208">
        <v>113</v>
      </c>
      <c r="C53" s="70" t="s">
        <v>170</v>
      </c>
      <c r="D53" s="6" t="s">
        <v>297</v>
      </c>
      <c r="E53" s="138">
        <f>G53/F53</f>
        <v>60.564</v>
      </c>
      <c r="F53" s="198">
        <v>15</v>
      </c>
      <c r="G53" s="71">
        <f t="shared" si="6"/>
        <v>908.46</v>
      </c>
      <c r="H53" s="49"/>
      <c r="I53" s="49">
        <v>153.54</v>
      </c>
      <c r="J53" s="49">
        <v>1062</v>
      </c>
      <c r="K53" s="298"/>
      <c r="L53" s="298"/>
    </row>
    <row r="54" spans="2:12" ht="24.95" customHeight="1" x14ac:dyDescent="0.25">
      <c r="B54" s="208">
        <v>113</v>
      </c>
      <c r="C54" s="70" t="s">
        <v>171</v>
      </c>
      <c r="D54" s="6" t="s">
        <v>172</v>
      </c>
      <c r="E54" s="138">
        <f>G54/F54</f>
        <v>98.38333333333334</v>
      </c>
      <c r="F54" s="198">
        <v>15</v>
      </c>
      <c r="G54" s="71">
        <f t="shared" si="6"/>
        <v>1475.75</v>
      </c>
      <c r="H54" s="49"/>
      <c r="I54" s="49">
        <v>117.25</v>
      </c>
      <c r="J54" s="49">
        <v>1593</v>
      </c>
      <c r="K54" s="298"/>
      <c r="L54" s="298"/>
    </row>
    <row r="55" spans="2:12" ht="24.95" customHeight="1" x14ac:dyDescent="0.25">
      <c r="B55" s="208">
        <v>113</v>
      </c>
      <c r="C55" s="70" t="s">
        <v>173</v>
      </c>
      <c r="D55" s="6" t="s">
        <v>174</v>
      </c>
      <c r="E55" s="138">
        <f>G55/F55</f>
        <v>137.12866666666665</v>
      </c>
      <c r="F55" s="198">
        <v>15</v>
      </c>
      <c r="G55" s="71">
        <f t="shared" si="6"/>
        <v>2056.9299999999998</v>
      </c>
      <c r="H55" s="49"/>
      <c r="I55" s="49">
        <v>68.069999999999993</v>
      </c>
      <c r="J55" s="49">
        <v>2125</v>
      </c>
      <c r="K55" s="299"/>
      <c r="L55" s="299"/>
    </row>
    <row r="56" spans="2:12" ht="30.75" customHeight="1" x14ac:dyDescent="0.25">
      <c r="B56" s="210">
        <v>113</v>
      </c>
      <c r="C56" s="70" t="s">
        <v>270</v>
      </c>
      <c r="D56" s="9" t="s">
        <v>271</v>
      </c>
      <c r="E56" s="48">
        <f t="shared" ref="E56:E62" si="8">G56/F56</f>
        <v>137.06199999999998</v>
      </c>
      <c r="F56" s="198">
        <v>15</v>
      </c>
      <c r="G56" s="71">
        <f t="shared" si="6"/>
        <v>2055.9299999999998</v>
      </c>
      <c r="H56" s="49"/>
      <c r="I56" s="49">
        <v>68.069999999999993</v>
      </c>
      <c r="J56" s="49">
        <v>2124</v>
      </c>
      <c r="K56" s="299"/>
      <c r="L56" s="299"/>
    </row>
    <row r="57" spans="2:12" ht="24.95" customHeight="1" x14ac:dyDescent="0.25">
      <c r="B57" s="210">
        <v>113</v>
      </c>
      <c r="C57" s="70" t="s">
        <v>175</v>
      </c>
      <c r="D57" s="9" t="s">
        <v>176</v>
      </c>
      <c r="E57" s="48">
        <f t="shared" si="8"/>
        <v>60.564</v>
      </c>
      <c r="F57" s="198">
        <v>15</v>
      </c>
      <c r="G57" s="71">
        <f t="shared" si="6"/>
        <v>908.46</v>
      </c>
      <c r="H57" s="49"/>
      <c r="I57" s="49">
        <v>153.54</v>
      </c>
      <c r="J57" s="49">
        <v>1062</v>
      </c>
      <c r="K57" s="299"/>
      <c r="L57" s="299"/>
    </row>
    <row r="58" spans="2:12" ht="30" customHeight="1" x14ac:dyDescent="0.25">
      <c r="B58" s="210">
        <v>113</v>
      </c>
      <c r="C58" s="70" t="s">
        <v>182</v>
      </c>
      <c r="D58" s="9" t="s">
        <v>581</v>
      </c>
      <c r="E58" s="48">
        <f t="shared" si="8"/>
        <v>0.82666666666666699</v>
      </c>
      <c r="F58" s="198">
        <v>15</v>
      </c>
      <c r="G58" s="71">
        <f t="shared" si="6"/>
        <v>12.400000000000006</v>
      </c>
      <c r="H58" s="49"/>
      <c r="I58" s="49">
        <v>200.6</v>
      </c>
      <c r="J58" s="49">
        <v>213</v>
      </c>
      <c r="K58" s="299"/>
      <c r="L58" s="299"/>
    </row>
    <row r="59" spans="2:12" ht="24.95" customHeight="1" x14ac:dyDescent="0.25">
      <c r="B59" s="210">
        <v>113</v>
      </c>
      <c r="C59" s="70" t="s">
        <v>177</v>
      </c>
      <c r="D59" s="9" t="s">
        <v>581</v>
      </c>
      <c r="E59" s="48">
        <f t="shared" si="8"/>
        <v>20.522666666666669</v>
      </c>
      <c r="F59" s="198">
        <v>15</v>
      </c>
      <c r="G59" s="71">
        <f t="shared" si="6"/>
        <v>307.84000000000003</v>
      </c>
      <c r="H59" s="49"/>
      <c r="I59" s="49">
        <v>192.16</v>
      </c>
      <c r="J59" s="49">
        <v>500</v>
      </c>
      <c r="K59" s="278"/>
      <c r="L59" s="279"/>
    </row>
    <row r="60" spans="2:12" ht="24.95" customHeight="1" x14ac:dyDescent="0.25">
      <c r="B60" s="210">
        <v>113</v>
      </c>
      <c r="C60" s="70" t="s">
        <v>197</v>
      </c>
      <c r="D60" s="9" t="s">
        <v>198</v>
      </c>
      <c r="E60" s="48">
        <f t="shared" si="8"/>
        <v>159.09933333333331</v>
      </c>
      <c r="F60" s="198">
        <v>15</v>
      </c>
      <c r="G60" s="71">
        <f t="shared" si="6"/>
        <v>2386.4899999999998</v>
      </c>
      <c r="H60" s="49"/>
      <c r="I60" s="49">
        <v>4.51</v>
      </c>
      <c r="J60" s="49">
        <v>2391</v>
      </c>
      <c r="K60" s="275"/>
      <c r="L60" s="276"/>
    </row>
    <row r="61" spans="2:12" ht="24.95" customHeight="1" x14ac:dyDescent="0.25">
      <c r="B61" s="210">
        <v>113</v>
      </c>
      <c r="C61" s="70" t="s">
        <v>199</v>
      </c>
      <c r="D61" s="9" t="s">
        <v>200</v>
      </c>
      <c r="E61" s="48">
        <f t="shared" si="8"/>
        <v>118.18333333333334</v>
      </c>
      <c r="F61" s="198">
        <v>15</v>
      </c>
      <c r="G61" s="71">
        <f t="shared" si="6"/>
        <v>1772.75</v>
      </c>
      <c r="H61" s="49"/>
      <c r="I61" s="49">
        <v>86.25</v>
      </c>
      <c r="J61" s="49">
        <v>1859</v>
      </c>
      <c r="K61" s="159"/>
      <c r="L61" s="160"/>
    </row>
    <row r="62" spans="2:12" ht="24.95" customHeight="1" x14ac:dyDescent="0.25">
      <c r="B62" s="210">
        <v>113</v>
      </c>
      <c r="C62" s="70" t="s">
        <v>603</v>
      </c>
      <c r="D62" s="9" t="s">
        <v>200</v>
      </c>
      <c r="E62" s="48">
        <f t="shared" si="8"/>
        <v>98.38333333333334</v>
      </c>
      <c r="F62" s="198">
        <v>15</v>
      </c>
      <c r="G62" s="71">
        <f t="shared" si="6"/>
        <v>1475.75</v>
      </c>
      <c r="H62" s="49"/>
      <c r="I62" s="49">
        <v>117.25</v>
      </c>
      <c r="J62" s="49">
        <v>1593</v>
      </c>
      <c r="K62" s="159"/>
      <c r="L62" s="160"/>
    </row>
    <row r="63" spans="2:12" ht="24.95" customHeight="1" x14ac:dyDescent="0.25">
      <c r="B63" s="220">
        <v>113</v>
      </c>
      <c r="C63" s="70" t="s">
        <v>611</v>
      </c>
      <c r="D63" s="9" t="s">
        <v>572</v>
      </c>
      <c r="E63" s="48">
        <v>58.88</v>
      </c>
      <c r="F63" s="219">
        <v>15</v>
      </c>
      <c r="G63" s="71">
        <v>883.14</v>
      </c>
      <c r="H63" s="49"/>
      <c r="I63" s="49">
        <v>116.86</v>
      </c>
      <c r="J63" s="49">
        <v>1000</v>
      </c>
      <c r="K63" s="217"/>
      <c r="L63" s="218"/>
    </row>
    <row r="64" spans="2:12" ht="17.25" customHeight="1" x14ac:dyDescent="0.25">
      <c r="B64" s="210"/>
      <c r="C64" s="57"/>
      <c r="D64" s="135"/>
      <c r="E64" s="57"/>
      <c r="F64" s="197"/>
      <c r="G64" s="63">
        <f>SUM(G46:G63)</f>
        <v>24267.71</v>
      </c>
      <c r="H64" s="63"/>
      <c r="I64" s="63">
        <f>SUM(I46:I63)</f>
        <v>2074.29</v>
      </c>
      <c r="J64" s="63">
        <f>SUM(J46:J63)</f>
        <v>26342</v>
      </c>
      <c r="K64" s="294"/>
      <c r="L64" s="295"/>
    </row>
    <row r="67" spans="12:12" x14ac:dyDescent="0.25">
      <c r="L67" s="221"/>
    </row>
    <row r="71" spans="12:12" ht="17.25" customHeight="1" x14ac:dyDescent="0.25"/>
    <row r="75" spans="12:12" x14ac:dyDescent="0.25">
      <c r="L75" s="78"/>
    </row>
  </sheetData>
  <mergeCells count="34">
    <mergeCell ref="K9:L9"/>
    <mergeCell ref="K57:L57"/>
    <mergeCell ref="K58:L58"/>
    <mergeCell ref="K6:L6"/>
    <mergeCell ref="K8:L8"/>
    <mergeCell ref="K7:L7"/>
    <mergeCell ref="K15:L15"/>
    <mergeCell ref="K16:L16"/>
    <mergeCell ref="K12:L12"/>
    <mergeCell ref="K11:L11"/>
    <mergeCell ref="K13:L13"/>
    <mergeCell ref="K17:L17"/>
    <mergeCell ref="K50:L50"/>
    <mergeCell ref="K14:L14"/>
    <mergeCell ref="K10:L10"/>
    <mergeCell ref="K18:L18"/>
    <mergeCell ref="K64:L64"/>
    <mergeCell ref="K24:L24"/>
    <mergeCell ref="K51:L51"/>
    <mergeCell ref="K52:L52"/>
    <mergeCell ref="K53:L53"/>
    <mergeCell ref="K54:L54"/>
    <mergeCell ref="K55:L55"/>
    <mergeCell ref="K56:L56"/>
    <mergeCell ref="K59:L59"/>
    <mergeCell ref="K60:L60"/>
    <mergeCell ref="K46:L46"/>
    <mergeCell ref="K47:L47"/>
    <mergeCell ref="K48:L48"/>
    <mergeCell ref="K23:L23"/>
    <mergeCell ref="K49:L49"/>
    <mergeCell ref="K19:L19"/>
    <mergeCell ref="K20:L20"/>
    <mergeCell ref="K21:L21"/>
  </mergeCells>
  <pageMargins left="0.23622047244094491" right="0.23622047244094491" top="0.55118110236220474" bottom="0.15748031496062992" header="0.31496062992125984" footer="0.31496062992125984"/>
  <pageSetup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1:M43"/>
  <sheetViews>
    <sheetView topLeftCell="A15" zoomScaleNormal="100" workbookViewId="0">
      <selection activeCell="H24" sqref="H24"/>
    </sheetView>
  </sheetViews>
  <sheetFormatPr baseColWidth="10" defaultRowHeight="12.75" x14ac:dyDescent="0.2"/>
  <cols>
    <col min="1" max="1" width="2" style="5" customWidth="1"/>
    <col min="2" max="2" width="5.85546875" style="54" customWidth="1"/>
    <col min="3" max="3" width="33.7109375" style="5" customWidth="1"/>
    <col min="4" max="4" width="27.85546875" style="5" customWidth="1"/>
    <col min="5" max="5" width="9.28515625" style="5" customWidth="1"/>
    <col min="6" max="6" width="5" style="54" customWidth="1"/>
    <col min="7" max="7" width="11.5703125" style="5" customWidth="1"/>
    <col min="8" max="8" width="16.7109375" style="5" customWidth="1"/>
    <col min="9" max="9" width="8.85546875" style="5" customWidth="1"/>
    <col min="10" max="10" width="11.7109375" style="5" customWidth="1"/>
    <col min="11" max="11" width="11.42578125" style="5"/>
    <col min="12" max="12" width="24.7109375" style="5" customWidth="1"/>
    <col min="13" max="16384" width="11.42578125" style="5"/>
  </cols>
  <sheetData>
    <row r="1" spans="2:13" ht="10.5" customHeight="1" x14ac:dyDescent="0.2"/>
    <row r="2" spans="2:13" ht="15" x14ac:dyDescent="0.25">
      <c r="D2" s="1" t="s">
        <v>215</v>
      </c>
      <c r="E2" s="1"/>
      <c r="F2" s="55"/>
      <c r="G2" s="1"/>
      <c r="H2" s="50"/>
    </row>
    <row r="3" spans="2:13" ht="18.75" customHeight="1" x14ac:dyDescent="0.25">
      <c r="D3" s="1" t="s">
        <v>654</v>
      </c>
      <c r="E3" s="1"/>
      <c r="F3" s="117"/>
      <c r="G3" s="1"/>
      <c r="H3" s="50"/>
    </row>
    <row r="4" spans="2:13" ht="11.25" customHeight="1" x14ac:dyDescent="0.2"/>
    <row r="5" spans="2:13" ht="15.75" customHeight="1" x14ac:dyDescent="0.25">
      <c r="B5" s="3" t="s">
        <v>303</v>
      </c>
      <c r="C5" s="46" t="s">
        <v>73</v>
      </c>
      <c r="D5" s="3" t="s">
        <v>1</v>
      </c>
      <c r="E5" s="46" t="s">
        <v>2</v>
      </c>
      <c r="F5" s="46" t="s">
        <v>3</v>
      </c>
      <c r="G5" s="46"/>
      <c r="H5" s="46" t="s">
        <v>4</v>
      </c>
      <c r="I5" s="46" t="s">
        <v>5</v>
      </c>
      <c r="J5" s="46" t="s">
        <v>8</v>
      </c>
      <c r="K5" s="2" t="s">
        <v>6</v>
      </c>
      <c r="L5" s="46"/>
    </row>
    <row r="6" spans="2:13" ht="20.25" customHeight="1" x14ac:dyDescent="0.25">
      <c r="B6" s="124">
        <v>113</v>
      </c>
      <c r="C6" s="125" t="s">
        <v>74</v>
      </c>
      <c r="D6" s="65" t="s">
        <v>75</v>
      </c>
      <c r="E6" s="148">
        <v>393.86</v>
      </c>
      <c r="F6" s="124">
        <v>15</v>
      </c>
      <c r="G6" s="148">
        <v>5907.9</v>
      </c>
      <c r="H6" s="126">
        <v>607.9</v>
      </c>
      <c r="I6" s="126"/>
      <c r="J6" s="242">
        <v>5300</v>
      </c>
      <c r="K6" s="284"/>
      <c r="L6" s="285"/>
      <c r="M6" s="51"/>
    </row>
    <row r="7" spans="2:13" ht="24.95" customHeight="1" x14ac:dyDescent="0.25">
      <c r="B7" s="124">
        <v>113</v>
      </c>
      <c r="C7" s="130" t="s">
        <v>333</v>
      </c>
      <c r="D7" s="10" t="s">
        <v>81</v>
      </c>
      <c r="E7" s="148">
        <f t="shared" ref="E7:E29" si="0">G7/F7</f>
        <v>235.52733333333333</v>
      </c>
      <c r="F7" s="123">
        <v>15</v>
      </c>
      <c r="G7" s="148">
        <f t="shared" ref="G7:G29" si="1">J7-I7+H7</f>
        <v>3532.91</v>
      </c>
      <c r="H7" s="128">
        <v>172.91</v>
      </c>
      <c r="I7" s="128"/>
      <c r="J7" s="243">
        <v>3360</v>
      </c>
      <c r="K7" s="282"/>
      <c r="L7" s="283"/>
    </row>
    <row r="8" spans="2:13" ht="24.95" customHeight="1" x14ac:dyDescent="0.25">
      <c r="B8" s="124">
        <v>113</v>
      </c>
      <c r="C8" s="149" t="s">
        <v>610</v>
      </c>
      <c r="D8" s="10" t="s">
        <v>81</v>
      </c>
      <c r="E8" s="148">
        <f t="shared" ref="E8" si="2">G8/F8</f>
        <v>235.52733333333333</v>
      </c>
      <c r="F8" s="123">
        <v>15</v>
      </c>
      <c r="G8" s="148">
        <f t="shared" ref="G8" si="3">J8-I8+H8</f>
        <v>3532.91</v>
      </c>
      <c r="H8" s="128">
        <v>172.91</v>
      </c>
      <c r="I8" s="128"/>
      <c r="J8" s="243">
        <v>3360</v>
      </c>
      <c r="K8" s="282"/>
      <c r="L8" s="283"/>
    </row>
    <row r="9" spans="2:13" ht="24.95" customHeight="1" x14ac:dyDescent="0.25">
      <c r="B9" s="123">
        <v>113</v>
      </c>
      <c r="C9" s="125" t="s">
        <v>76</v>
      </c>
      <c r="D9" s="10" t="s">
        <v>82</v>
      </c>
      <c r="E9" s="148">
        <f t="shared" si="0"/>
        <v>196.03666666666669</v>
      </c>
      <c r="F9" s="123">
        <v>15</v>
      </c>
      <c r="G9" s="148">
        <f t="shared" si="1"/>
        <v>2940.55</v>
      </c>
      <c r="H9" s="128">
        <v>70.55</v>
      </c>
      <c r="I9" s="128"/>
      <c r="J9" s="243">
        <v>2870</v>
      </c>
      <c r="K9" s="282"/>
      <c r="L9" s="283"/>
    </row>
    <row r="10" spans="2:13" ht="24.95" customHeight="1" x14ac:dyDescent="0.25">
      <c r="B10" s="123">
        <v>113</v>
      </c>
      <c r="C10" s="125" t="s">
        <v>77</v>
      </c>
      <c r="D10" s="10" t="s">
        <v>82</v>
      </c>
      <c r="E10" s="148">
        <v>196.04</v>
      </c>
      <c r="F10" s="123">
        <v>15</v>
      </c>
      <c r="G10" s="148">
        <f t="shared" ref="G10" si="4">J10-I10+H10</f>
        <v>2940.55</v>
      </c>
      <c r="H10" s="128">
        <v>70.55</v>
      </c>
      <c r="I10" s="128"/>
      <c r="J10" s="243">
        <v>2870</v>
      </c>
      <c r="K10" s="282"/>
      <c r="L10" s="283"/>
    </row>
    <row r="11" spans="2:13" ht="24.95" customHeight="1" x14ac:dyDescent="0.25">
      <c r="B11" s="123">
        <v>113</v>
      </c>
      <c r="C11" s="125" t="s">
        <v>78</v>
      </c>
      <c r="D11" s="10" t="s">
        <v>82</v>
      </c>
      <c r="E11" s="148">
        <f t="shared" si="0"/>
        <v>196.03666666666669</v>
      </c>
      <c r="F11" s="123">
        <v>15</v>
      </c>
      <c r="G11" s="148">
        <f t="shared" si="1"/>
        <v>2940.55</v>
      </c>
      <c r="H11" s="128">
        <v>70.55</v>
      </c>
      <c r="I11" s="128"/>
      <c r="J11" s="243">
        <v>2870</v>
      </c>
      <c r="K11" s="282"/>
      <c r="L11" s="283"/>
    </row>
    <row r="12" spans="2:13" ht="24.95" customHeight="1" x14ac:dyDescent="0.25">
      <c r="B12" s="123">
        <v>113</v>
      </c>
      <c r="C12" s="125" t="s">
        <v>79</v>
      </c>
      <c r="D12" s="10" t="s">
        <v>82</v>
      </c>
      <c r="E12" s="148">
        <f t="shared" si="0"/>
        <v>196.03666666666669</v>
      </c>
      <c r="F12" s="123">
        <v>15</v>
      </c>
      <c r="G12" s="148">
        <f t="shared" si="1"/>
        <v>2940.55</v>
      </c>
      <c r="H12" s="128">
        <v>70.55</v>
      </c>
      <c r="I12" s="128"/>
      <c r="J12" s="243">
        <v>2870</v>
      </c>
      <c r="K12" s="282"/>
      <c r="L12" s="283"/>
    </row>
    <row r="13" spans="2:13" ht="24.95" customHeight="1" x14ac:dyDescent="0.25">
      <c r="B13" s="123">
        <v>113</v>
      </c>
      <c r="C13" s="146" t="s">
        <v>359</v>
      </c>
      <c r="D13" s="10" t="s">
        <v>82</v>
      </c>
      <c r="E13" s="148">
        <v>196.04</v>
      </c>
      <c r="F13" s="123">
        <v>15</v>
      </c>
      <c r="G13" s="148">
        <f t="shared" ref="G13" si="5">J13-I13+H13</f>
        <v>2940.55</v>
      </c>
      <c r="H13" s="128">
        <v>70.55</v>
      </c>
      <c r="I13" s="128"/>
      <c r="J13" s="243">
        <v>2870</v>
      </c>
      <c r="K13" s="282"/>
      <c r="L13" s="283"/>
    </row>
    <row r="14" spans="2:13" ht="24.95" customHeight="1" x14ac:dyDescent="0.25">
      <c r="B14" s="123">
        <v>113</v>
      </c>
      <c r="C14" s="149" t="s">
        <v>608</v>
      </c>
      <c r="D14" s="10" t="s">
        <v>82</v>
      </c>
      <c r="E14" s="148">
        <f t="shared" si="0"/>
        <v>196.03666666666669</v>
      </c>
      <c r="F14" s="123">
        <v>15</v>
      </c>
      <c r="G14" s="148">
        <f t="shared" si="1"/>
        <v>2940.55</v>
      </c>
      <c r="H14" s="128">
        <v>70.55</v>
      </c>
      <c r="I14" s="128"/>
      <c r="J14" s="243">
        <v>2870</v>
      </c>
      <c r="K14" s="303"/>
      <c r="L14" s="304"/>
    </row>
    <row r="15" spans="2:13" ht="24.95" customHeight="1" x14ac:dyDescent="0.25">
      <c r="B15" s="123">
        <v>113</v>
      </c>
      <c r="C15" s="130" t="s">
        <v>393</v>
      </c>
      <c r="D15" s="10" t="s">
        <v>82</v>
      </c>
      <c r="E15" s="148">
        <f t="shared" si="0"/>
        <v>196.03666666666669</v>
      </c>
      <c r="F15" s="123">
        <v>15</v>
      </c>
      <c r="G15" s="148">
        <f t="shared" si="1"/>
        <v>2940.55</v>
      </c>
      <c r="H15" s="128">
        <v>70.55</v>
      </c>
      <c r="I15" s="128"/>
      <c r="J15" s="243">
        <v>2870</v>
      </c>
      <c r="K15" s="282"/>
      <c r="L15" s="283"/>
    </row>
    <row r="16" spans="2:13" ht="24.95" customHeight="1" x14ac:dyDescent="0.25">
      <c r="B16" s="123">
        <v>113</v>
      </c>
      <c r="C16" s="130" t="s">
        <v>383</v>
      </c>
      <c r="D16" s="10" t="s">
        <v>82</v>
      </c>
      <c r="E16" s="148">
        <f t="shared" ref="E16" si="6">G16/F16</f>
        <v>196.03666666666669</v>
      </c>
      <c r="F16" s="123">
        <v>15</v>
      </c>
      <c r="G16" s="148">
        <f t="shared" ref="G16" si="7">J16-I16+H16</f>
        <v>2940.55</v>
      </c>
      <c r="H16" s="128">
        <v>70.55</v>
      </c>
      <c r="I16" s="128"/>
      <c r="J16" s="243">
        <v>2870</v>
      </c>
      <c r="K16" s="282"/>
      <c r="L16" s="283"/>
    </row>
    <row r="17" spans="2:12" ht="28.5" customHeight="1" x14ac:dyDescent="0.25">
      <c r="B17" s="123">
        <v>113</v>
      </c>
      <c r="C17" s="130" t="s">
        <v>406</v>
      </c>
      <c r="D17" s="10" t="s">
        <v>82</v>
      </c>
      <c r="E17" s="148">
        <f t="shared" si="0"/>
        <v>196.03666666666669</v>
      </c>
      <c r="F17" s="123">
        <v>15</v>
      </c>
      <c r="G17" s="148">
        <f t="shared" si="1"/>
        <v>2940.55</v>
      </c>
      <c r="H17" s="128">
        <v>70.55</v>
      </c>
      <c r="I17" s="128"/>
      <c r="J17" s="243">
        <v>2870</v>
      </c>
      <c r="K17" s="282"/>
      <c r="L17" s="283"/>
    </row>
    <row r="18" spans="2:12" ht="24.95" customHeight="1" x14ac:dyDescent="0.25">
      <c r="B18" s="124">
        <v>113</v>
      </c>
      <c r="C18" s="149" t="s">
        <v>453</v>
      </c>
      <c r="D18" s="65" t="s">
        <v>82</v>
      </c>
      <c r="E18" s="148">
        <v>196.04</v>
      </c>
      <c r="F18" s="123">
        <v>15</v>
      </c>
      <c r="G18" s="148">
        <f t="shared" ref="G18:G19" si="8">J18-I18+H18</f>
        <v>2940.55</v>
      </c>
      <c r="H18" s="128">
        <v>70.55</v>
      </c>
      <c r="I18" s="128"/>
      <c r="J18" s="243">
        <v>2870</v>
      </c>
      <c r="K18" s="284"/>
      <c r="L18" s="285"/>
    </row>
    <row r="19" spans="2:12" ht="24.95" customHeight="1" x14ac:dyDescent="0.25">
      <c r="B19" s="124">
        <v>113</v>
      </c>
      <c r="C19" s="149" t="s">
        <v>487</v>
      </c>
      <c r="D19" s="65" t="s">
        <v>82</v>
      </c>
      <c r="E19" s="148">
        <v>196.04</v>
      </c>
      <c r="F19" s="123">
        <v>15</v>
      </c>
      <c r="G19" s="148">
        <f t="shared" si="8"/>
        <v>2940.55</v>
      </c>
      <c r="H19" s="128">
        <v>70.55</v>
      </c>
      <c r="I19" s="128"/>
      <c r="J19" s="243">
        <v>2870</v>
      </c>
      <c r="K19" s="156"/>
      <c r="L19" s="157"/>
    </row>
    <row r="20" spans="2:12" ht="24.95" customHeight="1" x14ac:dyDescent="0.25">
      <c r="B20" s="123">
        <v>113</v>
      </c>
      <c r="C20" s="149" t="s">
        <v>447</v>
      </c>
      <c r="D20" s="10" t="s">
        <v>82</v>
      </c>
      <c r="E20" s="148">
        <f t="shared" si="0"/>
        <v>196.03666666666669</v>
      </c>
      <c r="F20" s="123">
        <v>15</v>
      </c>
      <c r="G20" s="148">
        <f t="shared" si="1"/>
        <v>2940.55</v>
      </c>
      <c r="H20" s="128">
        <v>70.55</v>
      </c>
      <c r="I20" s="128"/>
      <c r="J20" s="243">
        <v>2870</v>
      </c>
      <c r="K20" s="282"/>
      <c r="L20" s="283"/>
    </row>
    <row r="21" spans="2:12" ht="24.95" customHeight="1" x14ac:dyDescent="0.25">
      <c r="B21" s="123">
        <v>113</v>
      </c>
      <c r="C21" s="149" t="s">
        <v>612</v>
      </c>
      <c r="D21" s="10" t="s">
        <v>82</v>
      </c>
      <c r="E21" s="148">
        <f t="shared" ref="E21" si="9">G21/F21</f>
        <v>196.03666666666669</v>
      </c>
      <c r="F21" s="123">
        <v>15</v>
      </c>
      <c r="G21" s="148">
        <f t="shared" ref="G21:G22" si="10">J21-I21+H21</f>
        <v>2940.55</v>
      </c>
      <c r="H21" s="128">
        <v>70.55</v>
      </c>
      <c r="I21" s="128"/>
      <c r="J21" s="243">
        <v>2870</v>
      </c>
      <c r="K21" s="282"/>
      <c r="L21" s="283"/>
    </row>
    <row r="22" spans="2:12" ht="24.95" customHeight="1" x14ac:dyDescent="0.25">
      <c r="B22" s="123">
        <v>113</v>
      </c>
      <c r="C22" s="149" t="s">
        <v>452</v>
      </c>
      <c r="D22" s="10" t="s">
        <v>82</v>
      </c>
      <c r="E22" s="148">
        <v>196.04</v>
      </c>
      <c r="F22" s="123">
        <v>15</v>
      </c>
      <c r="G22" s="148">
        <f t="shared" si="10"/>
        <v>2940.55</v>
      </c>
      <c r="H22" s="128">
        <v>70.55</v>
      </c>
      <c r="I22" s="128"/>
      <c r="J22" s="243">
        <v>2870</v>
      </c>
      <c r="K22" s="282"/>
      <c r="L22" s="283"/>
    </row>
    <row r="23" spans="2:12" ht="24.95" customHeight="1" x14ac:dyDescent="0.25">
      <c r="B23" s="123">
        <v>113</v>
      </c>
      <c r="C23" s="149" t="s">
        <v>632</v>
      </c>
      <c r="D23" s="10" t="s">
        <v>82</v>
      </c>
      <c r="E23" s="148">
        <v>196.04</v>
      </c>
      <c r="F23" s="123">
        <v>15</v>
      </c>
      <c r="G23" s="148">
        <f t="shared" ref="G23:G24" si="11">J23-I23+H23</f>
        <v>2940.55</v>
      </c>
      <c r="H23" s="128">
        <v>70.55</v>
      </c>
      <c r="I23" s="128"/>
      <c r="J23" s="243">
        <v>2870</v>
      </c>
      <c r="K23" s="282"/>
      <c r="L23" s="283"/>
    </row>
    <row r="24" spans="2:12" ht="24.95" customHeight="1" x14ac:dyDescent="0.25">
      <c r="B24" s="123">
        <v>113</v>
      </c>
      <c r="C24" s="149" t="s">
        <v>457</v>
      </c>
      <c r="D24" s="10" t="s">
        <v>82</v>
      </c>
      <c r="E24" s="148">
        <v>196.04</v>
      </c>
      <c r="F24" s="123">
        <v>15</v>
      </c>
      <c r="G24" s="148">
        <f t="shared" si="11"/>
        <v>2940.55</v>
      </c>
      <c r="H24" s="128">
        <v>70.55</v>
      </c>
      <c r="I24" s="128"/>
      <c r="J24" s="243">
        <v>2870</v>
      </c>
      <c r="K24" s="282"/>
      <c r="L24" s="283"/>
    </row>
    <row r="25" spans="2:12" ht="24.95" customHeight="1" x14ac:dyDescent="0.25">
      <c r="B25" s="123">
        <v>113</v>
      </c>
      <c r="C25" s="149" t="s">
        <v>657</v>
      </c>
      <c r="D25" s="10" t="s">
        <v>82</v>
      </c>
      <c r="E25" s="148">
        <v>196.04</v>
      </c>
      <c r="F25" s="123">
        <v>9</v>
      </c>
      <c r="G25" s="148">
        <v>1764.36</v>
      </c>
      <c r="H25" s="128"/>
      <c r="I25" s="128">
        <v>86.64</v>
      </c>
      <c r="J25" s="243">
        <v>1851</v>
      </c>
      <c r="K25" s="256"/>
      <c r="L25" s="257"/>
    </row>
    <row r="26" spans="2:12" ht="24.95" customHeight="1" x14ac:dyDescent="0.25">
      <c r="B26" s="124">
        <v>113</v>
      </c>
      <c r="C26" s="125" t="s">
        <v>85</v>
      </c>
      <c r="D26" s="65" t="s">
        <v>87</v>
      </c>
      <c r="E26" s="148">
        <f t="shared" si="0"/>
        <v>106.00733333333332</v>
      </c>
      <c r="F26" s="124">
        <v>15</v>
      </c>
      <c r="G26" s="148">
        <f t="shared" si="1"/>
        <v>1590.11</v>
      </c>
      <c r="H26" s="126"/>
      <c r="I26" s="126">
        <v>109.89</v>
      </c>
      <c r="J26" s="242">
        <v>1700</v>
      </c>
      <c r="K26" s="284"/>
      <c r="L26" s="285"/>
    </row>
    <row r="27" spans="2:12" ht="24.95" customHeight="1" x14ac:dyDescent="0.25">
      <c r="B27" s="123">
        <v>113</v>
      </c>
      <c r="C27" s="125" t="s">
        <v>86</v>
      </c>
      <c r="D27" s="10" t="s">
        <v>87</v>
      </c>
      <c r="E27" s="148">
        <f t="shared" si="0"/>
        <v>121.10466666666666</v>
      </c>
      <c r="F27" s="123">
        <v>15</v>
      </c>
      <c r="G27" s="148">
        <f t="shared" si="1"/>
        <v>1816.57</v>
      </c>
      <c r="H27" s="128"/>
      <c r="I27" s="128">
        <v>83.43</v>
      </c>
      <c r="J27" s="243">
        <v>1900</v>
      </c>
      <c r="K27" s="282"/>
      <c r="L27" s="283"/>
    </row>
    <row r="28" spans="2:12" ht="24.95" customHeight="1" x14ac:dyDescent="0.25">
      <c r="B28" s="123">
        <v>113</v>
      </c>
      <c r="C28" s="125" t="s">
        <v>94</v>
      </c>
      <c r="D28" s="10" t="s">
        <v>263</v>
      </c>
      <c r="E28" s="148">
        <f t="shared" si="0"/>
        <v>170.30333333333334</v>
      </c>
      <c r="F28" s="123">
        <v>15</v>
      </c>
      <c r="G28" s="148">
        <f t="shared" si="1"/>
        <v>2554.5500000000002</v>
      </c>
      <c r="H28" s="128">
        <v>13.55</v>
      </c>
      <c r="I28" s="128"/>
      <c r="J28" s="243">
        <v>2541</v>
      </c>
      <c r="K28" s="282"/>
      <c r="L28" s="283"/>
    </row>
    <row r="29" spans="2:12" ht="24.95" customHeight="1" x14ac:dyDescent="0.25">
      <c r="B29" s="123">
        <v>113</v>
      </c>
      <c r="C29" s="146" t="s">
        <v>437</v>
      </c>
      <c r="D29" s="10" t="s">
        <v>436</v>
      </c>
      <c r="E29" s="148">
        <f t="shared" si="0"/>
        <v>142.67733333333334</v>
      </c>
      <c r="F29" s="123">
        <v>15</v>
      </c>
      <c r="G29" s="148">
        <f t="shared" si="1"/>
        <v>2140.16</v>
      </c>
      <c r="H29" s="128"/>
      <c r="I29" s="128">
        <v>59.84</v>
      </c>
      <c r="J29" s="243">
        <v>2200</v>
      </c>
      <c r="K29" s="282"/>
      <c r="L29" s="283"/>
    </row>
    <row r="30" spans="2:12" ht="17.25" customHeight="1" x14ac:dyDescent="0.25">
      <c r="B30" s="123"/>
      <c r="C30" s="127"/>
      <c r="D30" s="10"/>
      <c r="E30" s="127"/>
      <c r="F30" s="123"/>
      <c r="G30" s="63">
        <f>SUM(G6:G29)</f>
        <v>69888.270000000033</v>
      </c>
      <c r="H30" s="63">
        <f>SUM(H6:H29)</f>
        <v>2096.0699999999997</v>
      </c>
      <c r="I30" s="63">
        <f>SUM(I6:I29)</f>
        <v>339.80000000000007</v>
      </c>
      <c r="J30" s="244">
        <f>SUM(J6:J29)</f>
        <v>68132</v>
      </c>
      <c r="K30" s="282"/>
      <c r="L30" s="283"/>
    </row>
    <row r="32" spans="2:12" x14ac:dyDescent="0.2">
      <c r="L32" s="212"/>
    </row>
    <row r="43" spans="8:8" x14ac:dyDescent="0.2">
      <c r="H43" s="51"/>
    </row>
  </sheetData>
  <mergeCells count="23">
    <mergeCell ref="K30:L30"/>
    <mergeCell ref="K12:L12"/>
    <mergeCell ref="K26:L26"/>
    <mergeCell ref="K27:L27"/>
    <mergeCell ref="K14:L14"/>
    <mergeCell ref="K28:L28"/>
    <mergeCell ref="K15:L15"/>
    <mergeCell ref="K22:L22"/>
    <mergeCell ref="K6:L6"/>
    <mergeCell ref="K29:L29"/>
    <mergeCell ref="K9:L9"/>
    <mergeCell ref="K10:L10"/>
    <mergeCell ref="K11:L11"/>
    <mergeCell ref="K17:L17"/>
    <mergeCell ref="K16:L16"/>
    <mergeCell ref="K20:L20"/>
    <mergeCell ref="K7:L7"/>
    <mergeCell ref="K13:L13"/>
    <mergeCell ref="K18:L18"/>
    <mergeCell ref="K8:L8"/>
    <mergeCell ref="K21:L21"/>
    <mergeCell ref="K23:L23"/>
    <mergeCell ref="K24:L24"/>
  </mergeCells>
  <pageMargins left="0.23622047244094491" right="0.23622047244094491" top="0.15748031496062992" bottom="0.15748031496062992" header="0.31496062992125984" footer="0.31496062992125984"/>
  <pageSetup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51"/>
  <sheetViews>
    <sheetView topLeftCell="A56" workbookViewId="0">
      <selection activeCell="Q154" sqref="Q154"/>
    </sheetView>
  </sheetViews>
  <sheetFormatPr baseColWidth="10" defaultRowHeight="15" x14ac:dyDescent="0.25"/>
  <cols>
    <col min="1" max="1" width="4.85546875" customWidth="1"/>
    <col min="2" max="4" width="11.42578125" customWidth="1"/>
    <col min="5" max="5" width="12.7109375" customWidth="1"/>
    <col min="6" max="16" width="11.42578125" hidden="1" customWidth="1"/>
    <col min="18" max="18" width="11.42578125" customWidth="1"/>
    <col min="19" max="19" width="4" customWidth="1"/>
    <col min="20" max="23" width="11.42578125" hidden="1" customWidth="1"/>
    <col min="24" max="24" width="5.42578125" hidden="1" customWidth="1"/>
    <col min="25" max="31" width="11.42578125" hidden="1" customWidth="1"/>
    <col min="32" max="32" width="7.7109375" customWidth="1"/>
    <col min="33" max="33" width="3.5703125" customWidth="1"/>
  </cols>
  <sheetData>
    <row r="1" spans="2:33" x14ac:dyDescent="0.25">
      <c r="B1" s="329" t="s">
        <v>490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 t="s">
        <v>491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 t="s">
        <v>492</v>
      </c>
      <c r="AG1" s="331"/>
    </row>
    <row r="2" spans="2:33" x14ac:dyDescent="0.25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1"/>
      <c r="AG2" s="331"/>
    </row>
    <row r="3" spans="2:33" x14ac:dyDescent="0.25"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1"/>
      <c r="AG3" s="331"/>
    </row>
    <row r="4" spans="2:33" x14ac:dyDescent="0.25"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4"/>
      <c r="AF4" s="175"/>
      <c r="AG4" s="175"/>
    </row>
    <row r="5" spans="2:33" x14ac:dyDescent="0.25">
      <c r="B5" s="305" t="s">
        <v>493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22" t="s">
        <v>0</v>
      </c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6"/>
      <c r="AE5" s="176"/>
      <c r="AF5" s="308">
        <v>9</v>
      </c>
      <c r="AG5" s="308"/>
    </row>
    <row r="6" spans="2:33" x14ac:dyDescent="0.25">
      <c r="B6" s="305" t="s">
        <v>9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22" t="s">
        <v>494</v>
      </c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6"/>
      <c r="AE6" s="176"/>
      <c r="AF6" s="308">
        <v>1</v>
      </c>
      <c r="AG6" s="308"/>
    </row>
    <row r="7" spans="2:33" x14ac:dyDescent="0.25">
      <c r="B7" s="305" t="s">
        <v>10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22" t="s">
        <v>494</v>
      </c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6"/>
      <c r="AE7" s="176"/>
      <c r="AF7" s="308">
        <v>1</v>
      </c>
      <c r="AG7" s="308"/>
    </row>
    <row r="8" spans="2:33" x14ac:dyDescent="0.25">
      <c r="B8" s="305" t="s">
        <v>495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22" t="s">
        <v>494</v>
      </c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  <c r="AE8" s="176"/>
      <c r="AF8" s="308">
        <v>1</v>
      </c>
      <c r="AG8" s="308"/>
    </row>
    <row r="9" spans="2:33" x14ac:dyDescent="0.25">
      <c r="B9" s="305" t="s">
        <v>15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22" t="s">
        <v>494</v>
      </c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  <c r="AE9" s="176"/>
      <c r="AF9" s="308">
        <v>3</v>
      </c>
      <c r="AG9" s="308"/>
    </row>
    <row r="10" spans="2:33" x14ac:dyDescent="0.25">
      <c r="B10" s="305" t="s">
        <v>496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26" t="s">
        <v>11</v>
      </c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8"/>
      <c r="AE10" s="176"/>
      <c r="AF10" s="308">
        <v>1</v>
      </c>
      <c r="AG10" s="308"/>
    </row>
    <row r="11" spans="2:33" x14ac:dyDescent="0.25">
      <c r="B11" s="305" t="s">
        <v>17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23" t="s">
        <v>11</v>
      </c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5"/>
      <c r="AE11" s="176"/>
      <c r="AF11" s="308">
        <v>1</v>
      </c>
      <c r="AG11" s="308"/>
    </row>
    <row r="12" spans="2:33" x14ac:dyDescent="0.25">
      <c r="B12" s="305" t="s">
        <v>497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23" t="s">
        <v>11</v>
      </c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5"/>
      <c r="AE12" s="176"/>
      <c r="AF12" s="308">
        <v>1</v>
      </c>
      <c r="AG12" s="308"/>
    </row>
    <row r="13" spans="2:33" x14ac:dyDescent="0.25">
      <c r="B13" s="305" t="s">
        <v>282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23" t="s">
        <v>11</v>
      </c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5"/>
      <c r="AE13" s="177"/>
      <c r="AF13" s="320">
        <v>1</v>
      </c>
      <c r="AG13" s="321"/>
    </row>
    <row r="14" spans="2:33" x14ac:dyDescent="0.25">
      <c r="B14" s="305" t="s">
        <v>18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23" t="s">
        <v>11</v>
      </c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5"/>
      <c r="AE14" s="176"/>
      <c r="AF14" s="308">
        <v>4</v>
      </c>
      <c r="AG14" s="308"/>
    </row>
    <row r="15" spans="2:33" x14ac:dyDescent="0.25">
      <c r="B15" s="305" t="s">
        <v>377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 t="s">
        <v>12</v>
      </c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  <c r="AE15" s="177"/>
      <c r="AF15" s="320">
        <v>1</v>
      </c>
      <c r="AG15" s="321"/>
    </row>
    <row r="16" spans="2:33" x14ac:dyDescent="0.25">
      <c r="B16" s="305" t="s">
        <v>40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 t="s">
        <v>12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6"/>
      <c r="AE16" s="177"/>
      <c r="AF16" s="320">
        <v>1</v>
      </c>
      <c r="AG16" s="321"/>
    </row>
    <row r="17" spans="2:33" x14ac:dyDescent="0.25">
      <c r="B17" s="305" t="s">
        <v>498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 t="s">
        <v>12</v>
      </c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6"/>
      <c r="AE17" s="177"/>
      <c r="AF17" s="320">
        <v>1</v>
      </c>
      <c r="AG17" s="321"/>
    </row>
    <row r="18" spans="2:33" x14ac:dyDescent="0.25">
      <c r="B18" s="305" t="s">
        <v>499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22" t="s">
        <v>500</v>
      </c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6"/>
      <c r="AE18" s="177"/>
      <c r="AF18" s="320">
        <v>1</v>
      </c>
      <c r="AG18" s="321"/>
    </row>
    <row r="19" spans="2:33" x14ac:dyDescent="0.25">
      <c r="B19" s="305" t="s">
        <v>501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22" t="s">
        <v>500</v>
      </c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6"/>
      <c r="AE19" s="177"/>
      <c r="AF19" s="320">
        <v>1</v>
      </c>
      <c r="AG19" s="321"/>
    </row>
    <row r="20" spans="2:33" x14ac:dyDescent="0.25">
      <c r="B20" s="305" t="s">
        <v>191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22" t="s">
        <v>500</v>
      </c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6"/>
      <c r="AE20" s="177"/>
      <c r="AF20" s="320">
        <v>1</v>
      </c>
      <c r="AG20" s="321"/>
    </row>
    <row r="21" spans="2:33" x14ac:dyDescent="0.25">
      <c r="B21" s="305" t="s">
        <v>438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22" t="s">
        <v>500</v>
      </c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6"/>
      <c r="AE21" s="177"/>
      <c r="AF21" s="320">
        <v>1</v>
      </c>
      <c r="AG21" s="321"/>
    </row>
    <row r="22" spans="2:33" x14ac:dyDescent="0.25">
      <c r="B22" s="305" t="s">
        <v>502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22" t="s">
        <v>500</v>
      </c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6"/>
      <c r="AE22" s="177"/>
      <c r="AF22" s="320">
        <v>1</v>
      </c>
      <c r="AG22" s="321"/>
    </row>
    <row r="23" spans="2:33" x14ac:dyDescent="0.25">
      <c r="B23" s="305" t="s">
        <v>45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22" t="s">
        <v>44</v>
      </c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6"/>
      <c r="AE23" s="177"/>
      <c r="AF23" s="320">
        <v>1</v>
      </c>
      <c r="AG23" s="321"/>
    </row>
    <row r="24" spans="2:33" x14ac:dyDescent="0.25">
      <c r="B24" s="305" t="s">
        <v>46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22" t="s">
        <v>44</v>
      </c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6"/>
      <c r="AE24" s="176"/>
      <c r="AF24" s="308">
        <v>1</v>
      </c>
      <c r="AG24" s="308"/>
    </row>
    <row r="25" spans="2:33" x14ac:dyDescent="0.25">
      <c r="B25" s="305" t="s">
        <v>51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 t="s">
        <v>49</v>
      </c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176"/>
      <c r="AF25" s="308">
        <v>1</v>
      </c>
      <c r="AG25" s="308"/>
    </row>
    <row r="26" spans="2:33" x14ac:dyDescent="0.25">
      <c r="B26" s="305" t="s">
        <v>503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 t="s">
        <v>49</v>
      </c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176"/>
      <c r="AF26" s="308">
        <v>1</v>
      </c>
      <c r="AG26" s="308"/>
    </row>
    <row r="27" spans="2:33" x14ac:dyDescent="0.25">
      <c r="B27" s="305" t="s">
        <v>504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 t="s">
        <v>505</v>
      </c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176"/>
      <c r="AF27" s="308">
        <v>1</v>
      </c>
      <c r="AG27" s="308"/>
    </row>
    <row r="28" spans="2:33" x14ac:dyDescent="0.25">
      <c r="B28" s="305" t="s">
        <v>506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22" t="s">
        <v>505</v>
      </c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6"/>
      <c r="AE28" s="176"/>
      <c r="AF28" s="308">
        <v>1</v>
      </c>
      <c r="AG28" s="308"/>
    </row>
    <row r="29" spans="2:33" x14ac:dyDescent="0.25">
      <c r="B29" s="305" t="s">
        <v>218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22" t="s">
        <v>505</v>
      </c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6"/>
      <c r="AE29" s="176"/>
      <c r="AF29" s="308">
        <v>1</v>
      </c>
      <c r="AG29" s="308"/>
    </row>
    <row r="30" spans="2:33" x14ac:dyDescent="0.25">
      <c r="B30" s="305" t="s">
        <v>507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22" t="s">
        <v>58</v>
      </c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6"/>
      <c r="AE30" s="176"/>
      <c r="AF30" s="308">
        <v>1</v>
      </c>
      <c r="AG30" s="308"/>
    </row>
    <row r="31" spans="2:33" x14ac:dyDescent="0.25">
      <c r="B31" s="305" t="s">
        <v>105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22" t="s">
        <v>58</v>
      </c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6"/>
      <c r="AE31" s="176"/>
      <c r="AF31" s="308">
        <v>2</v>
      </c>
      <c r="AG31" s="308"/>
    </row>
    <row r="32" spans="2:33" x14ac:dyDescent="0.25">
      <c r="B32" s="305" t="s">
        <v>508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22" t="s">
        <v>58</v>
      </c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6"/>
      <c r="AE32" s="176"/>
      <c r="AF32" s="308">
        <v>2</v>
      </c>
      <c r="AG32" s="308"/>
    </row>
    <row r="33" spans="2:33" x14ac:dyDescent="0.25">
      <c r="B33" s="305" t="s">
        <v>248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22" t="s">
        <v>58</v>
      </c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6"/>
      <c r="AE33" s="176"/>
      <c r="AF33" s="308">
        <v>2</v>
      </c>
      <c r="AG33" s="308"/>
    </row>
    <row r="34" spans="2:33" x14ac:dyDescent="0.25">
      <c r="B34" s="305" t="s">
        <v>509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22" t="s">
        <v>58</v>
      </c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6"/>
      <c r="AE34" s="179"/>
      <c r="AF34" s="320">
        <v>4</v>
      </c>
      <c r="AG34" s="321"/>
    </row>
    <row r="35" spans="2:33" x14ac:dyDescent="0.25">
      <c r="B35" s="305" t="s">
        <v>510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22" t="s">
        <v>58</v>
      </c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6"/>
      <c r="AE35" s="178"/>
      <c r="AF35" s="308">
        <v>1</v>
      </c>
      <c r="AG35" s="308"/>
    </row>
    <row r="36" spans="2:33" x14ac:dyDescent="0.25">
      <c r="B36" s="305" t="s">
        <v>511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22" t="s">
        <v>58</v>
      </c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6"/>
      <c r="AE36" s="179"/>
      <c r="AF36" s="320">
        <v>1</v>
      </c>
      <c r="AG36" s="321"/>
    </row>
    <row r="37" spans="2:33" x14ac:dyDescent="0.25">
      <c r="B37" s="305" t="s">
        <v>267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22" t="s">
        <v>58</v>
      </c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6"/>
      <c r="AE37" s="177"/>
      <c r="AF37" s="320">
        <v>1</v>
      </c>
      <c r="AG37" s="321"/>
    </row>
    <row r="38" spans="2:33" x14ac:dyDescent="0.25">
      <c r="B38" s="305" t="s">
        <v>251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22" t="s">
        <v>58</v>
      </c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6"/>
      <c r="AE38" s="177"/>
      <c r="AF38" s="320">
        <v>1</v>
      </c>
      <c r="AG38" s="321"/>
    </row>
    <row r="39" spans="2:33" x14ac:dyDescent="0.25">
      <c r="B39" s="305" t="s">
        <v>512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22" t="s">
        <v>58</v>
      </c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6"/>
      <c r="AE39" s="176"/>
      <c r="AF39" s="308">
        <v>1</v>
      </c>
      <c r="AG39" s="308"/>
    </row>
    <row r="40" spans="2:33" x14ac:dyDescent="0.25">
      <c r="B40" s="305" t="s">
        <v>249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22" t="s">
        <v>58</v>
      </c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6"/>
      <c r="AE40" s="176"/>
      <c r="AF40" s="308">
        <v>7</v>
      </c>
      <c r="AG40" s="308"/>
    </row>
    <row r="41" spans="2:33" x14ac:dyDescent="0.25">
      <c r="B41" s="305" t="s">
        <v>250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22" t="s">
        <v>58</v>
      </c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6"/>
      <c r="AE41" s="176"/>
      <c r="AF41" s="308">
        <v>22</v>
      </c>
      <c r="AG41" s="308"/>
    </row>
    <row r="42" spans="2:33" x14ac:dyDescent="0.25">
      <c r="B42" s="305" t="s">
        <v>28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22" t="s">
        <v>27</v>
      </c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6"/>
      <c r="AE42" s="176"/>
      <c r="AF42" s="308">
        <v>1</v>
      </c>
      <c r="AG42" s="308"/>
    </row>
    <row r="43" spans="2:33" x14ac:dyDescent="0.25">
      <c r="B43" s="305" t="s">
        <v>513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22" t="s">
        <v>27</v>
      </c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6"/>
      <c r="AE43" s="176"/>
      <c r="AF43" s="308">
        <v>1</v>
      </c>
      <c r="AG43" s="308"/>
    </row>
    <row r="44" spans="2:33" x14ac:dyDescent="0.25">
      <c r="B44" s="305" t="s">
        <v>513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22" t="s">
        <v>27</v>
      </c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6"/>
      <c r="AE44" s="176"/>
      <c r="AF44" s="308">
        <v>1</v>
      </c>
      <c r="AG44" s="308"/>
    </row>
    <row r="45" spans="2:33" x14ac:dyDescent="0.25">
      <c r="B45" s="305" t="s">
        <v>514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7" t="s">
        <v>59</v>
      </c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176"/>
      <c r="AF45" s="308">
        <v>1</v>
      </c>
      <c r="AG45" s="308"/>
    </row>
    <row r="46" spans="2:33" x14ac:dyDescent="0.25">
      <c r="B46" s="305" t="s">
        <v>193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7" t="s">
        <v>59</v>
      </c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176"/>
      <c r="AF46" s="308">
        <v>1</v>
      </c>
      <c r="AG46" s="308"/>
    </row>
    <row r="47" spans="2:33" x14ac:dyDescent="0.25">
      <c r="B47" s="305" t="s">
        <v>515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7" t="s">
        <v>59</v>
      </c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176"/>
      <c r="AF47" s="308">
        <v>1</v>
      </c>
      <c r="AG47" s="308"/>
    </row>
    <row r="48" spans="2:33" x14ac:dyDescent="0.25">
      <c r="B48" s="305" t="s">
        <v>516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7" t="s">
        <v>59</v>
      </c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176"/>
      <c r="AF48" s="308">
        <v>1</v>
      </c>
      <c r="AG48" s="308"/>
    </row>
    <row r="49" spans="2:35" x14ac:dyDescent="0.25">
      <c r="B49" s="305" t="s">
        <v>517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7" t="s">
        <v>518</v>
      </c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176"/>
      <c r="AF49" s="308">
        <v>1</v>
      </c>
      <c r="AG49" s="308"/>
    </row>
    <row r="50" spans="2:35" x14ac:dyDescent="0.25">
      <c r="B50" s="305" t="s">
        <v>519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7" t="s">
        <v>518</v>
      </c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176"/>
      <c r="AF50" s="308">
        <v>1</v>
      </c>
      <c r="AG50" s="308"/>
    </row>
    <row r="51" spans="2:35" x14ac:dyDescent="0.25">
      <c r="B51" s="305" t="s">
        <v>520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7" t="s">
        <v>518</v>
      </c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176"/>
      <c r="AF51" s="308">
        <v>1</v>
      </c>
      <c r="AG51" s="308"/>
    </row>
    <row r="52" spans="2:35" x14ac:dyDescent="0.25">
      <c r="B52" s="305" t="s">
        <v>521</v>
      </c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7" t="s">
        <v>70</v>
      </c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176"/>
      <c r="AF52" s="308">
        <v>1</v>
      </c>
      <c r="AG52" s="308"/>
    </row>
    <row r="53" spans="2:35" x14ac:dyDescent="0.25">
      <c r="B53" s="305" t="s">
        <v>110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7" t="s">
        <v>70</v>
      </c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176"/>
      <c r="AF53" s="308">
        <v>1</v>
      </c>
      <c r="AG53" s="308"/>
    </row>
    <row r="54" spans="2:35" x14ac:dyDescent="0.25">
      <c r="B54" s="305" t="s">
        <v>71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7" t="s">
        <v>194</v>
      </c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176"/>
      <c r="AF54" s="308">
        <v>1</v>
      </c>
      <c r="AG54" s="308"/>
      <c r="AI54" t="s">
        <v>587</v>
      </c>
    </row>
    <row r="55" spans="2:35" x14ac:dyDescent="0.25">
      <c r="B55" s="305" t="s">
        <v>195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7" t="s">
        <v>194</v>
      </c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176"/>
      <c r="AF55" s="308">
        <v>1</v>
      </c>
      <c r="AG55" s="308"/>
      <c r="AI55" t="s">
        <v>588</v>
      </c>
    </row>
    <row r="56" spans="2:35" x14ac:dyDescent="0.25">
      <c r="B56" s="305" t="s">
        <v>439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7" t="s">
        <v>194</v>
      </c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176"/>
      <c r="AF56" s="308">
        <v>1</v>
      </c>
      <c r="AG56" s="308"/>
      <c r="AI56" t="s">
        <v>589</v>
      </c>
    </row>
    <row r="57" spans="2:35" x14ac:dyDescent="0.25">
      <c r="B57" s="305" t="s">
        <v>96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7" t="s">
        <v>189</v>
      </c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176"/>
      <c r="AF57" s="308">
        <v>1</v>
      </c>
      <c r="AG57" s="308"/>
      <c r="AI57" t="s">
        <v>590</v>
      </c>
    </row>
    <row r="58" spans="2:35" x14ac:dyDescent="0.25">
      <c r="B58" s="305" t="s">
        <v>522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7" t="s">
        <v>189</v>
      </c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176"/>
      <c r="AF58" s="308">
        <v>1</v>
      </c>
      <c r="AG58" s="308"/>
      <c r="AI58" t="s">
        <v>591</v>
      </c>
    </row>
    <row r="59" spans="2:35" x14ac:dyDescent="0.25">
      <c r="B59" s="305" t="s">
        <v>163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7" t="s">
        <v>523</v>
      </c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178"/>
      <c r="AF59" s="308">
        <v>1</v>
      </c>
      <c r="AG59" s="308"/>
      <c r="AI59" t="s">
        <v>592</v>
      </c>
    </row>
    <row r="60" spans="2:35" x14ac:dyDescent="0.25">
      <c r="B60" s="305" t="s">
        <v>164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7" t="s">
        <v>523</v>
      </c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178"/>
      <c r="AF60" s="308">
        <v>4</v>
      </c>
      <c r="AG60" s="308"/>
    </row>
    <row r="61" spans="2:35" x14ac:dyDescent="0.25">
      <c r="B61" s="305" t="s">
        <v>524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7" t="s">
        <v>523</v>
      </c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178"/>
      <c r="AF61" s="308">
        <v>1</v>
      </c>
      <c r="AG61" s="308"/>
    </row>
    <row r="62" spans="2:35" x14ac:dyDescent="0.25">
      <c r="B62" s="305" t="s">
        <v>525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7" t="s">
        <v>526</v>
      </c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176"/>
      <c r="AF62" s="308">
        <v>1</v>
      </c>
      <c r="AG62" s="308"/>
    </row>
    <row r="63" spans="2:35" x14ac:dyDescent="0.25">
      <c r="B63" s="305" t="s">
        <v>527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7" t="s">
        <v>526</v>
      </c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176"/>
      <c r="AF63" s="308">
        <v>1</v>
      </c>
      <c r="AG63" s="308"/>
    </row>
    <row r="64" spans="2:35" x14ac:dyDescent="0.25">
      <c r="B64" s="305" t="s">
        <v>528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7" t="s">
        <v>526</v>
      </c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176"/>
      <c r="AF64" s="308">
        <v>1</v>
      </c>
      <c r="AG64" s="308"/>
    </row>
    <row r="65" spans="2:33" x14ac:dyDescent="0.25">
      <c r="B65" s="305" t="s">
        <v>529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7" t="s">
        <v>526</v>
      </c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176"/>
      <c r="AF65" s="308">
        <v>1</v>
      </c>
      <c r="AG65" s="308"/>
    </row>
    <row r="66" spans="2:33" x14ac:dyDescent="0.25">
      <c r="B66" s="305" t="s">
        <v>530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7" t="s">
        <v>526</v>
      </c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176"/>
      <c r="AF66" s="308">
        <v>1</v>
      </c>
      <c r="AG66" s="308"/>
    </row>
    <row r="67" spans="2:33" x14ac:dyDescent="0.25">
      <c r="B67" s="305" t="s">
        <v>531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7" t="s">
        <v>526</v>
      </c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176"/>
      <c r="AF67" s="308">
        <v>1</v>
      </c>
      <c r="AG67" s="308"/>
    </row>
    <row r="68" spans="2:33" x14ac:dyDescent="0.25">
      <c r="B68" s="305" t="s">
        <v>532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7" t="s">
        <v>526</v>
      </c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176"/>
      <c r="AF68" s="308">
        <v>1</v>
      </c>
      <c r="AG68" s="308"/>
    </row>
    <row r="69" spans="2:33" x14ac:dyDescent="0.25">
      <c r="B69" s="305" t="s">
        <v>533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7" t="s">
        <v>526</v>
      </c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176"/>
      <c r="AF69" s="308">
        <v>1</v>
      </c>
      <c r="AG69" s="308"/>
    </row>
    <row r="70" spans="2:33" x14ac:dyDescent="0.25">
      <c r="B70" s="305" t="s">
        <v>534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7" t="s">
        <v>526</v>
      </c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176"/>
      <c r="AF70" s="308">
        <v>1</v>
      </c>
      <c r="AG70" s="308"/>
    </row>
    <row r="71" spans="2:33" x14ac:dyDescent="0.25">
      <c r="B71" s="305" t="s">
        <v>535</v>
      </c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7" t="s">
        <v>526</v>
      </c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176"/>
      <c r="AF71" s="308">
        <v>1</v>
      </c>
      <c r="AG71" s="308"/>
    </row>
    <row r="72" spans="2:33" x14ac:dyDescent="0.25">
      <c r="B72" s="305" t="s">
        <v>381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7" t="s">
        <v>526</v>
      </c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176"/>
      <c r="AF72" s="308">
        <v>1</v>
      </c>
      <c r="AG72" s="308"/>
    </row>
    <row r="73" spans="2:33" x14ac:dyDescent="0.25">
      <c r="B73" s="305" t="s">
        <v>385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7" t="s">
        <v>526</v>
      </c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177"/>
      <c r="AF73" s="320">
        <v>1</v>
      </c>
      <c r="AG73" s="321"/>
    </row>
    <row r="74" spans="2:33" x14ac:dyDescent="0.25">
      <c r="B74" s="305" t="s">
        <v>382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7" t="s">
        <v>526</v>
      </c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176"/>
      <c r="AF74" s="308">
        <v>1</v>
      </c>
      <c r="AG74" s="308"/>
    </row>
    <row r="75" spans="2:33" x14ac:dyDescent="0.25">
      <c r="B75" s="305" t="s">
        <v>399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7" t="s">
        <v>526</v>
      </c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177"/>
      <c r="AF75" s="320">
        <v>1</v>
      </c>
      <c r="AG75" s="321"/>
    </row>
    <row r="76" spans="2:33" x14ac:dyDescent="0.25">
      <c r="B76" s="305" t="s">
        <v>536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7" t="s">
        <v>526</v>
      </c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177"/>
      <c r="AF76" s="320">
        <v>1</v>
      </c>
      <c r="AG76" s="321"/>
    </row>
    <row r="77" spans="2:33" x14ac:dyDescent="0.25">
      <c r="B77" s="305" t="s">
        <v>440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7" t="s">
        <v>526</v>
      </c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176"/>
      <c r="AF77" s="308">
        <v>1</v>
      </c>
      <c r="AG77" s="308"/>
    </row>
    <row r="78" spans="2:33" x14ac:dyDescent="0.25">
      <c r="B78" s="305" t="s">
        <v>80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7" t="s">
        <v>72</v>
      </c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176"/>
      <c r="AF78" s="308">
        <v>1</v>
      </c>
      <c r="AG78" s="308"/>
    </row>
    <row r="79" spans="2:33" x14ac:dyDescent="0.25">
      <c r="B79" s="305" t="s">
        <v>537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7" t="s">
        <v>72</v>
      </c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176"/>
      <c r="AF79" s="308">
        <v>1</v>
      </c>
      <c r="AG79" s="308"/>
    </row>
    <row r="80" spans="2:33" x14ac:dyDescent="0.25">
      <c r="B80" s="305" t="s">
        <v>119</v>
      </c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7" t="s">
        <v>72</v>
      </c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176"/>
      <c r="AF80" s="308">
        <v>1</v>
      </c>
      <c r="AG80" s="308"/>
    </row>
    <row r="81" spans="2:33" x14ac:dyDescent="0.25">
      <c r="B81" s="305" t="s">
        <v>538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7" t="s">
        <v>72</v>
      </c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176"/>
      <c r="AF81" s="308">
        <v>1</v>
      </c>
      <c r="AG81" s="308"/>
    </row>
    <row r="82" spans="2:33" x14ac:dyDescent="0.25">
      <c r="B82" s="305" t="s">
        <v>539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7" t="s">
        <v>72</v>
      </c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176"/>
      <c r="AF82" s="308">
        <v>1</v>
      </c>
      <c r="AG82" s="308"/>
    </row>
    <row r="83" spans="2:33" x14ac:dyDescent="0.25">
      <c r="B83" s="305" t="s">
        <v>540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7" t="s">
        <v>72</v>
      </c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176"/>
      <c r="AF83" s="308">
        <v>2</v>
      </c>
      <c r="AG83" s="308"/>
    </row>
    <row r="84" spans="2:33" x14ac:dyDescent="0.25">
      <c r="B84" s="305" t="s">
        <v>541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7" t="s">
        <v>72</v>
      </c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176"/>
      <c r="AF84" s="308">
        <v>1</v>
      </c>
      <c r="AG84" s="308"/>
    </row>
    <row r="85" spans="2:33" x14ac:dyDescent="0.25">
      <c r="B85" s="305" t="s">
        <v>261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7" t="s">
        <v>72</v>
      </c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176"/>
      <c r="AF85" s="308">
        <v>1</v>
      </c>
      <c r="AG85" s="308"/>
    </row>
    <row r="86" spans="2:33" x14ac:dyDescent="0.25">
      <c r="B86" s="305" t="s">
        <v>542</v>
      </c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7" t="s">
        <v>72</v>
      </c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176"/>
      <c r="AF86" s="308">
        <v>1</v>
      </c>
      <c r="AG86" s="308"/>
    </row>
    <row r="87" spans="2:33" x14ac:dyDescent="0.25">
      <c r="B87" s="305" t="s">
        <v>543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7" t="s">
        <v>72</v>
      </c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176"/>
      <c r="AF87" s="308">
        <v>1</v>
      </c>
      <c r="AG87" s="308"/>
    </row>
    <row r="88" spans="2:33" x14ac:dyDescent="0.25">
      <c r="B88" s="314" t="s">
        <v>544</v>
      </c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6"/>
      <c r="Q88" s="307" t="s">
        <v>72</v>
      </c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176"/>
      <c r="AF88" s="308">
        <v>2</v>
      </c>
      <c r="AG88" s="308"/>
    </row>
    <row r="89" spans="2:33" x14ac:dyDescent="0.25">
      <c r="B89" s="317" t="s">
        <v>545</v>
      </c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9"/>
      <c r="Q89" s="313" t="s">
        <v>72</v>
      </c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176"/>
      <c r="AF89" s="308">
        <v>1</v>
      </c>
      <c r="AG89" s="308"/>
    </row>
    <row r="90" spans="2:33" x14ac:dyDescent="0.25">
      <c r="B90" s="305" t="s">
        <v>546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7" t="s">
        <v>72</v>
      </c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176"/>
      <c r="AF90" s="308">
        <v>1</v>
      </c>
      <c r="AG90" s="308"/>
    </row>
    <row r="91" spans="2:33" x14ac:dyDescent="0.25">
      <c r="B91" s="314" t="s">
        <v>547</v>
      </c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6"/>
      <c r="Q91" s="307" t="s">
        <v>72</v>
      </c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176"/>
      <c r="AF91" s="308">
        <v>1</v>
      </c>
      <c r="AG91" s="308"/>
    </row>
    <row r="92" spans="2:33" x14ac:dyDescent="0.25">
      <c r="B92" s="305" t="s">
        <v>548</v>
      </c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7" t="s">
        <v>72</v>
      </c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176"/>
      <c r="AF92" s="308">
        <v>1</v>
      </c>
      <c r="AG92" s="308"/>
    </row>
    <row r="93" spans="2:33" x14ac:dyDescent="0.25">
      <c r="B93" s="305" t="s">
        <v>549</v>
      </c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7" t="s">
        <v>72</v>
      </c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176"/>
      <c r="AF93" s="308">
        <v>1</v>
      </c>
      <c r="AG93" s="308"/>
    </row>
    <row r="94" spans="2:33" x14ac:dyDescent="0.25">
      <c r="B94" s="305" t="s">
        <v>278</v>
      </c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7" t="s">
        <v>72</v>
      </c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176"/>
      <c r="AF94" s="308">
        <v>1</v>
      </c>
      <c r="AG94" s="308"/>
    </row>
    <row r="95" spans="2:33" x14ac:dyDescent="0.25">
      <c r="B95" s="305" t="s">
        <v>550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7" t="s">
        <v>72</v>
      </c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176"/>
      <c r="AF95" s="308">
        <v>1</v>
      </c>
      <c r="AG95" s="308"/>
    </row>
    <row r="96" spans="2:33" x14ac:dyDescent="0.25">
      <c r="B96" s="305" t="s">
        <v>551</v>
      </c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7" t="s">
        <v>72</v>
      </c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176"/>
      <c r="AF96" s="308">
        <v>1</v>
      </c>
      <c r="AG96" s="308"/>
    </row>
    <row r="97" spans="2:33" x14ac:dyDescent="0.25">
      <c r="B97" s="305" t="s">
        <v>552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7" t="s">
        <v>72</v>
      </c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176"/>
      <c r="AF97" s="308">
        <v>1</v>
      </c>
      <c r="AG97" s="308"/>
    </row>
    <row r="98" spans="2:33" x14ac:dyDescent="0.25">
      <c r="B98" s="305" t="s">
        <v>433</v>
      </c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7" t="s">
        <v>72</v>
      </c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176"/>
      <c r="AF98" s="308">
        <v>2</v>
      </c>
      <c r="AG98" s="308"/>
    </row>
    <row r="99" spans="2:33" x14ac:dyDescent="0.25">
      <c r="B99" s="305" t="s">
        <v>553</v>
      </c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7" t="s">
        <v>72</v>
      </c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176"/>
      <c r="AF99" s="308">
        <v>1</v>
      </c>
      <c r="AG99" s="308"/>
    </row>
    <row r="100" spans="2:33" x14ac:dyDescent="0.25">
      <c r="B100" s="305" t="s">
        <v>554</v>
      </c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7" t="s">
        <v>72</v>
      </c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176"/>
      <c r="AF100" s="308">
        <v>1</v>
      </c>
      <c r="AG100" s="308"/>
    </row>
    <row r="101" spans="2:33" x14ac:dyDescent="0.25">
      <c r="B101" s="305" t="s">
        <v>555</v>
      </c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7" t="s">
        <v>72</v>
      </c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176"/>
      <c r="AF101" s="308">
        <v>2</v>
      </c>
      <c r="AG101" s="308"/>
    </row>
    <row r="102" spans="2:33" x14ac:dyDescent="0.25">
      <c r="B102" s="305" t="s">
        <v>556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7" t="s">
        <v>72</v>
      </c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176"/>
      <c r="AF102" s="308">
        <v>1</v>
      </c>
      <c r="AG102" s="308"/>
    </row>
    <row r="103" spans="2:33" x14ac:dyDescent="0.25">
      <c r="B103" s="305" t="s">
        <v>227</v>
      </c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7" t="s">
        <v>72</v>
      </c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176"/>
      <c r="AF103" s="308">
        <v>1</v>
      </c>
      <c r="AG103" s="308"/>
    </row>
    <row r="104" spans="2:33" x14ac:dyDescent="0.25">
      <c r="B104" s="305" t="s">
        <v>557</v>
      </c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7" t="s">
        <v>72</v>
      </c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176"/>
      <c r="AF104" s="308">
        <v>1</v>
      </c>
      <c r="AG104" s="308"/>
    </row>
    <row r="105" spans="2:33" x14ac:dyDescent="0.25">
      <c r="B105" s="305" t="s">
        <v>558</v>
      </c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7" t="s">
        <v>72</v>
      </c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176"/>
      <c r="AF105" s="308">
        <v>1</v>
      </c>
      <c r="AG105" s="308"/>
    </row>
    <row r="106" spans="2:33" x14ac:dyDescent="0.25">
      <c r="B106" s="305" t="s">
        <v>559</v>
      </c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7" t="s">
        <v>72</v>
      </c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176"/>
      <c r="AF106" s="308">
        <v>1</v>
      </c>
      <c r="AG106" s="308"/>
    </row>
    <row r="107" spans="2:33" x14ac:dyDescent="0.25">
      <c r="B107" s="305" t="s">
        <v>560</v>
      </c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7" t="s">
        <v>72</v>
      </c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176"/>
      <c r="AF107" s="308">
        <v>1</v>
      </c>
      <c r="AG107" s="308"/>
    </row>
    <row r="108" spans="2:33" x14ac:dyDescent="0.25">
      <c r="B108" s="305" t="s">
        <v>561</v>
      </c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7" t="s">
        <v>72</v>
      </c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176"/>
      <c r="AF108" s="308">
        <v>1</v>
      </c>
      <c r="AG108" s="308"/>
    </row>
    <row r="109" spans="2:33" x14ac:dyDescent="0.25">
      <c r="B109" s="305" t="s">
        <v>562</v>
      </c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7" t="s">
        <v>72</v>
      </c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176"/>
      <c r="AF109" s="308">
        <v>1</v>
      </c>
      <c r="AG109" s="308"/>
    </row>
    <row r="110" spans="2:33" x14ac:dyDescent="0.25">
      <c r="B110" s="305" t="s">
        <v>563</v>
      </c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7" t="s">
        <v>72</v>
      </c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176"/>
      <c r="AF110" s="308">
        <v>1</v>
      </c>
      <c r="AG110" s="308"/>
    </row>
    <row r="111" spans="2:33" x14ac:dyDescent="0.25">
      <c r="B111" s="305" t="s">
        <v>277</v>
      </c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7" t="s">
        <v>72</v>
      </c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176"/>
      <c r="AF111" s="308">
        <v>1</v>
      </c>
      <c r="AG111" s="308"/>
    </row>
    <row r="112" spans="2:33" x14ac:dyDescent="0.25">
      <c r="B112" s="305" t="s">
        <v>564</v>
      </c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7" t="s">
        <v>72</v>
      </c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176"/>
      <c r="AF112" s="308">
        <v>1</v>
      </c>
      <c r="AG112" s="308"/>
    </row>
    <row r="113" spans="2:33" x14ac:dyDescent="0.25">
      <c r="B113" s="305" t="s">
        <v>290</v>
      </c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7" t="s">
        <v>72</v>
      </c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176"/>
      <c r="AF113" s="308">
        <v>1</v>
      </c>
      <c r="AG113" s="308"/>
    </row>
    <row r="114" spans="2:33" x14ac:dyDescent="0.25">
      <c r="B114" s="305" t="s">
        <v>293</v>
      </c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7" t="s">
        <v>72</v>
      </c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176"/>
      <c r="AF114" s="308">
        <v>1</v>
      </c>
      <c r="AG114" s="308"/>
    </row>
    <row r="115" spans="2:33" x14ac:dyDescent="0.25">
      <c r="B115" s="305" t="s">
        <v>565</v>
      </c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7" t="s">
        <v>72</v>
      </c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176"/>
      <c r="AF115" s="308">
        <v>1</v>
      </c>
      <c r="AG115" s="308"/>
    </row>
    <row r="116" spans="2:33" x14ac:dyDescent="0.25">
      <c r="B116" s="311" t="s">
        <v>370</v>
      </c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3" t="s">
        <v>72</v>
      </c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176"/>
      <c r="AF116" s="308">
        <v>1</v>
      </c>
      <c r="AG116" s="308"/>
    </row>
    <row r="117" spans="2:33" x14ac:dyDescent="0.25">
      <c r="B117" s="305" t="s">
        <v>566</v>
      </c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7" t="s">
        <v>567</v>
      </c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176"/>
      <c r="AF117" s="308">
        <v>1</v>
      </c>
      <c r="AG117" s="308"/>
    </row>
    <row r="118" spans="2:33" x14ac:dyDescent="0.25">
      <c r="B118" s="305" t="s">
        <v>568</v>
      </c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7" t="s">
        <v>567</v>
      </c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176"/>
      <c r="AF118" s="308">
        <v>4</v>
      </c>
      <c r="AG118" s="308"/>
    </row>
    <row r="119" spans="2:33" x14ac:dyDescent="0.25">
      <c r="B119" s="305" t="s">
        <v>569</v>
      </c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7" t="s">
        <v>567</v>
      </c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176"/>
      <c r="AF119" s="308">
        <v>4</v>
      </c>
      <c r="AG119" s="308"/>
    </row>
    <row r="120" spans="2:33" x14ac:dyDescent="0.25">
      <c r="B120" s="305" t="s">
        <v>570</v>
      </c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7" t="s">
        <v>567</v>
      </c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176"/>
      <c r="AF120" s="308">
        <v>2</v>
      </c>
      <c r="AG120" s="308"/>
    </row>
    <row r="121" spans="2:33" x14ac:dyDescent="0.25">
      <c r="B121" s="305" t="s">
        <v>571</v>
      </c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7" t="s">
        <v>567</v>
      </c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176"/>
      <c r="AF121" s="308">
        <v>1</v>
      </c>
      <c r="AG121" s="308"/>
    </row>
    <row r="122" spans="2:33" x14ac:dyDescent="0.25">
      <c r="B122" s="305" t="s">
        <v>572</v>
      </c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7" t="s">
        <v>567</v>
      </c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176"/>
      <c r="AF122" s="308">
        <v>1</v>
      </c>
      <c r="AG122" s="308"/>
    </row>
    <row r="123" spans="2:33" x14ac:dyDescent="0.25">
      <c r="B123" s="305" t="s">
        <v>284</v>
      </c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7" t="s">
        <v>567</v>
      </c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176"/>
      <c r="AF123" s="308">
        <v>1</v>
      </c>
      <c r="AG123" s="308"/>
    </row>
    <row r="124" spans="2:33" x14ac:dyDescent="0.25">
      <c r="B124" s="305" t="s">
        <v>89</v>
      </c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7" t="s">
        <v>567</v>
      </c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176"/>
      <c r="AF124" s="308">
        <v>1</v>
      </c>
      <c r="AG124" s="308"/>
    </row>
    <row r="125" spans="2:33" x14ac:dyDescent="0.25">
      <c r="B125" s="305" t="s">
        <v>427</v>
      </c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7" t="s">
        <v>567</v>
      </c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176"/>
      <c r="AF125" s="308">
        <v>1</v>
      </c>
      <c r="AG125" s="308"/>
    </row>
    <row r="126" spans="2:33" x14ac:dyDescent="0.25">
      <c r="B126" s="305" t="s">
        <v>435</v>
      </c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7" t="s">
        <v>567</v>
      </c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176"/>
      <c r="AF126" s="308">
        <v>1</v>
      </c>
      <c r="AG126" s="308"/>
    </row>
    <row r="127" spans="2:33" x14ac:dyDescent="0.25">
      <c r="B127" s="305" t="s">
        <v>336</v>
      </c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7" t="s">
        <v>567</v>
      </c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176"/>
      <c r="AF127" s="308">
        <v>1</v>
      </c>
      <c r="AG127" s="308"/>
    </row>
    <row r="128" spans="2:33" x14ac:dyDescent="0.25">
      <c r="B128" s="305" t="s">
        <v>334</v>
      </c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7" t="s">
        <v>567</v>
      </c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176"/>
      <c r="AF128" s="308">
        <v>1</v>
      </c>
      <c r="AG128" s="308"/>
    </row>
    <row r="129" spans="2:33" x14ac:dyDescent="0.25">
      <c r="B129" s="305" t="s">
        <v>371</v>
      </c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7" t="s">
        <v>567</v>
      </c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176"/>
      <c r="AF129" s="308">
        <v>1</v>
      </c>
      <c r="AG129" s="308"/>
    </row>
    <row r="130" spans="2:33" x14ac:dyDescent="0.25">
      <c r="B130" s="305" t="s">
        <v>573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7" t="s">
        <v>567</v>
      </c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176"/>
      <c r="AF130" s="308">
        <v>1</v>
      </c>
      <c r="AG130" s="308"/>
    </row>
    <row r="131" spans="2:33" x14ac:dyDescent="0.25">
      <c r="B131" s="305" t="s">
        <v>574</v>
      </c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7" t="s">
        <v>567</v>
      </c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176"/>
      <c r="AF131" s="308">
        <v>1</v>
      </c>
      <c r="AG131" s="308"/>
    </row>
    <row r="132" spans="2:33" x14ac:dyDescent="0.25">
      <c r="B132" s="305" t="s">
        <v>328</v>
      </c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7" t="s">
        <v>567</v>
      </c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176"/>
      <c r="AF132" s="308">
        <v>1</v>
      </c>
      <c r="AG132" s="308"/>
    </row>
    <row r="133" spans="2:33" x14ac:dyDescent="0.25">
      <c r="B133" s="305" t="s">
        <v>575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7" t="s">
        <v>567</v>
      </c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176"/>
      <c r="AF133" s="308">
        <v>1</v>
      </c>
      <c r="AG133" s="308"/>
    </row>
    <row r="134" spans="2:33" x14ac:dyDescent="0.25">
      <c r="B134" s="305" t="s">
        <v>576</v>
      </c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7" t="s">
        <v>567</v>
      </c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176"/>
      <c r="AF134" s="308">
        <v>1</v>
      </c>
      <c r="AG134" s="308"/>
    </row>
    <row r="135" spans="2:33" x14ac:dyDescent="0.25">
      <c r="B135" s="305" t="s">
        <v>179</v>
      </c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7" t="s">
        <v>567</v>
      </c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176"/>
      <c r="AF135" s="308">
        <v>1</v>
      </c>
      <c r="AG135" s="308"/>
    </row>
    <row r="136" spans="2:33" x14ac:dyDescent="0.25">
      <c r="B136" s="305" t="s">
        <v>181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7" t="s">
        <v>567</v>
      </c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176"/>
      <c r="AF136" s="308">
        <v>1</v>
      </c>
      <c r="AG136" s="308"/>
    </row>
    <row r="137" spans="2:33" x14ac:dyDescent="0.25">
      <c r="B137" s="305" t="s">
        <v>577</v>
      </c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7" t="s">
        <v>567</v>
      </c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176"/>
      <c r="AF137" s="308">
        <v>1</v>
      </c>
      <c r="AG137" s="308"/>
    </row>
    <row r="138" spans="2:33" x14ac:dyDescent="0.25">
      <c r="B138" s="305" t="s">
        <v>172</v>
      </c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7" t="s">
        <v>567</v>
      </c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176"/>
      <c r="AF138" s="308">
        <v>1</v>
      </c>
      <c r="AG138" s="308"/>
    </row>
    <row r="139" spans="2:33" x14ac:dyDescent="0.25">
      <c r="B139" s="305" t="s">
        <v>578</v>
      </c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7" t="s">
        <v>567</v>
      </c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176"/>
      <c r="AF139" s="308">
        <v>1</v>
      </c>
      <c r="AG139" s="308"/>
    </row>
    <row r="140" spans="2:33" x14ac:dyDescent="0.25">
      <c r="B140" s="305" t="s">
        <v>579</v>
      </c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7" t="s">
        <v>567</v>
      </c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176"/>
      <c r="AF140" s="308">
        <v>1</v>
      </c>
      <c r="AG140" s="308"/>
    </row>
    <row r="141" spans="2:33" x14ac:dyDescent="0.25">
      <c r="B141" s="309" t="s">
        <v>580</v>
      </c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07" t="s">
        <v>567</v>
      </c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176"/>
      <c r="AF141" s="308">
        <v>1</v>
      </c>
      <c r="AG141" s="308"/>
    </row>
    <row r="142" spans="2:33" x14ac:dyDescent="0.25">
      <c r="B142" s="305" t="s">
        <v>581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7" t="s">
        <v>567</v>
      </c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176"/>
      <c r="AF142" s="308">
        <v>2</v>
      </c>
      <c r="AG142" s="308"/>
    </row>
    <row r="143" spans="2:33" x14ac:dyDescent="0.25">
      <c r="B143" s="305" t="s">
        <v>582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7" t="s">
        <v>567</v>
      </c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176"/>
      <c r="AF143" s="308">
        <v>1</v>
      </c>
      <c r="AG143" s="308"/>
    </row>
    <row r="144" spans="2:33" x14ac:dyDescent="0.25">
      <c r="B144" s="305" t="s">
        <v>583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7" t="s">
        <v>567</v>
      </c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176"/>
      <c r="AF144" s="308">
        <v>2</v>
      </c>
      <c r="AG144" s="308"/>
    </row>
    <row r="145" spans="2:33" x14ac:dyDescent="0.25">
      <c r="B145" s="305" t="s">
        <v>75</v>
      </c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7" t="s">
        <v>584</v>
      </c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176"/>
      <c r="AF145" s="308">
        <v>1</v>
      </c>
      <c r="AG145" s="308"/>
    </row>
    <row r="146" spans="2:33" x14ac:dyDescent="0.25">
      <c r="B146" s="305" t="s">
        <v>81</v>
      </c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7" t="s">
        <v>584</v>
      </c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176"/>
      <c r="AF146" s="308">
        <v>2</v>
      </c>
      <c r="AG146" s="308"/>
    </row>
    <row r="147" spans="2:33" x14ac:dyDescent="0.25">
      <c r="B147" s="305" t="s">
        <v>82</v>
      </c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7" t="s">
        <v>584</v>
      </c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176"/>
      <c r="AF147" s="308">
        <v>24</v>
      </c>
      <c r="AG147" s="308"/>
    </row>
    <row r="148" spans="2:33" x14ac:dyDescent="0.25">
      <c r="B148" s="305" t="s">
        <v>585</v>
      </c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7" t="s">
        <v>584</v>
      </c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176"/>
      <c r="AF148" s="308">
        <v>3</v>
      </c>
      <c r="AG148" s="308"/>
    </row>
    <row r="149" spans="2:33" x14ac:dyDescent="0.25">
      <c r="B149" s="305" t="s">
        <v>263</v>
      </c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7" t="s">
        <v>584</v>
      </c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176"/>
      <c r="AF149" s="308">
        <v>2</v>
      </c>
      <c r="AG149" s="308"/>
    </row>
    <row r="150" spans="2:33" x14ac:dyDescent="0.25">
      <c r="B150" s="305" t="s">
        <v>436</v>
      </c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7" t="s">
        <v>584</v>
      </c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176"/>
      <c r="AF150" s="308">
        <v>1</v>
      </c>
      <c r="AG150" s="308"/>
    </row>
    <row r="151" spans="2:33" x14ac:dyDescent="0.25">
      <c r="AF151">
        <f>SUM(AF5:AF150)</f>
        <v>235</v>
      </c>
    </row>
  </sheetData>
  <mergeCells count="442">
    <mergeCell ref="B6:P6"/>
    <mergeCell ref="Q6:AD6"/>
    <mergeCell ref="AF6:AG6"/>
    <mergeCell ref="B7:P7"/>
    <mergeCell ref="Q7:AD7"/>
    <mergeCell ref="AF7:AG7"/>
    <mergeCell ref="B1:P3"/>
    <mergeCell ref="Q1:AD3"/>
    <mergeCell ref="AE1:AE3"/>
    <mergeCell ref="AF1:AG3"/>
    <mergeCell ref="B5:P5"/>
    <mergeCell ref="Q5:AD5"/>
    <mergeCell ref="AF5:AG5"/>
    <mergeCell ref="B10:P10"/>
    <mergeCell ref="Q10:AD10"/>
    <mergeCell ref="AF10:AG10"/>
    <mergeCell ref="B11:P11"/>
    <mergeCell ref="Q11:AD11"/>
    <mergeCell ref="AF11:AG11"/>
    <mergeCell ref="B8:P8"/>
    <mergeCell ref="Q8:AD8"/>
    <mergeCell ref="AF8:AG8"/>
    <mergeCell ref="B9:P9"/>
    <mergeCell ref="Q9:AD9"/>
    <mergeCell ref="AF9:AG9"/>
    <mergeCell ref="B14:P14"/>
    <mergeCell ref="Q14:AD14"/>
    <mergeCell ref="AF14:AG14"/>
    <mergeCell ref="B15:P15"/>
    <mergeCell ref="Q15:AD15"/>
    <mergeCell ref="AF15:AG15"/>
    <mergeCell ref="B12:P12"/>
    <mergeCell ref="Q12:AD12"/>
    <mergeCell ref="AF12:AG12"/>
    <mergeCell ref="B13:P13"/>
    <mergeCell ref="Q13:AD13"/>
    <mergeCell ref="AF13:AG13"/>
    <mergeCell ref="B18:P18"/>
    <mergeCell ref="Q18:AD18"/>
    <mergeCell ref="AF18:AG18"/>
    <mergeCell ref="B19:P19"/>
    <mergeCell ref="Q19:AD19"/>
    <mergeCell ref="AF19:AG19"/>
    <mergeCell ref="B16:P16"/>
    <mergeCell ref="Q16:AD16"/>
    <mergeCell ref="AF16:AG16"/>
    <mergeCell ref="B17:P17"/>
    <mergeCell ref="Q17:AD17"/>
    <mergeCell ref="AF17:AG17"/>
    <mergeCell ref="B22:P22"/>
    <mergeCell ref="Q22:AD22"/>
    <mergeCell ref="AF22:AG22"/>
    <mergeCell ref="B23:P23"/>
    <mergeCell ref="Q23:AD23"/>
    <mergeCell ref="AF23:AG23"/>
    <mergeCell ref="B20:P20"/>
    <mergeCell ref="Q20:AD20"/>
    <mergeCell ref="AF20:AG20"/>
    <mergeCell ref="B21:P21"/>
    <mergeCell ref="Q21:AD21"/>
    <mergeCell ref="AF21:AG21"/>
    <mergeCell ref="B26:P26"/>
    <mergeCell ref="Q26:AD26"/>
    <mergeCell ref="AF26:AG26"/>
    <mergeCell ref="B27:P27"/>
    <mergeCell ref="Q27:AD27"/>
    <mergeCell ref="AF27:AG27"/>
    <mergeCell ref="B24:P24"/>
    <mergeCell ref="Q24:AD24"/>
    <mergeCell ref="AF24:AG24"/>
    <mergeCell ref="B25:P25"/>
    <mergeCell ref="Q25:AD25"/>
    <mergeCell ref="AF25:AG25"/>
    <mergeCell ref="B30:P30"/>
    <mergeCell ref="Q30:AD30"/>
    <mergeCell ref="AF30:AG30"/>
    <mergeCell ref="B31:P31"/>
    <mergeCell ref="Q31:AD31"/>
    <mergeCell ref="AF31:AG31"/>
    <mergeCell ref="B28:P28"/>
    <mergeCell ref="Q28:AD28"/>
    <mergeCell ref="AF28:AG28"/>
    <mergeCell ref="B29:P29"/>
    <mergeCell ref="Q29:AD29"/>
    <mergeCell ref="AF29:AG29"/>
    <mergeCell ref="B34:P34"/>
    <mergeCell ref="Q34:AD34"/>
    <mergeCell ref="AF34:AG34"/>
    <mergeCell ref="B35:P35"/>
    <mergeCell ref="Q35:AD35"/>
    <mergeCell ref="AF35:AG35"/>
    <mergeCell ref="B32:P32"/>
    <mergeCell ref="Q32:AD32"/>
    <mergeCell ref="AF32:AG32"/>
    <mergeCell ref="B33:P33"/>
    <mergeCell ref="Q33:AD33"/>
    <mergeCell ref="AF33:AG33"/>
    <mergeCell ref="B38:P38"/>
    <mergeCell ref="Q38:AD38"/>
    <mergeCell ref="AF38:AG38"/>
    <mergeCell ref="B39:P39"/>
    <mergeCell ref="Q39:AD39"/>
    <mergeCell ref="AF39:AG39"/>
    <mergeCell ref="B36:P36"/>
    <mergeCell ref="Q36:AD36"/>
    <mergeCell ref="AF36:AG36"/>
    <mergeCell ref="B37:P37"/>
    <mergeCell ref="Q37:AD37"/>
    <mergeCell ref="AF37:AG37"/>
    <mergeCell ref="B42:P42"/>
    <mergeCell ref="Q42:AD42"/>
    <mergeCell ref="AF42:AG42"/>
    <mergeCell ref="B43:P43"/>
    <mergeCell ref="Q43:AD43"/>
    <mergeCell ref="AF43:AG43"/>
    <mergeCell ref="B40:P40"/>
    <mergeCell ref="Q40:AD40"/>
    <mergeCell ref="AF40:AG40"/>
    <mergeCell ref="B41:P41"/>
    <mergeCell ref="Q41:AD41"/>
    <mergeCell ref="AF41:AG41"/>
    <mergeCell ref="B46:P46"/>
    <mergeCell ref="Q46:AD46"/>
    <mergeCell ref="AF46:AG46"/>
    <mergeCell ref="B47:P47"/>
    <mergeCell ref="Q47:AD47"/>
    <mergeCell ref="AF47:AG47"/>
    <mergeCell ref="B44:P44"/>
    <mergeCell ref="Q44:AD44"/>
    <mergeCell ref="AF44:AG44"/>
    <mergeCell ref="B45:P45"/>
    <mergeCell ref="Q45:AD45"/>
    <mergeCell ref="AF45:AG45"/>
    <mergeCell ref="B50:P50"/>
    <mergeCell ref="Q50:AD50"/>
    <mergeCell ref="AF50:AG50"/>
    <mergeCell ref="B51:P51"/>
    <mergeCell ref="Q51:AD51"/>
    <mergeCell ref="AF51:AG51"/>
    <mergeCell ref="B48:P48"/>
    <mergeCell ref="Q48:AD48"/>
    <mergeCell ref="AF48:AG48"/>
    <mergeCell ref="B49:P49"/>
    <mergeCell ref="Q49:AD49"/>
    <mergeCell ref="AF49:AG49"/>
    <mergeCell ref="B54:P54"/>
    <mergeCell ref="Q54:AD54"/>
    <mergeCell ref="AF54:AG54"/>
    <mergeCell ref="B55:P55"/>
    <mergeCell ref="Q55:AD55"/>
    <mergeCell ref="AF55:AG55"/>
    <mergeCell ref="B52:P52"/>
    <mergeCell ref="Q52:AD52"/>
    <mergeCell ref="AF52:AG52"/>
    <mergeCell ref="B53:P53"/>
    <mergeCell ref="Q53:AD53"/>
    <mergeCell ref="AF53:AG53"/>
    <mergeCell ref="B58:P58"/>
    <mergeCell ref="Q58:AD58"/>
    <mergeCell ref="AF58:AG58"/>
    <mergeCell ref="B59:P59"/>
    <mergeCell ref="Q59:AD59"/>
    <mergeCell ref="AF59:AG59"/>
    <mergeCell ref="B56:P56"/>
    <mergeCell ref="Q56:AD56"/>
    <mergeCell ref="AF56:AG56"/>
    <mergeCell ref="B57:P57"/>
    <mergeCell ref="Q57:AD57"/>
    <mergeCell ref="AF57:AG57"/>
    <mergeCell ref="B62:P62"/>
    <mergeCell ref="Q62:AD62"/>
    <mergeCell ref="AF62:AG62"/>
    <mergeCell ref="B63:P63"/>
    <mergeCell ref="Q63:AD63"/>
    <mergeCell ref="AF63:AG63"/>
    <mergeCell ref="B60:P60"/>
    <mergeCell ref="Q60:AD60"/>
    <mergeCell ref="AF60:AG60"/>
    <mergeCell ref="B61:P61"/>
    <mergeCell ref="Q61:AD61"/>
    <mergeCell ref="AF61:AG61"/>
    <mergeCell ref="B66:P66"/>
    <mergeCell ref="Q66:AD66"/>
    <mergeCell ref="AF66:AG66"/>
    <mergeCell ref="B67:P67"/>
    <mergeCell ref="Q67:AD67"/>
    <mergeCell ref="AF67:AG67"/>
    <mergeCell ref="B64:P64"/>
    <mergeCell ref="Q64:AD64"/>
    <mergeCell ref="AF64:AG64"/>
    <mergeCell ref="B65:P65"/>
    <mergeCell ref="Q65:AD65"/>
    <mergeCell ref="AF65:AG65"/>
    <mergeCell ref="B70:P70"/>
    <mergeCell ref="Q70:AD70"/>
    <mergeCell ref="AF70:AG70"/>
    <mergeCell ref="B71:P71"/>
    <mergeCell ref="Q71:AD71"/>
    <mergeCell ref="AF71:AG71"/>
    <mergeCell ref="B68:P68"/>
    <mergeCell ref="Q68:AD68"/>
    <mergeCell ref="AF68:AG68"/>
    <mergeCell ref="B69:P69"/>
    <mergeCell ref="Q69:AD69"/>
    <mergeCell ref="AF69:AG69"/>
    <mergeCell ref="B74:P74"/>
    <mergeCell ref="Q74:AD74"/>
    <mergeCell ref="AF74:AG74"/>
    <mergeCell ref="B75:P75"/>
    <mergeCell ref="Q75:AD75"/>
    <mergeCell ref="AF75:AG75"/>
    <mergeCell ref="B72:P72"/>
    <mergeCell ref="Q72:AD72"/>
    <mergeCell ref="AF72:AG72"/>
    <mergeCell ref="B73:P73"/>
    <mergeCell ref="Q73:AD73"/>
    <mergeCell ref="AF73:AG73"/>
    <mergeCell ref="B78:P78"/>
    <mergeCell ref="Q78:AD78"/>
    <mergeCell ref="AF78:AG78"/>
    <mergeCell ref="B79:P79"/>
    <mergeCell ref="Q79:AD79"/>
    <mergeCell ref="AF79:AG79"/>
    <mergeCell ref="B76:P76"/>
    <mergeCell ref="Q76:AD76"/>
    <mergeCell ref="AF76:AG76"/>
    <mergeCell ref="B77:P77"/>
    <mergeCell ref="Q77:AD77"/>
    <mergeCell ref="AF77:AG77"/>
    <mergeCell ref="B82:P82"/>
    <mergeCell ref="Q82:AD82"/>
    <mergeCell ref="AF82:AG82"/>
    <mergeCell ref="B83:P83"/>
    <mergeCell ref="Q83:AD83"/>
    <mergeCell ref="AF83:AG83"/>
    <mergeCell ref="B80:P80"/>
    <mergeCell ref="Q80:AD80"/>
    <mergeCell ref="AF80:AG80"/>
    <mergeCell ref="B81:P81"/>
    <mergeCell ref="Q81:AD81"/>
    <mergeCell ref="AF81:AG81"/>
    <mergeCell ref="B86:P86"/>
    <mergeCell ref="Q86:AD86"/>
    <mergeCell ref="AF86:AG86"/>
    <mergeCell ref="B87:P87"/>
    <mergeCell ref="Q87:AD87"/>
    <mergeCell ref="AF87:AG87"/>
    <mergeCell ref="B84:P84"/>
    <mergeCell ref="Q84:AD84"/>
    <mergeCell ref="AF84:AG84"/>
    <mergeCell ref="B85:P85"/>
    <mergeCell ref="Q85:AD85"/>
    <mergeCell ref="AF85:AG85"/>
    <mergeCell ref="B90:P90"/>
    <mergeCell ref="Q90:AD90"/>
    <mergeCell ref="AF90:AG90"/>
    <mergeCell ref="B91:P91"/>
    <mergeCell ref="Q91:AD91"/>
    <mergeCell ref="AF91:AG91"/>
    <mergeCell ref="B88:P88"/>
    <mergeCell ref="Q88:AD88"/>
    <mergeCell ref="AF88:AG88"/>
    <mergeCell ref="B89:P89"/>
    <mergeCell ref="Q89:AD89"/>
    <mergeCell ref="AF89:AG89"/>
    <mergeCell ref="B94:P94"/>
    <mergeCell ref="Q94:AD94"/>
    <mergeCell ref="AF94:AG94"/>
    <mergeCell ref="B95:P95"/>
    <mergeCell ref="Q95:AD95"/>
    <mergeCell ref="AF95:AG95"/>
    <mergeCell ref="B92:P92"/>
    <mergeCell ref="Q92:AD92"/>
    <mergeCell ref="AF92:AG92"/>
    <mergeCell ref="B93:P93"/>
    <mergeCell ref="Q93:AD93"/>
    <mergeCell ref="AF93:AG93"/>
    <mergeCell ref="B98:P98"/>
    <mergeCell ref="Q98:AD98"/>
    <mergeCell ref="AF98:AG98"/>
    <mergeCell ref="B99:P99"/>
    <mergeCell ref="Q99:AD99"/>
    <mergeCell ref="AF99:AG99"/>
    <mergeCell ref="B96:P96"/>
    <mergeCell ref="Q96:AD96"/>
    <mergeCell ref="AF96:AG96"/>
    <mergeCell ref="B97:P97"/>
    <mergeCell ref="Q97:AD97"/>
    <mergeCell ref="AF97:AG97"/>
    <mergeCell ref="B102:P102"/>
    <mergeCell ref="Q102:AD102"/>
    <mergeCell ref="AF102:AG102"/>
    <mergeCell ref="B103:P103"/>
    <mergeCell ref="Q103:AD103"/>
    <mergeCell ref="AF103:AG103"/>
    <mergeCell ref="B100:P100"/>
    <mergeCell ref="Q100:AD100"/>
    <mergeCell ref="AF100:AG100"/>
    <mergeCell ref="B101:P101"/>
    <mergeCell ref="Q101:AD101"/>
    <mergeCell ref="AF101:AG101"/>
    <mergeCell ref="B106:P106"/>
    <mergeCell ref="Q106:AD106"/>
    <mergeCell ref="AF106:AG106"/>
    <mergeCell ref="B107:P107"/>
    <mergeCell ref="Q107:AD107"/>
    <mergeCell ref="AF107:AG107"/>
    <mergeCell ref="B104:P104"/>
    <mergeCell ref="Q104:AD104"/>
    <mergeCell ref="AF104:AG104"/>
    <mergeCell ref="B105:P105"/>
    <mergeCell ref="Q105:AD105"/>
    <mergeCell ref="AF105:AG105"/>
    <mergeCell ref="B110:P110"/>
    <mergeCell ref="Q110:AD110"/>
    <mergeCell ref="AF110:AG110"/>
    <mergeCell ref="B111:P111"/>
    <mergeCell ref="Q111:AD111"/>
    <mergeCell ref="AF111:AG111"/>
    <mergeCell ref="B108:P108"/>
    <mergeCell ref="Q108:AD108"/>
    <mergeCell ref="AF108:AG108"/>
    <mergeCell ref="B109:P109"/>
    <mergeCell ref="Q109:AD109"/>
    <mergeCell ref="AF109:AG109"/>
    <mergeCell ref="B114:P114"/>
    <mergeCell ref="Q114:AD114"/>
    <mergeCell ref="AF114:AG114"/>
    <mergeCell ref="B115:P115"/>
    <mergeCell ref="Q115:AD115"/>
    <mergeCell ref="AF115:AG115"/>
    <mergeCell ref="B112:P112"/>
    <mergeCell ref="Q112:AD112"/>
    <mergeCell ref="AF112:AG112"/>
    <mergeCell ref="B113:P113"/>
    <mergeCell ref="Q113:AD113"/>
    <mergeCell ref="AF113:AG113"/>
    <mergeCell ref="B118:P118"/>
    <mergeCell ref="Q118:AD118"/>
    <mergeCell ref="AF118:AG118"/>
    <mergeCell ref="B119:P119"/>
    <mergeCell ref="Q119:AD119"/>
    <mergeCell ref="AF119:AG119"/>
    <mergeCell ref="B116:P116"/>
    <mergeCell ref="Q116:AD116"/>
    <mergeCell ref="AF116:AG116"/>
    <mergeCell ref="B117:P117"/>
    <mergeCell ref="Q117:AD117"/>
    <mergeCell ref="AF117:AG117"/>
    <mergeCell ref="B122:P122"/>
    <mergeCell ref="Q122:AD122"/>
    <mergeCell ref="AF122:AG122"/>
    <mergeCell ref="B123:P123"/>
    <mergeCell ref="Q123:AD123"/>
    <mergeCell ref="AF123:AG123"/>
    <mergeCell ref="B120:P120"/>
    <mergeCell ref="Q120:AD120"/>
    <mergeCell ref="AF120:AG120"/>
    <mergeCell ref="B121:P121"/>
    <mergeCell ref="Q121:AD121"/>
    <mergeCell ref="AF121:AG121"/>
    <mergeCell ref="B126:P126"/>
    <mergeCell ref="Q126:AD126"/>
    <mergeCell ref="AF126:AG126"/>
    <mergeCell ref="B127:P127"/>
    <mergeCell ref="Q127:AD127"/>
    <mergeCell ref="AF127:AG127"/>
    <mergeCell ref="B124:P124"/>
    <mergeCell ref="Q124:AD124"/>
    <mergeCell ref="AF124:AG124"/>
    <mergeCell ref="B125:P125"/>
    <mergeCell ref="Q125:AD125"/>
    <mergeCell ref="AF125:AG125"/>
    <mergeCell ref="B130:P130"/>
    <mergeCell ref="Q130:AD130"/>
    <mergeCell ref="AF130:AG130"/>
    <mergeCell ref="B131:P131"/>
    <mergeCell ref="Q131:AD131"/>
    <mergeCell ref="AF131:AG131"/>
    <mergeCell ref="B128:P128"/>
    <mergeCell ref="Q128:AD128"/>
    <mergeCell ref="AF128:AG128"/>
    <mergeCell ref="B129:P129"/>
    <mergeCell ref="Q129:AD129"/>
    <mergeCell ref="AF129:AG129"/>
    <mergeCell ref="B134:P134"/>
    <mergeCell ref="Q134:AD134"/>
    <mergeCell ref="AF134:AG134"/>
    <mergeCell ref="B135:P135"/>
    <mergeCell ref="Q135:AD135"/>
    <mergeCell ref="AF135:AG135"/>
    <mergeCell ref="B132:P132"/>
    <mergeCell ref="Q132:AD132"/>
    <mergeCell ref="AF132:AG132"/>
    <mergeCell ref="B133:P133"/>
    <mergeCell ref="Q133:AD133"/>
    <mergeCell ref="AF133:AG133"/>
    <mergeCell ref="B138:P138"/>
    <mergeCell ref="Q138:AD138"/>
    <mergeCell ref="AF138:AG138"/>
    <mergeCell ref="B139:P139"/>
    <mergeCell ref="Q139:AD139"/>
    <mergeCell ref="AF139:AG139"/>
    <mergeCell ref="B136:P136"/>
    <mergeCell ref="Q136:AD136"/>
    <mergeCell ref="AF136:AG136"/>
    <mergeCell ref="B137:P137"/>
    <mergeCell ref="Q137:AD137"/>
    <mergeCell ref="AF137:AG137"/>
    <mergeCell ref="B142:P142"/>
    <mergeCell ref="Q142:AD142"/>
    <mergeCell ref="AF142:AG142"/>
    <mergeCell ref="B143:P143"/>
    <mergeCell ref="Q143:AD143"/>
    <mergeCell ref="AF143:AG143"/>
    <mergeCell ref="B140:P140"/>
    <mergeCell ref="Q140:AD140"/>
    <mergeCell ref="AF140:AG140"/>
    <mergeCell ref="B141:P141"/>
    <mergeCell ref="Q141:AD141"/>
    <mergeCell ref="AF141:AG141"/>
    <mergeCell ref="B146:P146"/>
    <mergeCell ref="Q146:AD146"/>
    <mergeCell ref="AF146:AG146"/>
    <mergeCell ref="B147:P147"/>
    <mergeCell ref="Q147:AD147"/>
    <mergeCell ref="AF147:AG147"/>
    <mergeCell ref="B144:P144"/>
    <mergeCell ref="Q144:AD144"/>
    <mergeCell ref="AF144:AG144"/>
    <mergeCell ref="B145:P145"/>
    <mergeCell ref="Q145:AD145"/>
    <mergeCell ref="AF145:AG145"/>
    <mergeCell ref="B150:P150"/>
    <mergeCell ref="Q150:AD150"/>
    <mergeCell ref="AF150:AG150"/>
    <mergeCell ref="B148:P148"/>
    <mergeCell ref="Q148:AD148"/>
    <mergeCell ref="AF148:AG148"/>
    <mergeCell ref="B149:P149"/>
    <mergeCell ref="Q149:AD149"/>
    <mergeCell ref="AF149:AG1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topLeftCell="A338" workbookViewId="0">
      <selection activeCell="D377" sqref="D377"/>
    </sheetView>
  </sheetViews>
  <sheetFormatPr baseColWidth="10" defaultRowHeight="15" x14ac:dyDescent="0.25"/>
  <cols>
    <col min="1" max="1" width="1.7109375" customWidth="1"/>
    <col min="2" max="2" width="6.28515625" style="59" customWidth="1"/>
    <col min="3" max="3" width="30" customWidth="1"/>
    <col min="4" max="4" width="17.85546875" customWidth="1"/>
    <col min="5" max="5" width="10.140625" customWidth="1"/>
    <col min="6" max="6" width="7" customWidth="1"/>
    <col min="7" max="7" width="12.42578125" customWidth="1"/>
    <col min="8" max="8" width="46.28515625" customWidth="1"/>
    <col min="9" max="9" width="11.5703125" bestFit="1" customWidth="1"/>
  </cols>
  <sheetData>
    <row r="1" spans="1:8" ht="18" customHeight="1" x14ac:dyDescent="0.25">
      <c r="A1" s="5"/>
      <c r="B1" s="54"/>
      <c r="C1" s="5"/>
      <c r="D1" s="5"/>
      <c r="E1" s="5"/>
      <c r="F1" s="54"/>
      <c r="G1" s="5"/>
      <c r="H1" s="5"/>
    </row>
    <row r="2" spans="1:8" x14ac:dyDescent="0.25">
      <c r="A2" s="5"/>
      <c r="B2" s="54"/>
      <c r="C2" s="5"/>
      <c r="D2" s="1" t="s">
        <v>469</v>
      </c>
      <c r="E2" s="1"/>
      <c r="F2" s="55"/>
      <c r="G2" s="5"/>
      <c r="H2" s="5"/>
    </row>
    <row r="3" spans="1:8" x14ac:dyDescent="0.25">
      <c r="A3" s="5"/>
      <c r="B3" s="54"/>
      <c r="C3" s="5"/>
      <c r="D3" s="1" t="s">
        <v>485</v>
      </c>
      <c r="E3" s="55"/>
      <c r="F3" s="5"/>
      <c r="G3" s="5"/>
    </row>
    <row r="4" spans="1:8" x14ac:dyDescent="0.25">
      <c r="A4" s="5"/>
      <c r="B4" s="54"/>
      <c r="C4" s="5"/>
      <c r="D4" s="5"/>
      <c r="E4" s="39"/>
      <c r="F4" s="56"/>
      <c r="G4" s="5"/>
      <c r="H4" s="5"/>
    </row>
    <row r="5" spans="1:8" x14ac:dyDescent="0.25">
      <c r="A5" s="5"/>
      <c r="B5" s="3" t="s">
        <v>303</v>
      </c>
      <c r="C5" s="46" t="s">
        <v>58</v>
      </c>
      <c r="D5" s="46" t="s">
        <v>1</v>
      </c>
      <c r="E5" s="46" t="s">
        <v>2</v>
      </c>
      <c r="F5" s="46" t="s">
        <v>3</v>
      </c>
      <c r="G5" s="46" t="s">
        <v>8</v>
      </c>
      <c r="H5" s="158" t="s">
        <v>6</v>
      </c>
    </row>
    <row r="6" spans="1:8" ht="24.95" customHeight="1" x14ac:dyDescent="0.25">
      <c r="A6" s="5"/>
      <c r="B6" s="67">
        <v>122</v>
      </c>
      <c r="C6" s="65" t="s">
        <v>460</v>
      </c>
      <c r="D6" s="65" t="s">
        <v>249</v>
      </c>
      <c r="E6" s="66">
        <v>500</v>
      </c>
      <c r="F6" s="67">
        <v>6</v>
      </c>
      <c r="G6" s="66">
        <f t="shared" ref="G6:G14" si="0">E6*F6</f>
        <v>3000</v>
      </c>
      <c r="H6" s="154"/>
    </row>
    <row r="7" spans="1:8" ht="24.95" customHeight="1" x14ac:dyDescent="0.25">
      <c r="A7" s="5"/>
      <c r="B7" s="67">
        <v>122</v>
      </c>
      <c r="C7" s="65" t="s">
        <v>461</v>
      </c>
      <c r="D7" s="65" t="s">
        <v>249</v>
      </c>
      <c r="E7" s="66">
        <v>500</v>
      </c>
      <c r="F7" s="67">
        <v>6</v>
      </c>
      <c r="G7" s="66">
        <f t="shared" si="0"/>
        <v>3000</v>
      </c>
      <c r="H7" s="154"/>
    </row>
    <row r="8" spans="1:8" ht="24.95" customHeight="1" x14ac:dyDescent="0.25">
      <c r="A8" s="5"/>
      <c r="B8" s="67">
        <v>122</v>
      </c>
      <c r="C8" s="65" t="s">
        <v>462</v>
      </c>
      <c r="D8" s="65" t="s">
        <v>249</v>
      </c>
      <c r="E8" s="66">
        <v>500</v>
      </c>
      <c r="F8" s="67">
        <v>6</v>
      </c>
      <c r="G8" s="66">
        <f>E8*F8</f>
        <v>3000</v>
      </c>
      <c r="H8" s="154"/>
    </row>
    <row r="9" spans="1:8" ht="24.95" customHeight="1" x14ac:dyDescent="0.25">
      <c r="A9" s="5"/>
      <c r="B9" s="67">
        <v>122</v>
      </c>
      <c r="C9" s="65" t="s">
        <v>463</v>
      </c>
      <c r="D9" s="65" t="s">
        <v>249</v>
      </c>
      <c r="E9" s="66">
        <v>500</v>
      </c>
      <c r="F9" s="67">
        <v>6</v>
      </c>
      <c r="G9" s="66">
        <f>E9*F9</f>
        <v>3000</v>
      </c>
      <c r="H9" s="154"/>
    </row>
    <row r="10" spans="1:8" ht="24.95" customHeight="1" x14ac:dyDescent="0.25">
      <c r="A10" s="5"/>
      <c r="B10" s="67">
        <v>122</v>
      </c>
      <c r="C10" s="65" t="s">
        <v>464</v>
      </c>
      <c r="D10" s="65" t="s">
        <v>249</v>
      </c>
      <c r="E10" s="66">
        <v>500</v>
      </c>
      <c r="F10" s="67">
        <v>6</v>
      </c>
      <c r="G10" s="66">
        <f t="shared" si="0"/>
        <v>3000</v>
      </c>
      <c r="H10" s="154"/>
    </row>
    <row r="11" spans="1:8" ht="24.95" customHeight="1" x14ac:dyDescent="0.25">
      <c r="A11" s="5"/>
      <c r="B11" s="67">
        <v>122</v>
      </c>
      <c r="C11" s="65" t="s">
        <v>465</v>
      </c>
      <c r="D11" s="65" t="s">
        <v>249</v>
      </c>
      <c r="E11" s="66">
        <v>500</v>
      </c>
      <c r="F11" s="67">
        <v>6</v>
      </c>
      <c r="G11" s="66">
        <f t="shared" si="0"/>
        <v>3000</v>
      </c>
      <c r="H11" s="154"/>
    </row>
    <row r="12" spans="1:8" ht="24.95" customHeight="1" x14ac:dyDescent="0.25">
      <c r="A12" s="5"/>
      <c r="B12" s="67">
        <v>122</v>
      </c>
      <c r="C12" s="65" t="s">
        <v>466</v>
      </c>
      <c r="D12" s="65" t="s">
        <v>249</v>
      </c>
      <c r="E12" s="66">
        <v>500</v>
      </c>
      <c r="F12" s="67">
        <v>6</v>
      </c>
      <c r="G12" s="66">
        <f t="shared" si="0"/>
        <v>3000</v>
      </c>
      <c r="H12" s="154"/>
    </row>
    <row r="13" spans="1:8" ht="24.95" customHeight="1" x14ac:dyDescent="0.25">
      <c r="A13" s="5"/>
      <c r="B13" s="67">
        <v>122</v>
      </c>
      <c r="C13" s="65" t="s">
        <v>467</v>
      </c>
      <c r="D13" s="65" t="s">
        <v>249</v>
      </c>
      <c r="E13" s="66">
        <v>500</v>
      </c>
      <c r="F13" s="67">
        <v>6</v>
      </c>
      <c r="G13" s="66">
        <f t="shared" si="0"/>
        <v>3000</v>
      </c>
      <c r="H13" s="154"/>
    </row>
    <row r="14" spans="1:8" ht="24.95" customHeight="1" x14ac:dyDescent="0.25">
      <c r="A14" s="5"/>
      <c r="B14" s="67">
        <v>122</v>
      </c>
      <c r="C14" s="65" t="s">
        <v>468</v>
      </c>
      <c r="D14" s="65" t="s">
        <v>249</v>
      </c>
      <c r="E14" s="66">
        <v>500</v>
      </c>
      <c r="F14" s="67">
        <v>6</v>
      </c>
      <c r="G14" s="66">
        <f t="shared" si="0"/>
        <v>3000</v>
      </c>
      <c r="H14" s="154"/>
    </row>
    <row r="15" spans="1:8" ht="18.75" customHeight="1" x14ac:dyDescent="0.25">
      <c r="A15" s="5"/>
      <c r="B15" s="155"/>
      <c r="C15" s="10"/>
      <c r="D15" s="10"/>
      <c r="E15" s="11">
        <f>SUM(E6:E14)</f>
        <v>4500</v>
      </c>
      <c r="F15" s="155"/>
      <c r="G15" s="42">
        <f>SUM(G6:G14)</f>
        <v>27000</v>
      </c>
      <c r="H15" s="153"/>
    </row>
    <row r="29" spans="1:8" ht="10.5" customHeight="1" x14ac:dyDescent="0.25"/>
    <row r="30" spans="1:8" x14ac:dyDescent="0.25">
      <c r="A30" s="5"/>
      <c r="B30" s="54"/>
      <c r="C30" s="5"/>
      <c r="D30" s="5"/>
      <c r="E30" s="5"/>
      <c r="F30" s="54"/>
      <c r="G30" s="5"/>
      <c r="H30" s="5"/>
    </row>
    <row r="31" spans="1:8" x14ac:dyDescent="0.25">
      <c r="A31" s="5"/>
      <c r="B31" s="54"/>
      <c r="C31" s="5"/>
      <c r="D31" s="1" t="s">
        <v>469</v>
      </c>
      <c r="E31" s="1"/>
      <c r="F31" s="55"/>
      <c r="G31" s="5"/>
      <c r="H31" s="5"/>
    </row>
    <row r="32" spans="1:8" x14ac:dyDescent="0.25">
      <c r="A32" s="5"/>
      <c r="B32" s="54"/>
      <c r="C32" s="5"/>
      <c r="D32" s="1" t="s">
        <v>485</v>
      </c>
      <c r="E32" s="55"/>
      <c r="F32" s="5"/>
      <c r="G32" s="5"/>
    </row>
    <row r="33" spans="1:8" x14ac:dyDescent="0.25">
      <c r="A33" s="5"/>
      <c r="B33" s="54"/>
      <c r="C33" s="5"/>
      <c r="D33" s="5"/>
      <c r="E33" s="39"/>
      <c r="F33" s="56"/>
      <c r="G33" s="5"/>
      <c r="H33" s="5"/>
    </row>
    <row r="34" spans="1:8" x14ac:dyDescent="0.25">
      <c r="A34" s="5"/>
      <c r="B34" s="3" t="s">
        <v>303</v>
      </c>
      <c r="C34" s="46" t="s">
        <v>58</v>
      </c>
      <c r="D34" s="46" t="s">
        <v>1</v>
      </c>
      <c r="E34" s="46" t="s">
        <v>2</v>
      </c>
      <c r="F34" s="46" t="s">
        <v>3</v>
      </c>
      <c r="G34" s="46" t="s">
        <v>8</v>
      </c>
      <c r="H34" s="158" t="s">
        <v>6</v>
      </c>
    </row>
    <row r="35" spans="1:8" ht="24.95" customHeight="1" x14ac:dyDescent="0.25">
      <c r="A35" s="5"/>
      <c r="B35" s="67">
        <v>122</v>
      </c>
      <c r="C35" s="65" t="s">
        <v>470</v>
      </c>
      <c r="D35" s="65" t="s">
        <v>250</v>
      </c>
      <c r="E35" s="66">
        <v>400</v>
      </c>
      <c r="F35" s="67">
        <v>6</v>
      </c>
      <c r="G35" s="66">
        <f t="shared" ref="G35" si="1">E35*F35</f>
        <v>2400</v>
      </c>
      <c r="H35" s="154"/>
    </row>
    <row r="36" spans="1:8" ht="24.95" customHeight="1" x14ac:dyDescent="0.25">
      <c r="A36" s="5"/>
      <c r="B36" s="67">
        <v>122</v>
      </c>
      <c r="C36" s="65" t="s">
        <v>471</v>
      </c>
      <c r="D36" s="65" t="s">
        <v>250</v>
      </c>
      <c r="E36" s="66">
        <v>400</v>
      </c>
      <c r="F36" s="67">
        <v>6</v>
      </c>
      <c r="G36" s="66">
        <f>E36*F36</f>
        <v>2400</v>
      </c>
      <c r="H36" s="154"/>
    </row>
    <row r="37" spans="1:8" ht="24.95" customHeight="1" x14ac:dyDescent="0.25">
      <c r="A37" s="5"/>
      <c r="B37" s="67">
        <v>122</v>
      </c>
      <c r="C37" s="65" t="s">
        <v>472</v>
      </c>
      <c r="D37" s="65" t="s">
        <v>250</v>
      </c>
      <c r="E37" s="66">
        <v>400</v>
      </c>
      <c r="F37" s="67">
        <v>6</v>
      </c>
      <c r="G37" s="66">
        <f>E37*F37</f>
        <v>2400</v>
      </c>
      <c r="H37" s="154"/>
    </row>
    <row r="38" spans="1:8" ht="24.95" customHeight="1" x14ac:dyDescent="0.25">
      <c r="A38" s="5"/>
      <c r="B38" s="67">
        <v>122</v>
      </c>
      <c r="C38" s="65" t="s">
        <v>473</v>
      </c>
      <c r="D38" s="65" t="s">
        <v>250</v>
      </c>
      <c r="E38" s="66">
        <v>400</v>
      </c>
      <c r="F38" s="67">
        <v>6</v>
      </c>
      <c r="G38" s="66">
        <f t="shared" ref="G38:G44" si="2">E38*F38</f>
        <v>2400</v>
      </c>
      <c r="H38" s="154"/>
    </row>
    <row r="39" spans="1:8" ht="24.95" customHeight="1" x14ac:dyDescent="0.25">
      <c r="A39" s="5"/>
      <c r="B39" s="67">
        <v>122</v>
      </c>
      <c r="C39" s="65" t="s">
        <v>474</v>
      </c>
      <c r="D39" s="65" t="s">
        <v>250</v>
      </c>
      <c r="E39" s="66">
        <v>400</v>
      </c>
      <c r="F39" s="67">
        <v>6</v>
      </c>
      <c r="G39" s="66">
        <f t="shared" si="2"/>
        <v>2400</v>
      </c>
      <c r="H39" s="154"/>
    </row>
    <row r="40" spans="1:8" ht="24.95" customHeight="1" x14ac:dyDescent="0.25">
      <c r="A40" s="5"/>
      <c r="B40" s="67">
        <v>122</v>
      </c>
      <c r="C40" s="65" t="s">
        <v>475</v>
      </c>
      <c r="D40" s="65" t="s">
        <v>250</v>
      </c>
      <c r="E40" s="66">
        <v>400</v>
      </c>
      <c r="F40" s="67">
        <v>6</v>
      </c>
      <c r="G40" s="66">
        <f t="shared" si="2"/>
        <v>2400</v>
      </c>
      <c r="H40" s="154"/>
    </row>
    <row r="41" spans="1:8" ht="24.95" customHeight="1" x14ac:dyDescent="0.25">
      <c r="A41" s="5"/>
      <c r="B41" s="67">
        <v>122</v>
      </c>
      <c r="C41" s="65" t="s">
        <v>476</v>
      </c>
      <c r="D41" s="65" t="s">
        <v>250</v>
      </c>
      <c r="E41" s="66">
        <v>400</v>
      </c>
      <c r="F41" s="67">
        <v>6</v>
      </c>
      <c r="G41" s="66">
        <f t="shared" si="2"/>
        <v>2400</v>
      </c>
      <c r="H41" s="154"/>
    </row>
    <row r="42" spans="1:8" ht="24.95" customHeight="1" x14ac:dyDescent="0.25">
      <c r="A42" s="5"/>
      <c r="B42" s="67">
        <v>122</v>
      </c>
      <c r="C42" s="65" t="s">
        <v>477</v>
      </c>
      <c r="D42" s="65" t="s">
        <v>250</v>
      </c>
      <c r="E42" s="66">
        <v>400</v>
      </c>
      <c r="F42" s="67">
        <v>6</v>
      </c>
      <c r="G42" s="66">
        <f t="shared" si="2"/>
        <v>2400</v>
      </c>
      <c r="H42" s="154"/>
    </row>
    <row r="43" spans="1:8" ht="24.95" customHeight="1" x14ac:dyDescent="0.25">
      <c r="A43" s="5"/>
      <c r="B43" s="67">
        <v>122</v>
      </c>
      <c r="C43" s="65" t="s">
        <v>478</v>
      </c>
      <c r="D43" s="65" t="s">
        <v>250</v>
      </c>
      <c r="E43" s="66">
        <v>400</v>
      </c>
      <c r="F43" s="67">
        <v>6</v>
      </c>
      <c r="G43" s="66">
        <f t="shared" si="2"/>
        <v>2400</v>
      </c>
      <c r="H43" s="154"/>
    </row>
    <row r="44" spans="1:8" ht="24.95" customHeight="1" x14ac:dyDescent="0.25">
      <c r="A44" s="5"/>
      <c r="B44" s="67">
        <v>122</v>
      </c>
      <c r="C44" s="65" t="s">
        <v>479</v>
      </c>
      <c r="D44" s="65" t="s">
        <v>250</v>
      </c>
      <c r="E44" s="66">
        <v>400</v>
      </c>
      <c r="F44" s="67">
        <v>6</v>
      </c>
      <c r="G44" s="66">
        <f t="shared" si="2"/>
        <v>2400</v>
      </c>
      <c r="H44" s="154"/>
    </row>
    <row r="45" spans="1:8" x14ac:dyDescent="0.25">
      <c r="A45" s="5"/>
      <c r="B45" s="155"/>
      <c r="C45" s="10"/>
      <c r="D45" s="10"/>
      <c r="E45" s="11">
        <f>SUM(E35:E43)</f>
        <v>3600</v>
      </c>
      <c r="F45" s="155"/>
      <c r="G45" s="42">
        <f>SUM(G35:G44)</f>
        <v>24000</v>
      </c>
      <c r="H45" s="153"/>
    </row>
    <row r="50" spans="1:8" x14ac:dyDescent="0.25">
      <c r="G50" s="78"/>
    </row>
    <row r="58" spans="1:8" x14ac:dyDescent="0.25">
      <c r="A58" s="5"/>
      <c r="B58" s="54"/>
      <c r="C58" s="5"/>
      <c r="D58" s="5"/>
      <c r="E58" s="5"/>
      <c r="F58" s="54"/>
      <c r="G58" s="5"/>
      <c r="H58" s="5"/>
    </row>
    <row r="59" spans="1:8" x14ac:dyDescent="0.25">
      <c r="A59" s="5"/>
      <c r="B59" s="54"/>
      <c r="C59" s="5"/>
      <c r="D59" s="1" t="s">
        <v>469</v>
      </c>
      <c r="E59" s="1"/>
      <c r="F59" s="55"/>
      <c r="G59" s="5"/>
      <c r="H59" s="5"/>
    </row>
    <row r="60" spans="1:8" x14ac:dyDescent="0.25">
      <c r="A60" s="5"/>
      <c r="B60" s="54"/>
      <c r="C60" s="5"/>
      <c r="D60" s="1" t="s">
        <v>486</v>
      </c>
      <c r="E60" s="55"/>
      <c r="F60" s="5"/>
      <c r="G60" s="5"/>
    </row>
    <row r="61" spans="1:8" x14ac:dyDescent="0.25">
      <c r="A61" s="5"/>
      <c r="B61" s="54"/>
      <c r="C61" s="5"/>
      <c r="D61" s="5"/>
      <c r="E61" s="39"/>
      <c r="F61" s="56"/>
      <c r="G61" s="5"/>
      <c r="H61" s="5"/>
    </row>
    <row r="62" spans="1:8" x14ac:dyDescent="0.25">
      <c r="A62" s="5"/>
      <c r="B62" s="3" t="s">
        <v>303</v>
      </c>
      <c r="C62" s="46" t="s">
        <v>58</v>
      </c>
      <c r="D62" s="46" t="s">
        <v>1</v>
      </c>
      <c r="E62" s="46" t="s">
        <v>2</v>
      </c>
      <c r="F62" s="46" t="s">
        <v>3</v>
      </c>
      <c r="G62" s="46" t="s">
        <v>8</v>
      </c>
      <c r="H62" s="158" t="s">
        <v>6</v>
      </c>
    </row>
    <row r="63" spans="1:8" ht="24.95" customHeight="1" x14ac:dyDescent="0.25">
      <c r="A63" s="5"/>
      <c r="B63" s="67">
        <v>122</v>
      </c>
      <c r="C63" s="65" t="s">
        <v>460</v>
      </c>
      <c r="D63" s="65" t="s">
        <v>249</v>
      </c>
      <c r="E63" s="66">
        <v>500</v>
      </c>
      <c r="F63" s="67">
        <v>6</v>
      </c>
      <c r="G63" s="66">
        <f t="shared" ref="G63:G64" si="3">E63*F63</f>
        <v>3000</v>
      </c>
      <c r="H63" s="154"/>
    </row>
    <row r="64" spans="1:8" ht="24.95" customHeight="1" x14ac:dyDescent="0.25">
      <c r="A64" s="5"/>
      <c r="B64" s="67">
        <v>122</v>
      </c>
      <c r="C64" s="65" t="s">
        <v>461</v>
      </c>
      <c r="D64" s="65" t="s">
        <v>249</v>
      </c>
      <c r="E64" s="66">
        <v>500</v>
      </c>
      <c r="F64" s="67">
        <v>6</v>
      </c>
      <c r="G64" s="66">
        <f t="shared" si="3"/>
        <v>3000</v>
      </c>
      <c r="H64" s="154"/>
    </row>
    <row r="65" spans="1:8" ht="24.95" customHeight="1" x14ac:dyDescent="0.25">
      <c r="A65" s="5"/>
      <c r="B65" s="67">
        <v>122</v>
      </c>
      <c r="C65" s="65" t="s">
        <v>462</v>
      </c>
      <c r="D65" s="65" t="s">
        <v>249</v>
      </c>
      <c r="E65" s="66">
        <v>500</v>
      </c>
      <c r="F65" s="67">
        <v>6</v>
      </c>
      <c r="G65" s="66">
        <f>E65*F65</f>
        <v>3000</v>
      </c>
      <c r="H65" s="154"/>
    </row>
    <row r="66" spans="1:8" ht="24.95" customHeight="1" x14ac:dyDescent="0.25">
      <c r="A66" s="5"/>
      <c r="B66" s="67">
        <v>122</v>
      </c>
      <c r="C66" s="65" t="s">
        <v>463</v>
      </c>
      <c r="D66" s="65" t="s">
        <v>249</v>
      </c>
      <c r="E66" s="66">
        <v>500</v>
      </c>
      <c r="F66" s="67">
        <v>6</v>
      </c>
      <c r="G66" s="66">
        <f>E66*F66</f>
        <v>3000</v>
      </c>
      <c r="H66" s="154"/>
    </row>
    <row r="67" spans="1:8" ht="24.95" customHeight="1" x14ac:dyDescent="0.25">
      <c r="A67" s="5"/>
      <c r="B67" s="67">
        <v>122</v>
      </c>
      <c r="C67" s="65" t="s">
        <v>464</v>
      </c>
      <c r="D67" s="65" t="s">
        <v>249</v>
      </c>
      <c r="E67" s="66">
        <v>500</v>
      </c>
      <c r="F67" s="67">
        <v>6</v>
      </c>
      <c r="G67" s="66">
        <f t="shared" ref="G67:G71" si="4">E67*F67</f>
        <v>3000</v>
      </c>
      <c r="H67" s="154"/>
    </row>
    <row r="68" spans="1:8" ht="24.95" customHeight="1" x14ac:dyDescent="0.25">
      <c r="A68" s="5"/>
      <c r="B68" s="67">
        <v>122</v>
      </c>
      <c r="C68" s="65" t="s">
        <v>465</v>
      </c>
      <c r="D68" s="65" t="s">
        <v>249</v>
      </c>
      <c r="E68" s="66">
        <v>500</v>
      </c>
      <c r="F68" s="67">
        <v>6</v>
      </c>
      <c r="G68" s="66">
        <f t="shared" si="4"/>
        <v>3000</v>
      </c>
      <c r="H68" s="154"/>
    </row>
    <row r="69" spans="1:8" ht="24.95" customHeight="1" x14ac:dyDescent="0.25">
      <c r="A69" s="5"/>
      <c r="B69" s="67">
        <v>122</v>
      </c>
      <c r="C69" s="65" t="s">
        <v>466</v>
      </c>
      <c r="D69" s="65" t="s">
        <v>249</v>
      </c>
      <c r="E69" s="66">
        <v>500</v>
      </c>
      <c r="F69" s="67">
        <v>6</v>
      </c>
      <c r="G69" s="66">
        <f t="shared" si="4"/>
        <v>3000</v>
      </c>
      <c r="H69" s="154"/>
    </row>
    <row r="70" spans="1:8" ht="24.95" customHeight="1" x14ac:dyDescent="0.25">
      <c r="A70" s="5"/>
      <c r="B70" s="67">
        <v>122</v>
      </c>
      <c r="C70" s="65" t="s">
        <v>467</v>
      </c>
      <c r="D70" s="65" t="s">
        <v>249</v>
      </c>
      <c r="E70" s="66">
        <v>500</v>
      </c>
      <c r="F70" s="67">
        <v>6</v>
      </c>
      <c r="G70" s="66">
        <f t="shared" si="4"/>
        <v>3000</v>
      </c>
      <c r="H70" s="154"/>
    </row>
    <row r="71" spans="1:8" ht="24.95" customHeight="1" x14ac:dyDescent="0.25">
      <c r="A71" s="5"/>
      <c r="B71" s="67">
        <v>122</v>
      </c>
      <c r="C71" s="65" t="s">
        <v>468</v>
      </c>
      <c r="D71" s="65" t="s">
        <v>249</v>
      </c>
      <c r="E71" s="66">
        <v>500</v>
      </c>
      <c r="F71" s="67">
        <v>6</v>
      </c>
      <c r="G71" s="66">
        <f t="shared" si="4"/>
        <v>3000</v>
      </c>
      <c r="H71" s="154"/>
    </row>
    <row r="72" spans="1:8" ht="17.25" customHeight="1" x14ac:dyDescent="0.25">
      <c r="A72" s="5"/>
      <c r="B72" s="155"/>
      <c r="C72" s="10"/>
      <c r="D72" s="10"/>
      <c r="E72" s="11">
        <f>SUM(E63:E71)</f>
        <v>4500</v>
      </c>
      <c r="F72" s="155"/>
      <c r="G72" s="42">
        <f>SUM(G63:G71)</f>
        <v>27000</v>
      </c>
      <c r="H72" s="153"/>
    </row>
    <row r="86" spans="1:8" x14ac:dyDescent="0.25">
      <c r="A86" s="5"/>
      <c r="B86" s="54"/>
      <c r="C86" s="5"/>
      <c r="D86" s="5"/>
      <c r="E86" s="5"/>
      <c r="F86" s="54"/>
      <c r="G86" s="5"/>
      <c r="H86" s="5"/>
    </row>
    <row r="87" spans="1:8" x14ac:dyDescent="0.25">
      <c r="A87" s="5"/>
      <c r="B87" s="54"/>
      <c r="C87" s="5"/>
      <c r="D87" s="1" t="s">
        <v>469</v>
      </c>
      <c r="E87" s="1"/>
      <c r="F87" s="55"/>
      <c r="G87" s="5"/>
      <c r="H87" s="5"/>
    </row>
    <row r="88" spans="1:8" x14ac:dyDescent="0.25">
      <c r="A88" s="5"/>
      <c r="B88" s="54"/>
      <c r="C88" s="5"/>
      <c r="D88" s="1" t="s">
        <v>486</v>
      </c>
      <c r="E88" s="55"/>
      <c r="F88" s="5"/>
      <c r="G88" s="5"/>
    </row>
    <row r="89" spans="1:8" x14ac:dyDescent="0.25">
      <c r="A89" s="5"/>
      <c r="B89" s="54"/>
      <c r="C89" s="5"/>
      <c r="D89" s="5"/>
      <c r="E89" s="39"/>
      <c r="F89" s="56"/>
      <c r="G89" s="5"/>
      <c r="H89" s="5"/>
    </row>
    <row r="90" spans="1:8" x14ac:dyDescent="0.25">
      <c r="A90" s="5"/>
      <c r="B90" s="3" t="s">
        <v>303</v>
      </c>
      <c r="C90" s="46" t="s">
        <v>58</v>
      </c>
      <c r="D90" s="46" t="s">
        <v>1</v>
      </c>
      <c r="E90" s="46" t="s">
        <v>2</v>
      </c>
      <c r="F90" s="46" t="s">
        <v>3</v>
      </c>
      <c r="G90" s="46" t="s">
        <v>8</v>
      </c>
      <c r="H90" s="158" t="s">
        <v>6</v>
      </c>
    </row>
    <row r="91" spans="1:8" ht="24.95" customHeight="1" x14ac:dyDescent="0.25">
      <c r="A91" s="5"/>
      <c r="B91" s="67">
        <v>122</v>
      </c>
      <c r="C91" s="65" t="s">
        <v>470</v>
      </c>
      <c r="D91" s="65" t="s">
        <v>250</v>
      </c>
      <c r="E91" s="66">
        <v>400</v>
      </c>
      <c r="F91" s="67">
        <v>6</v>
      </c>
      <c r="G91" s="66">
        <f t="shared" ref="G91" si="5">E91*F91</f>
        <v>2400</v>
      </c>
      <c r="H91" s="154"/>
    </row>
    <row r="92" spans="1:8" ht="24.95" customHeight="1" x14ac:dyDescent="0.25">
      <c r="A92" s="5"/>
      <c r="B92" s="67">
        <v>122</v>
      </c>
      <c r="C92" s="65" t="s">
        <v>471</v>
      </c>
      <c r="D92" s="65" t="s">
        <v>250</v>
      </c>
      <c r="E92" s="66">
        <v>400</v>
      </c>
      <c r="F92" s="67">
        <v>6</v>
      </c>
      <c r="G92" s="66">
        <f>E92*F92</f>
        <v>2400</v>
      </c>
      <c r="H92" s="154"/>
    </row>
    <row r="93" spans="1:8" ht="24.95" customHeight="1" x14ac:dyDescent="0.25">
      <c r="A93" s="5"/>
      <c r="B93" s="67">
        <v>122</v>
      </c>
      <c r="C93" s="65" t="s">
        <v>472</v>
      </c>
      <c r="D93" s="65" t="s">
        <v>250</v>
      </c>
      <c r="E93" s="66">
        <v>400</v>
      </c>
      <c r="F93" s="67">
        <v>6</v>
      </c>
      <c r="G93" s="66">
        <f>E93*F93</f>
        <v>2400</v>
      </c>
      <c r="H93" s="154"/>
    </row>
    <row r="94" spans="1:8" ht="24.95" customHeight="1" x14ac:dyDescent="0.25">
      <c r="A94" s="5"/>
      <c r="B94" s="67">
        <v>122</v>
      </c>
      <c r="C94" s="65" t="s">
        <v>473</v>
      </c>
      <c r="D94" s="65" t="s">
        <v>250</v>
      </c>
      <c r="E94" s="66">
        <v>400</v>
      </c>
      <c r="F94" s="67">
        <v>6</v>
      </c>
      <c r="G94" s="66">
        <f t="shared" ref="G94:G100" si="6">E94*F94</f>
        <v>2400</v>
      </c>
      <c r="H94" s="154"/>
    </row>
    <row r="95" spans="1:8" ht="24.95" customHeight="1" x14ac:dyDescent="0.25">
      <c r="A95" s="5"/>
      <c r="B95" s="67">
        <v>122</v>
      </c>
      <c r="C95" s="65" t="s">
        <v>474</v>
      </c>
      <c r="D95" s="65" t="s">
        <v>250</v>
      </c>
      <c r="E95" s="66">
        <v>400</v>
      </c>
      <c r="F95" s="67">
        <v>6</v>
      </c>
      <c r="G95" s="66">
        <f t="shared" si="6"/>
        <v>2400</v>
      </c>
      <c r="H95" s="154"/>
    </row>
    <row r="96" spans="1:8" ht="24.95" customHeight="1" x14ac:dyDescent="0.25">
      <c r="A96" s="5"/>
      <c r="B96" s="67">
        <v>122</v>
      </c>
      <c r="C96" s="65" t="s">
        <v>475</v>
      </c>
      <c r="D96" s="65" t="s">
        <v>250</v>
      </c>
      <c r="E96" s="66">
        <v>400</v>
      </c>
      <c r="F96" s="67">
        <v>6</v>
      </c>
      <c r="G96" s="66">
        <f t="shared" si="6"/>
        <v>2400</v>
      </c>
      <c r="H96" s="154"/>
    </row>
    <row r="97" spans="1:9" ht="24.95" customHeight="1" x14ac:dyDescent="0.25">
      <c r="A97" s="5"/>
      <c r="B97" s="67">
        <v>122</v>
      </c>
      <c r="C97" s="65" t="s">
        <v>476</v>
      </c>
      <c r="D97" s="65" t="s">
        <v>250</v>
      </c>
      <c r="E97" s="66">
        <v>400</v>
      </c>
      <c r="F97" s="67">
        <v>6</v>
      </c>
      <c r="G97" s="66">
        <f t="shared" si="6"/>
        <v>2400</v>
      </c>
      <c r="H97" s="154"/>
    </row>
    <row r="98" spans="1:9" ht="24.95" customHeight="1" x14ac:dyDescent="0.25">
      <c r="A98" s="5"/>
      <c r="B98" s="67">
        <v>122</v>
      </c>
      <c r="C98" s="65" t="s">
        <v>477</v>
      </c>
      <c r="D98" s="65" t="s">
        <v>250</v>
      </c>
      <c r="E98" s="66">
        <v>400</v>
      </c>
      <c r="F98" s="67">
        <v>6</v>
      </c>
      <c r="G98" s="66">
        <f t="shared" si="6"/>
        <v>2400</v>
      </c>
      <c r="H98" s="154"/>
    </row>
    <row r="99" spans="1:9" ht="24.95" customHeight="1" x14ac:dyDescent="0.25">
      <c r="A99" s="5"/>
      <c r="B99" s="67">
        <v>122</v>
      </c>
      <c r="C99" s="65" t="s">
        <v>478</v>
      </c>
      <c r="D99" s="65" t="s">
        <v>250</v>
      </c>
      <c r="E99" s="66">
        <v>400</v>
      </c>
      <c r="F99" s="67">
        <v>5</v>
      </c>
      <c r="G99" s="66">
        <f t="shared" si="6"/>
        <v>2000</v>
      </c>
      <c r="H99" s="154"/>
    </row>
    <row r="100" spans="1:9" ht="24.95" customHeight="1" x14ac:dyDescent="0.25">
      <c r="A100" s="5"/>
      <c r="B100" s="67">
        <v>122</v>
      </c>
      <c r="C100" s="65" t="s">
        <v>479</v>
      </c>
      <c r="D100" s="65" t="s">
        <v>250</v>
      </c>
      <c r="E100" s="66">
        <v>400</v>
      </c>
      <c r="F100" s="67">
        <v>5</v>
      </c>
      <c r="G100" s="66">
        <f t="shared" si="6"/>
        <v>2000</v>
      </c>
      <c r="H100" s="154"/>
    </row>
    <row r="101" spans="1:9" ht="18.75" customHeight="1" x14ac:dyDescent="0.25">
      <c r="A101" s="5"/>
      <c r="B101" s="155"/>
      <c r="C101" s="10"/>
      <c r="D101" s="10"/>
      <c r="E101" s="11">
        <f>SUM(E91:E99)</f>
        <v>3600</v>
      </c>
      <c r="F101" s="155"/>
      <c r="G101" s="42">
        <f>SUM(G91:G100)</f>
        <v>23200</v>
      </c>
      <c r="H101" s="153"/>
    </row>
    <row r="106" spans="1:9" x14ac:dyDescent="0.25">
      <c r="G106" s="78"/>
      <c r="I106" s="78"/>
    </row>
    <row r="114" spans="1:8" ht="18" customHeight="1" x14ac:dyDescent="0.25">
      <c r="A114" s="5"/>
      <c r="B114" s="54"/>
      <c r="C114" s="5"/>
      <c r="D114" s="5"/>
      <c r="E114" s="5"/>
      <c r="F114" s="54"/>
      <c r="G114" s="5"/>
      <c r="H114" s="5"/>
    </row>
    <row r="115" spans="1:8" x14ac:dyDescent="0.25">
      <c r="A115" s="5"/>
      <c r="B115" s="54"/>
      <c r="C115" s="5"/>
      <c r="D115" s="1" t="s">
        <v>469</v>
      </c>
      <c r="E115" s="1"/>
      <c r="F115" s="55"/>
      <c r="G115" s="5"/>
      <c r="H115" s="5"/>
    </row>
    <row r="116" spans="1:8" x14ac:dyDescent="0.25">
      <c r="A116" s="5"/>
      <c r="B116" s="54"/>
      <c r="C116" s="5"/>
      <c r="D116" s="1" t="s">
        <v>480</v>
      </c>
      <c r="E116" s="55"/>
      <c r="F116" s="5"/>
      <c r="G116" s="5"/>
    </row>
    <row r="117" spans="1:8" x14ac:dyDescent="0.25">
      <c r="A117" s="5"/>
      <c r="B117" s="54"/>
      <c r="C117" s="5"/>
      <c r="D117" s="5"/>
      <c r="E117" s="39"/>
      <c r="F117" s="56"/>
      <c r="G117" s="5"/>
      <c r="H117" s="5"/>
    </row>
    <row r="118" spans="1:8" x14ac:dyDescent="0.25">
      <c r="A118" s="5"/>
      <c r="B118" s="3" t="s">
        <v>303</v>
      </c>
      <c r="C118" s="46" t="s">
        <v>58</v>
      </c>
      <c r="D118" s="46" t="s">
        <v>1</v>
      </c>
      <c r="E118" s="46" t="s">
        <v>2</v>
      </c>
      <c r="F118" s="46" t="s">
        <v>3</v>
      </c>
      <c r="G118" s="46" t="s">
        <v>8</v>
      </c>
      <c r="H118" s="158" t="s">
        <v>6</v>
      </c>
    </row>
    <row r="119" spans="1:8" ht="24.95" customHeight="1" x14ac:dyDescent="0.25">
      <c r="A119" s="5"/>
      <c r="B119" s="67">
        <v>122</v>
      </c>
      <c r="C119" s="65" t="s">
        <v>460</v>
      </c>
      <c r="D119" s="65" t="s">
        <v>249</v>
      </c>
      <c r="E119" s="66">
        <v>500</v>
      </c>
      <c r="F119" s="67">
        <v>6</v>
      </c>
      <c r="G119" s="66">
        <f t="shared" ref="G119:G120" si="7">E119*F119</f>
        <v>3000</v>
      </c>
      <c r="H119" s="154"/>
    </row>
    <row r="120" spans="1:8" ht="24.95" customHeight="1" x14ac:dyDescent="0.25">
      <c r="A120" s="5"/>
      <c r="B120" s="67">
        <v>122</v>
      </c>
      <c r="C120" s="65" t="s">
        <v>461</v>
      </c>
      <c r="D120" s="65" t="s">
        <v>249</v>
      </c>
      <c r="E120" s="66">
        <v>500</v>
      </c>
      <c r="F120" s="67">
        <v>6</v>
      </c>
      <c r="G120" s="66">
        <f t="shared" si="7"/>
        <v>3000</v>
      </c>
      <c r="H120" s="154"/>
    </row>
    <row r="121" spans="1:8" ht="24.95" customHeight="1" x14ac:dyDescent="0.25">
      <c r="A121" s="5"/>
      <c r="B121" s="67">
        <v>122</v>
      </c>
      <c r="C121" s="65" t="s">
        <v>462</v>
      </c>
      <c r="D121" s="65" t="s">
        <v>249</v>
      </c>
      <c r="E121" s="66">
        <v>500</v>
      </c>
      <c r="F121" s="67">
        <v>6</v>
      </c>
      <c r="G121" s="66">
        <f>E121*F121</f>
        <v>3000</v>
      </c>
      <c r="H121" s="154"/>
    </row>
    <row r="122" spans="1:8" ht="24.95" customHeight="1" x14ac:dyDescent="0.25">
      <c r="A122" s="5"/>
      <c r="B122" s="67">
        <v>122</v>
      </c>
      <c r="C122" s="65" t="s">
        <v>463</v>
      </c>
      <c r="D122" s="65" t="s">
        <v>249</v>
      </c>
      <c r="E122" s="66">
        <v>500</v>
      </c>
      <c r="F122" s="67">
        <v>6</v>
      </c>
      <c r="G122" s="66">
        <f>E122*F122</f>
        <v>3000</v>
      </c>
      <c r="H122" s="154"/>
    </row>
    <row r="123" spans="1:8" ht="24.95" customHeight="1" x14ac:dyDescent="0.25">
      <c r="A123" s="5"/>
      <c r="B123" s="67">
        <v>122</v>
      </c>
      <c r="C123" s="65" t="s">
        <v>464</v>
      </c>
      <c r="D123" s="65" t="s">
        <v>249</v>
      </c>
      <c r="E123" s="66">
        <v>500</v>
      </c>
      <c r="F123" s="67">
        <v>6</v>
      </c>
      <c r="G123" s="66">
        <f t="shared" ref="G123:G126" si="8">E123*F123</f>
        <v>3000</v>
      </c>
      <c r="H123" s="154"/>
    </row>
    <row r="124" spans="1:8" ht="24.95" customHeight="1" x14ac:dyDescent="0.25">
      <c r="A124" s="5"/>
      <c r="B124" s="67">
        <v>122</v>
      </c>
      <c r="C124" s="65" t="s">
        <v>465</v>
      </c>
      <c r="D124" s="65" t="s">
        <v>249</v>
      </c>
      <c r="E124" s="66">
        <v>500</v>
      </c>
      <c r="F124" s="67">
        <v>6</v>
      </c>
      <c r="G124" s="66">
        <f t="shared" si="8"/>
        <v>3000</v>
      </c>
      <c r="H124" s="154"/>
    </row>
    <row r="125" spans="1:8" ht="24.95" customHeight="1" x14ac:dyDescent="0.25">
      <c r="A125" s="5"/>
      <c r="B125" s="67">
        <v>122</v>
      </c>
      <c r="C125" s="65" t="s">
        <v>466</v>
      </c>
      <c r="D125" s="65" t="s">
        <v>249</v>
      </c>
      <c r="E125" s="66">
        <v>500</v>
      </c>
      <c r="F125" s="67">
        <v>6</v>
      </c>
      <c r="G125" s="66">
        <f t="shared" si="8"/>
        <v>3000</v>
      </c>
      <c r="H125" s="154"/>
    </row>
    <row r="126" spans="1:8" ht="24.95" customHeight="1" x14ac:dyDescent="0.25">
      <c r="A126" s="5"/>
      <c r="B126" s="67">
        <v>122</v>
      </c>
      <c r="C126" s="65" t="s">
        <v>467</v>
      </c>
      <c r="D126" s="65" t="s">
        <v>249</v>
      </c>
      <c r="E126" s="66">
        <v>500</v>
      </c>
      <c r="F126" s="67">
        <v>6</v>
      </c>
      <c r="G126" s="66">
        <f t="shared" si="8"/>
        <v>3000</v>
      </c>
      <c r="H126" s="154"/>
    </row>
    <row r="127" spans="1:8" ht="24.95" customHeight="1" x14ac:dyDescent="0.25">
      <c r="A127" s="5"/>
      <c r="B127" s="67">
        <v>122</v>
      </c>
      <c r="C127" s="65" t="s">
        <v>468</v>
      </c>
      <c r="D127" s="65" t="s">
        <v>249</v>
      </c>
      <c r="E127" s="66">
        <v>500</v>
      </c>
      <c r="F127" s="67">
        <v>6</v>
      </c>
      <c r="G127" s="66">
        <f t="shared" ref="G127" si="9">E127*F127</f>
        <v>3000</v>
      </c>
      <c r="H127" s="154"/>
    </row>
    <row r="128" spans="1:8" ht="19.5" customHeight="1" x14ac:dyDescent="0.25">
      <c r="A128" s="5"/>
      <c r="B128" s="155"/>
      <c r="C128" s="10"/>
      <c r="D128" s="10"/>
      <c r="E128" s="11">
        <f>SUM(E119:E127)</f>
        <v>4500</v>
      </c>
      <c r="F128" s="155"/>
      <c r="G128" s="42">
        <f>SUM(G119:G127)</f>
        <v>27000</v>
      </c>
      <c r="H128" s="153"/>
    </row>
    <row r="131" spans="1:8" ht="8.25" customHeight="1" x14ac:dyDescent="0.25"/>
    <row r="143" spans="1:8" x14ac:dyDescent="0.25">
      <c r="A143" s="5"/>
      <c r="B143" s="54"/>
      <c r="C143" s="5"/>
      <c r="D143" s="5"/>
      <c r="E143" s="5"/>
      <c r="F143" s="54"/>
      <c r="G143" s="5"/>
      <c r="H143" s="5"/>
    </row>
    <row r="144" spans="1:8" x14ac:dyDescent="0.25">
      <c r="A144" s="5"/>
      <c r="B144" s="54"/>
      <c r="C144" s="5"/>
      <c r="D144" s="1" t="s">
        <v>469</v>
      </c>
      <c r="E144" s="1"/>
      <c r="F144" s="55"/>
      <c r="G144" s="5"/>
      <c r="H144" s="5"/>
    </row>
    <row r="145" spans="1:9" x14ac:dyDescent="0.25">
      <c r="A145" s="5"/>
      <c r="B145" s="54"/>
      <c r="C145" s="5"/>
      <c r="D145" s="1" t="s">
        <v>480</v>
      </c>
      <c r="E145" s="55"/>
      <c r="F145" s="5"/>
      <c r="G145" s="5"/>
    </row>
    <row r="146" spans="1:9" x14ac:dyDescent="0.25">
      <c r="A146" s="5"/>
      <c r="B146" s="54"/>
      <c r="C146" s="5"/>
      <c r="D146" s="5"/>
      <c r="E146" s="39"/>
      <c r="F146" s="56"/>
      <c r="G146" s="5"/>
      <c r="H146" s="5"/>
    </row>
    <row r="147" spans="1:9" x14ac:dyDescent="0.25">
      <c r="A147" s="5"/>
      <c r="B147" s="3" t="s">
        <v>303</v>
      </c>
      <c r="C147" s="46" t="s">
        <v>58</v>
      </c>
      <c r="D147" s="46" t="s">
        <v>1</v>
      </c>
      <c r="E147" s="46" t="s">
        <v>2</v>
      </c>
      <c r="F147" s="46" t="s">
        <v>3</v>
      </c>
      <c r="G147" s="46" t="s">
        <v>8</v>
      </c>
      <c r="H147" s="158" t="s">
        <v>6</v>
      </c>
    </row>
    <row r="148" spans="1:9" ht="20.25" customHeight="1" x14ac:dyDescent="0.25">
      <c r="A148" s="5"/>
      <c r="B148" s="67">
        <v>122</v>
      </c>
      <c r="C148" s="65" t="s">
        <v>470</v>
      </c>
      <c r="D148" s="65" t="s">
        <v>250</v>
      </c>
      <c r="E148" s="66">
        <v>400</v>
      </c>
      <c r="F148" s="67">
        <v>6</v>
      </c>
      <c r="G148" s="66">
        <f>E148*F148</f>
        <v>2400</v>
      </c>
      <c r="H148" s="158"/>
    </row>
    <row r="149" spans="1:9" ht="22.5" customHeight="1" x14ac:dyDescent="0.25">
      <c r="A149" s="5"/>
      <c r="B149" s="67">
        <v>122</v>
      </c>
      <c r="C149" s="65" t="s">
        <v>471</v>
      </c>
      <c r="D149" s="65" t="s">
        <v>250</v>
      </c>
      <c r="E149" s="66">
        <v>400</v>
      </c>
      <c r="F149" s="67">
        <v>6</v>
      </c>
      <c r="G149" s="66">
        <f t="shared" ref="G149" si="10">E149*F149</f>
        <v>2400</v>
      </c>
      <c r="H149" s="158"/>
    </row>
    <row r="150" spans="1:9" ht="24.95" customHeight="1" x14ac:dyDescent="0.25">
      <c r="A150" s="5"/>
      <c r="B150" s="67">
        <v>122</v>
      </c>
      <c r="C150" s="65" t="s">
        <v>472</v>
      </c>
      <c r="D150" s="65" t="s">
        <v>250</v>
      </c>
      <c r="E150" s="66">
        <v>400</v>
      </c>
      <c r="F150" s="67">
        <v>6</v>
      </c>
      <c r="G150" s="66">
        <f t="shared" ref="G150" si="11">E150*F150</f>
        <v>2400</v>
      </c>
      <c r="H150" s="154"/>
    </row>
    <row r="151" spans="1:9" ht="24.95" customHeight="1" x14ac:dyDescent="0.25">
      <c r="A151" s="5"/>
      <c r="B151" s="67">
        <v>122</v>
      </c>
      <c r="C151" s="65" t="s">
        <v>473</v>
      </c>
      <c r="D151" s="65" t="s">
        <v>250</v>
      </c>
      <c r="E151" s="66">
        <v>400</v>
      </c>
      <c r="F151" s="67">
        <v>6</v>
      </c>
      <c r="G151" s="66">
        <f>E151*F151</f>
        <v>2400</v>
      </c>
      <c r="H151" s="154"/>
    </row>
    <row r="152" spans="1:9" ht="24.95" customHeight="1" x14ac:dyDescent="0.25">
      <c r="A152" s="5"/>
      <c r="B152" s="67">
        <v>122</v>
      </c>
      <c r="C152" s="65" t="s">
        <v>474</v>
      </c>
      <c r="D152" s="65" t="s">
        <v>250</v>
      </c>
      <c r="E152" s="66">
        <v>400</v>
      </c>
      <c r="F152" s="67">
        <v>6</v>
      </c>
      <c r="G152" s="66">
        <f>E152*F152</f>
        <v>2400</v>
      </c>
      <c r="H152" s="154"/>
    </row>
    <row r="153" spans="1:9" ht="24.95" customHeight="1" x14ac:dyDescent="0.25">
      <c r="A153" s="5"/>
      <c r="B153" s="67">
        <v>122</v>
      </c>
      <c r="C153" s="65" t="s">
        <v>475</v>
      </c>
      <c r="D153" s="65" t="s">
        <v>250</v>
      </c>
      <c r="E153" s="66">
        <v>400</v>
      </c>
      <c r="F153" s="67">
        <v>6</v>
      </c>
      <c r="G153" s="66">
        <f t="shared" ref="G153:G156" si="12">E153*F153</f>
        <v>2400</v>
      </c>
      <c r="H153" s="154"/>
    </row>
    <row r="154" spans="1:9" ht="24.95" customHeight="1" x14ac:dyDescent="0.25">
      <c r="A154" s="5"/>
      <c r="B154" s="67">
        <v>122</v>
      </c>
      <c r="C154" s="65" t="s">
        <v>476</v>
      </c>
      <c r="D154" s="65" t="s">
        <v>250</v>
      </c>
      <c r="E154" s="66">
        <v>400</v>
      </c>
      <c r="F154" s="67">
        <v>6</v>
      </c>
      <c r="G154" s="66">
        <f t="shared" si="12"/>
        <v>2400</v>
      </c>
      <c r="H154" s="154"/>
    </row>
    <row r="155" spans="1:9" ht="24.95" customHeight="1" x14ac:dyDescent="0.25">
      <c r="A155" s="5"/>
      <c r="B155" s="67">
        <v>122</v>
      </c>
      <c r="C155" s="65" t="s">
        <v>477</v>
      </c>
      <c r="D155" s="65" t="s">
        <v>250</v>
      </c>
      <c r="E155" s="66">
        <v>400</v>
      </c>
      <c r="F155" s="67">
        <v>6</v>
      </c>
      <c r="G155" s="66">
        <f t="shared" si="12"/>
        <v>2400</v>
      </c>
      <c r="H155" s="154"/>
    </row>
    <row r="156" spans="1:9" ht="24.95" customHeight="1" x14ac:dyDescent="0.25">
      <c r="A156" s="5"/>
      <c r="B156" s="67">
        <v>122</v>
      </c>
      <c r="C156" s="65" t="s">
        <v>478</v>
      </c>
      <c r="D156" s="65" t="s">
        <v>250</v>
      </c>
      <c r="E156" s="66">
        <v>400</v>
      </c>
      <c r="F156" s="67">
        <v>5.5</v>
      </c>
      <c r="G156" s="66">
        <f t="shared" si="12"/>
        <v>2200</v>
      </c>
      <c r="H156" s="154"/>
    </row>
    <row r="157" spans="1:9" ht="24" customHeight="1" x14ac:dyDescent="0.25">
      <c r="A157" s="5"/>
      <c r="B157" s="155"/>
      <c r="C157" s="10"/>
      <c r="D157" s="10"/>
      <c r="E157" s="11">
        <f>SUM(E150:E156)</f>
        <v>2800</v>
      </c>
      <c r="F157" s="155"/>
      <c r="G157" s="42">
        <f>SUM(G148:G156)</f>
        <v>21400</v>
      </c>
      <c r="H157" s="153"/>
    </row>
    <row r="160" spans="1:9" x14ac:dyDescent="0.25">
      <c r="I160" s="78"/>
    </row>
    <row r="162" spans="1:8" x14ac:dyDescent="0.25">
      <c r="G162" s="78"/>
    </row>
    <row r="170" spans="1:8" ht="7.5" customHeight="1" x14ac:dyDescent="0.25"/>
    <row r="171" spans="1:8" ht="21.75" customHeight="1" x14ac:dyDescent="0.25">
      <c r="A171" s="5"/>
      <c r="B171" s="54"/>
      <c r="C171" s="5"/>
      <c r="D171" s="5"/>
      <c r="E171" s="5"/>
      <c r="F171" s="54"/>
      <c r="G171" s="5"/>
      <c r="H171" s="5"/>
    </row>
    <row r="172" spans="1:8" x14ac:dyDescent="0.25">
      <c r="A172" s="5"/>
      <c r="B172" s="54"/>
      <c r="C172" s="5"/>
      <c r="D172" s="1" t="s">
        <v>469</v>
      </c>
      <c r="E172" s="1"/>
      <c r="F172" s="55"/>
      <c r="G172" s="5"/>
      <c r="H172" s="5"/>
    </row>
    <row r="173" spans="1:8" x14ac:dyDescent="0.25">
      <c r="A173" s="5"/>
      <c r="B173" s="54"/>
      <c r="C173" s="5"/>
      <c r="D173" s="1" t="s">
        <v>481</v>
      </c>
      <c r="E173" s="55"/>
      <c r="F173" s="5"/>
      <c r="G173" s="5"/>
    </row>
    <row r="174" spans="1:8" x14ac:dyDescent="0.25">
      <c r="A174" s="5"/>
      <c r="B174" s="54"/>
      <c r="C174" s="5"/>
      <c r="D174" s="5"/>
      <c r="E174" s="39"/>
      <c r="F174" s="56"/>
      <c r="G174" s="5"/>
      <c r="H174" s="5"/>
    </row>
    <row r="175" spans="1:8" x14ac:dyDescent="0.25">
      <c r="A175" s="5"/>
      <c r="B175" s="3" t="s">
        <v>303</v>
      </c>
      <c r="C175" s="46" t="s">
        <v>58</v>
      </c>
      <c r="D175" s="46" t="s">
        <v>1</v>
      </c>
      <c r="E175" s="46" t="s">
        <v>2</v>
      </c>
      <c r="F175" s="46" t="s">
        <v>3</v>
      </c>
      <c r="G175" s="46" t="s">
        <v>8</v>
      </c>
      <c r="H175" s="158" t="s">
        <v>6</v>
      </c>
    </row>
    <row r="176" spans="1:8" ht="24.95" customHeight="1" x14ac:dyDescent="0.25">
      <c r="A176" s="5"/>
      <c r="B176" s="67">
        <v>122</v>
      </c>
      <c r="C176" s="65" t="s">
        <v>460</v>
      </c>
      <c r="D176" s="65" t="s">
        <v>249</v>
      </c>
      <c r="E176" s="66">
        <v>500</v>
      </c>
      <c r="F176" s="67">
        <v>6</v>
      </c>
      <c r="G176" s="66">
        <f t="shared" ref="G176:G177" si="13">E176*F176</f>
        <v>3000</v>
      </c>
      <c r="H176" s="154"/>
    </row>
    <row r="177" spans="1:8" ht="24.95" customHeight="1" x14ac:dyDescent="0.25">
      <c r="A177" s="5"/>
      <c r="B177" s="67">
        <v>122</v>
      </c>
      <c r="C177" s="65" t="s">
        <v>461</v>
      </c>
      <c r="D177" s="65" t="s">
        <v>249</v>
      </c>
      <c r="E177" s="66">
        <v>500</v>
      </c>
      <c r="F177" s="67">
        <v>6</v>
      </c>
      <c r="G177" s="66">
        <f t="shared" si="13"/>
        <v>3000</v>
      </c>
      <c r="H177" s="154"/>
    </row>
    <row r="178" spans="1:8" ht="24.95" customHeight="1" x14ac:dyDescent="0.25">
      <c r="A178" s="5"/>
      <c r="B178" s="67">
        <v>122</v>
      </c>
      <c r="C178" s="65" t="s">
        <v>462</v>
      </c>
      <c r="D178" s="65" t="s">
        <v>249</v>
      </c>
      <c r="E178" s="66">
        <v>500</v>
      </c>
      <c r="F178" s="67">
        <v>6</v>
      </c>
      <c r="G178" s="66">
        <f>E178*F178</f>
        <v>3000</v>
      </c>
      <c r="H178" s="154"/>
    </row>
    <row r="179" spans="1:8" ht="24.95" customHeight="1" x14ac:dyDescent="0.25">
      <c r="A179" s="5"/>
      <c r="B179" s="67">
        <v>122</v>
      </c>
      <c r="C179" s="65" t="s">
        <v>463</v>
      </c>
      <c r="D179" s="65" t="s">
        <v>249</v>
      </c>
      <c r="E179" s="66">
        <v>500</v>
      </c>
      <c r="F179" s="67">
        <v>6</v>
      </c>
      <c r="G179" s="66">
        <f>E179*F179</f>
        <v>3000</v>
      </c>
      <c r="H179" s="154"/>
    </row>
    <row r="180" spans="1:8" ht="24.95" customHeight="1" x14ac:dyDescent="0.25">
      <c r="A180" s="5"/>
      <c r="B180" s="67">
        <v>122</v>
      </c>
      <c r="C180" s="65" t="s">
        <v>464</v>
      </c>
      <c r="D180" s="65" t="s">
        <v>249</v>
      </c>
      <c r="E180" s="66">
        <v>500</v>
      </c>
      <c r="F180" s="67">
        <v>6</v>
      </c>
      <c r="G180" s="66">
        <f t="shared" ref="G180:G184" si="14">E180*F180</f>
        <v>3000</v>
      </c>
      <c r="H180" s="154"/>
    </row>
    <row r="181" spans="1:8" ht="24.95" customHeight="1" x14ac:dyDescent="0.25">
      <c r="A181" s="5"/>
      <c r="B181" s="67">
        <v>122</v>
      </c>
      <c r="C181" s="65" t="s">
        <v>465</v>
      </c>
      <c r="D181" s="65" t="s">
        <v>249</v>
      </c>
      <c r="E181" s="66">
        <v>500</v>
      </c>
      <c r="F181" s="67">
        <v>6</v>
      </c>
      <c r="G181" s="66">
        <f t="shared" si="14"/>
        <v>3000</v>
      </c>
      <c r="H181" s="154"/>
    </row>
    <row r="182" spans="1:8" ht="24.95" customHeight="1" x14ac:dyDescent="0.25">
      <c r="A182" s="5"/>
      <c r="B182" s="67">
        <v>122</v>
      </c>
      <c r="C182" s="65" t="s">
        <v>466</v>
      </c>
      <c r="D182" s="65" t="s">
        <v>249</v>
      </c>
      <c r="E182" s="66">
        <v>500</v>
      </c>
      <c r="F182" s="67">
        <v>6</v>
      </c>
      <c r="G182" s="66">
        <f t="shared" si="14"/>
        <v>3000</v>
      </c>
      <c r="H182" s="154"/>
    </row>
    <row r="183" spans="1:8" ht="24.95" customHeight="1" x14ac:dyDescent="0.25">
      <c r="A183" s="5"/>
      <c r="B183" s="67">
        <v>122</v>
      </c>
      <c r="C183" s="65" t="s">
        <v>467</v>
      </c>
      <c r="D183" s="65" t="s">
        <v>249</v>
      </c>
      <c r="E183" s="66">
        <v>500</v>
      </c>
      <c r="F183" s="67">
        <v>6</v>
      </c>
      <c r="G183" s="66">
        <f t="shared" si="14"/>
        <v>3000</v>
      </c>
      <c r="H183" s="154"/>
    </row>
    <row r="184" spans="1:8" ht="24.95" customHeight="1" x14ac:dyDescent="0.25">
      <c r="A184" s="5"/>
      <c r="B184" s="67">
        <v>122</v>
      </c>
      <c r="C184" s="65" t="s">
        <v>468</v>
      </c>
      <c r="D184" s="65" t="s">
        <v>249</v>
      </c>
      <c r="E184" s="66">
        <v>500</v>
      </c>
      <c r="F184" s="67">
        <v>6</v>
      </c>
      <c r="G184" s="66">
        <f t="shared" si="14"/>
        <v>3000</v>
      </c>
      <c r="H184" s="154"/>
    </row>
    <row r="185" spans="1:8" ht="20.25" customHeight="1" x14ac:dyDescent="0.25">
      <c r="A185" s="5"/>
      <c r="B185" s="155"/>
      <c r="C185" s="10"/>
      <c r="D185" s="10"/>
      <c r="E185" s="11">
        <f>SUM(E176:E184)</f>
        <v>4500</v>
      </c>
      <c r="F185" s="155"/>
      <c r="G185" s="42">
        <f>SUM(G176:G184)</f>
        <v>27000</v>
      </c>
      <c r="H185" s="153"/>
    </row>
    <row r="200" spans="1:8" x14ac:dyDescent="0.25">
      <c r="A200" s="5"/>
      <c r="B200" s="54"/>
      <c r="C200" s="5"/>
      <c r="D200" s="5"/>
      <c r="E200" s="5"/>
      <c r="F200" s="54"/>
      <c r="G200" s="5"/>
      <c r="H200" s="5"/>
    </row>
    <row r="201" spans="1:8" x14ac:dyDescent="0.25">
      <c r="A201" s="5"/>
      <c r="B201" s="54"/>
      <c r="C201" s="5"/>
      <c r="D201" s="1" t="s">
        <v>469</v>
      </c>
      <c r="E201" s="1"/>
      <c r="F201" s="55"/>
      <c r="G201" s="5"/>
      <c r="H201" s="5"/>
    </row>
    <row r="202" spans="1:8" x14ac:dyDescent="0.25">
      <c r="A202" s="5"/>
      <c r="B202" s="54"/>
      <c r="C202" s="5"/>
      <c r="D202" s="1" t="s">
        <v>481</v>
      </c>
      <c r="E202" s="55"/>
      <c r="F202" s="5"/>
      <c r="G202" s="5"/>
    </row>
    <row r="203" spans="1:8" x14ac:dyDescent="0.25">
      <c r="A203" s="5"/>
      <c r="B203" s="54"/>
      <c r="C203" s="5"/>
      <c r="D203" s="5"/>
      <c r="E203" s="39"/>
      <c r="F203" s="56"/>
      <c r="G203" s="5"/>
      <c r="H203" s="5"/>
    </row>
    <row r="204" spans="1:8" x14ac:dyDescent="0.25">
      <c r="A204" s="5"/>
      <c r="B204" s="3" t="s">
        <v>303</v>
      </c>
      <c r="C204" s="46" t="s">
        <v>58</v>
      </c>
      <c r="D204" s="46" t="s">
        <v>1</v>
      </c>
      <c r="E204" s="46" t="s">
        <v>2</v>
      </c>
      <c r="F204" s="46" t="s">
        <v>3</v>
      </c>
      <c r="G204" s="46" t="s">
        <v>8</v>
      </c>
      <c r="H204" s="158" t="s">
        <v>6</v>
      </c>
    </row>
    <row r="205" spans="1:8" ht="24.95" customHeight="1" x14ac:dyDescent="0.25">
      <c r="A205" s="5"/>
      <c r="B205" s="67">
        <v>122</v>
      </c>
      <c r="C205" s="65" t="s">
        <v>470</v>
      </c>
      <c r="D205" s="65" t="s">
        <v>250</v>
      </c>
      <c r="E205" s="66">
        <v>400</v>
      </c>
      <c r="F205" s="67">
        <v>6</v>
      </c>
      <c r="G205" s="66">
        <f>E205*F205</f>
        <v>2400</v>
      </c>
      <c r="H205" s="158"/>
    </row>
    <row r="206" spans="1:8" ht="24.95" customHeight="1" x14ac:dyDescent="0.25">
      <c r="A206" s="5"/>
      <c r="B206" s="67">
        <v>122</v>
      </c>
      <c r="C206" s="65" t="s">
        <v>471</v>
      </c>
      <c r="D206" s="65" t="s">
        <v>250</v>
      </c>
      <c r="E206" s="66">
        <v>400</v>
      </c>
      <c r="F206" s="67">
        <v>6</v>
      </c>
      <c r="G206" s="66">
        <f t="shared" ref="G206:G207" si="15">E206*F206</f>
        <v>2400</v>
      </c>
      <c r="H206" s="158"/>
    </row>
    <row r="207" spans="1:8" ht="24.95" customHeight="1" x14ac:dyDescent="0.25">
      <c r="A207" s="5"/>
      <c r="B207" s="67">
        <v>122</v>
      </c>
      <c r="C207" s="65" t="s">
        <v>472</v>
      </c>
      <c r="D207" s="65" t="s">
        <v>250</v>
      </c>
      <c r="E207" s="66">
        <v>400</v>
      </c>
      <c r="F207" s="67">
        <v>6</v>
      </c>
      <c r="G207" s="66">
        <f t="shared" si="15"/>
        <v>2400</v>
      </c>
      <c r="H207" s="154"/>
    </row>
    <row r="208" spans="1:8" ht="24.95" customHeight="1" x14ac:dyDescent="0.25">
      <c r="A208" s="5"/>
      <c r="B208" s="67">
        <v>122</v>
      </c>
      <c r="C208" s="65" t="s">
        <v>473</v>
      </c>
      <c r="D208" s="65" t="s">
        <v>250</v>
      </c>
      <c r="E208" s="66">
        <v>400</v>
      </c>
      <c r="F208" s="67">
        <v>6</v>
      </c>
      <c r="G208" s="66">
        <f>E208*F208</f>
        <v>2400</v>
      </c>
      <c r="H208" s="154"/>
    </row>
    <row r="209" spans="1:9" ht="24.95" customHeight="1" x14ac:dyDescent="0.25">
      <c r="A209" s="5"/>
      <c r="B209" s="67">
        <v>122</v>
      </c>
      <c r="C209" s="65" t="s">
        <v>474</v>
      </c>
      <c r="D209" s="65" t="s">
        <v>250</v>
      </c>
      <c r="E209" s="66">
        <v>400</v>
      </c>
      <c r="F209" s="67">
        <v>6</v>
      </c>
      <c r="G209" s="66">
        <f>E209*F209</f>
        <v>2400</v>
      </c>
      <c r="H209" s="154"/>
    </row>
    <row r="210" spans="1:9" ht="24.95" customHeight="1" x14ac:dyDescent="0.25">
      <c r="A210" s="5"/>
      <c r="B210" s="67">
        <v>122</v>
      </c>
      <c r="C210" s="65" t="s">
        <v>475</v>
      </c>
      <c r="D210" s="65" t="s">
        <v>250</v>
      </c>
      <c r="E210" s="66">
        <v>400</v>
      </c>
      <c r="F210" s="67">
        <v>6</v>
      </c>
      <c r="G210" s="66">
        <f t="shared" ref="G210:G213" si="16">E210*F210</f>
        <v>2400</v>
      </c>
      <c r="H210" s="154"/>
    </row>
    <row r="211" spans="1:9" ht="24.95" customHeight="1" x14ac:dyDescent="0.25">
      <c r="A211" s="5"/>
      <c r="B211" s="67">
        <v>122</v>
      </c>
      <c r="C211" s="65" t="s">
        <v>476</v>
      </c>
      <c r="D211" s="65" t="s">
        <v>250</v>
      </c>
      <c r="E211" s="66">
        <v>400</v>
      </c>
      <c r="F211" s="67">
        <v>6</v>
      </c>
      <c r="G211" s="66">
        <f t="shared" si="16"/>
        <v>2400</v>
      </c>
      <c r="H211" s="154"/>
    </row>
    <row r="212" spans="1:9" ht="24.95" customHeight="1" x14ac:dyDescent="0.25">
      <c r="A212" s="5"/>
      <c r="B212" s="67">
        <v>122</v>
      </c>
      <c r="C212" s="65" t="s">
        <v>477</v>
      </c>
      <c r="D212" s="65" t="s">
        <v>250</v>
      </c>
      <c r="E212" s="66">
        <v>400</v>
      </c>
      <c r="F212" s="67">
        <v>6</v>
      </c>
      <c r="G212" s="66">
        <f t="shared" si="16"/>
        <v>2400</v>
      </c>
      <c r="H212" s="154"/>
    </row>
    <row r="213" spans="1:9" ht="24.95" customHeight="1" x14ac:dyDescent="0.25">
      <c r="A213" s="5"/>
      <c r="B213" s="67">
        <v>122</v>
      </c>
      <c r="C213" s="65" t="s">
        <v>478</v>
      </c>
      <c r="D213" s="65" t="s">
        <v>250</v>
      </c>
      <c r="E213" s="66">
        <v>400</v>
      </c>
      <c r="F213" s="67">
        <v>4.5</v>
      </c>
      <c r="G213" s="66">
        <f t="shared" si="16"/>
        <v>1800</v>
      </c>
      <c r="H213" s="154"/>
    </row>
    <row r="214" spans="1:9" x14ac:dyDescent="0.25">
      <c r="A214" s="5"/>
      <c r="B214" s="155"/>
      <c r="C214" s="10"/>
      <c r="D214" s="10"/>
      <c r="E214" s="11">
        <f>SUM(E207:E213)</f>
        <v>2800</v>
      </c>
      <c r="F214" s="155"/>
      <c r="G214" s="42">
        <f>SUM(G205:G213)</f>
        <v>21000</v>
      </c>
      <c r="H214" s="153"/>
    </row>
    <row r="218" spans="1:9" x14ac:dyDescent="0.25">
      <c r="I218" s="78"/>
    </row>
    <row r="219" spans="1:9" x14ac:dyDescent="0.25">
      <c r="G219" s="78"/>
    </row>
    <row r="221" spans="1:9" x14ac:dyDescent="0.25">
      <c r="I221" s="78"/>
    </row>
    <row r="228" spans="1:8" ht="21" customHeight="1" x14ac:dyDescent="0.25">
      <c r="A228" s="5"/>
      <c r="B228" s="54"/>
      <c r="C228" s="5"/>
      <c r="D228" s="5"/>
      <c r="E228" s="5"/>
      <c r="F228" s="54"/>
      <c r="G228" s="5"/>
      <c r="H228" s="5"/>
    </row>
    <row r="229" spans="1:8" x14ac:dyDescent="0.25">
      <c r="A229" s="5"/>
      <c r="B229" s="54"/>
      <c r="C229" s="5"/>
      <c r="D229" s="1" t="s">
        <v>469</v>
      </c>
      <c r="E229" s="1"/>
      <c r="F229" s="55"/>
      <c r="G229" s="5"/>
      <c r="H229" s="5"/>
    </row>
    <row r="230" spans="1:8" x14ac:dyDescent="0.25">
      <c r="A230" s="5"/>
      <c r="B230" s="54"/>
      <c r="C230" s="5"/>
      <c r="D230" s="1" t="s">
        <v>482</v>
      </c>
      <c r="E230" s="55"/>
      <c r="F230" s="5"/>
      <c r="G230" s="5"/>
    </row>
    <row r="231" spans="1:8" x14ac:dyDescent="0.25">
      <c r="A231" s="5"/>
      <c r="B231" s="54"/>
      <c r="C231" s="5"/>
      <c r="D231" s="5"/>
      <c r="E231" s="39"/>
      <c r="F231" s="56"/>
      <c r="G231" s="5"/>
      <c r="H231" s="5"/>
    </row>
    <row r="232" spans="1:8" x14ac:dyDescent="0.25">
      <c r="A232" s="5"/>
      <c r="B232" s="3" t="s">
        <v>303</v>
      </c>
      <c r="C232" s="46" t="s">
        <v>58</v>
      </c>
      <c r="D232" s="46" t="s">
        <v>1</v>
      </c>
      <c r="E232" s="46" t="s">
        <v>2</v>
      </c>
      <c r="F232" s="46" t="s">
        <v>3</v>
      </c>
      <c r="G232" s="46" t="s">
        <v>8</v>
      </c>
      <c r="H232" s="158" t="s">
        <v>6</v>
      </c>
    </row>
    <row r="233" spans="1:8" ht="24.95" customHeight="1" x14ac:dyDescent="0.25">
      <c r="A233" s="5"/>
      <c r="B233" s="67">
        <v>122</v>
      </c>
      <c r="C233" s="65" t="s">
        <v>460</v>
      </c>
      <c r="D233" s="65" t="s">
        <v>249</v>
      </c>
      <c r="E233" s="66">
        <v>500</v>
      </c>
      <c r="F233" s="67">
        <v>6</v>
      </c>
      <c r="G233" s="66">
        <f t="shared" ref="G233:G234" si="17">E233*F233</f>
        <v>3000</v>
      </c>
      <c r="H233" s="154"/>
    </row>
    <row r="234" spans="1:8" ht="24.95" customHeight="1" x14ac:dyDescent="0.25">
      <c r="A234" s="5"/>
      <c r="B234" s="67">
        <v>122</v>
      </c>
      <c r="C234" s="65" t="s">
        <v>461</v>
      </c>
      <c r="D234" s="65" t="s">
        <v>249</v>
      </c>
      <c r="E234" s="66">
        <v>500</v>
      </c>
      <c r="F234" s="67">
        <v>6</v>
      </c>
      <c r="G234" s="66">
        <f t="shared" si="17"/>
        <v>3000</v>
      </c>
      <c r="H234" s="154"/>
    </row>
    <row r="235" spans="1:8" ht="24.95" customHeight="1" x14ac:dyDescent="0.25">
      <c r="A235" s="5"/>
      <c r="B235" s="67">
        <v>122</v>
      </c>
      <c r="C235" s="65" t="s">
        <v>462</v>
      </c>
      <c r="D235" s="65" t="s">
        <v>249</v>
      </c>
      <c r="E235" s="66">
        <v>500</v>
      </c>
      <c r="F235" s="67">
        <v>6</v>
      </c>
      <c r="G235" s="66">
        <f>E235*F235</f>
        <v>3000</v>
      </c>
      <c r="H235" s="154"/>
    </row>
    <row r="236" spans="1:8" ht="24.95" customHeight="1" x14ac:dyDescent="0.25">
      <c r="A236" s="5"/>
      <c r="B236" s="67">
        <v>122</v>
      </c>
      <c r="C236" s="65" t="s">
        <v>463</v>
      </c>
      <c r="D236" s="65" t="s">
        <v>249</v>
      </c>
      <c r="E236" s="66">
        <v>500</v>
      </c>
      <c r="F236" s="67">
        <v>6</v>
      </c>
      <c r="G236" s="66">
        <f>E236*F236</f>
        <v>3000</v>
      </c>
      <c r="H236" s="154"/>
    </row>
    <row r="237" spans="1:8" ht="24.95" customHeight="1" x14ac:dyDescent="0.25">
      <c r="A237" s="5"/>
      <c r="B237" s="67">
        <v>122</v>
      </c>
      <c r="C237" s="65" t="s">
        <v>464</v>
      </c>
      <c r="D237" s="65" t="s">
        <v>249</v>
      </c>
      <c r="E237" s="66">
        <v>500</v>
      </c>
      <c r="F237" s="67">
        <v>6</v>
      </c>
      <c r="G237" s="66">
        <f t="shared" ref="G237:G241" si="18">E237*F237</f>
        <v>3000</v>
      </c>
      <c r="H237" s="154"/>
    </row>
    <row r="238" spans="1:8" ht="24.95" customHeight="1" x14ac:dyDescent="0.25">
      <c r="A238" s="5"/>
      <c r="B238" s="67">
        <v>122</v>
      </c>
      <c r="C238" s="65" t="s">
        <v>465</v>
      </c>
      <c r="D238" s="65" t="s">
        <v>249</v>
      </c>
      <c r="E238" s="66">
        <v>500</v>
      </c>
      <c r="F238" s="67">
        <v>6</v>
      </c>
      <c r="G238" s="66">
        <f t="shared" si="18"/>
        <v>3000</v>
      </c>
      <c r="H238" s="154"/>
    </row>
    <row r="239" spans="1:8" ht="24.95" customHeight="1" x14ac:dyDescent="0.25">
      <c r="A239" s="5"/>
      <c r="B239" s="67">
        <v>122</v>
      </c>
      <c r="C239" s="65" t="s">
        <v>466</v>
      </c>
      <c r="D239" s="65" t="s">
        <v>249</v>
      </c>
      <c r="E239" s="66">
        <v>500</v>
      </c>
      <c r="F239" s="67">
        <v>6</v>
      </c>
      <c r="G239" s="66">
        <f t="shared" si="18"/>
        <v>3000</v>
      </c>
      <c r="H239" s="154"/>
    </row>
    <row r="240" spans="1:8" ht="24.95" customHeight="1" x14ac:dyDescent="0.25">
      <c r="A240" s="5"/>
      <c r="B240" s="67">
        <v>122</v>
      </c>
      <c r="C240" s="65" t="s">
        <v>467</v>
      </c>
      <c r="D240" s="65" t="s">
        <v>249</v>
      </c>
      <c r="E240" s="66">
        <v>500</v>
      </c>
      <c r="F240" s="67">
        <v>6</v>
      </c>
      <c r="G240" s="66">
        <f t="shared" si="18"/>
        <v>3000</v>
      </c>
      <c r="H240" s="154"/>
    </row>
    <row r="241" spans="1:8" ht="24.95" customHeight="1" x14ac:dyDescent="0.25">
      <c r="A241" s="5"/>
      <c r="B241" s="67">
        <v>122</v>
      </c>
      <c r="C241" s="65" t="s">
        <v>468</v>
      </c>
      <c r="D241" s="65" t="s">
        <v>249</v>
      </c>
      <c r="E241" s="66">
        <v>500</v>
      </c>
      <c r="F241" s="67">
        <v>6</v>
      </c>
      <c r="G241" s="66">
        <f t="shared" si="18"/>
        <v>3000</v>
      </c>
      <c r="H241" s="154"/>
    </row>
    <row r="242" spans="1:8" x14ac:dyDescent="0.25">
      <c r="A242" s="5"/>
      <c r="B242" s="155"/>
      <c r="C242" s="10"/>
      <c r="D242" s="10"/>
      <c r="E242" s="11">
        <f>SUM(E233:E241)</f>
        <v>4500</v>
      </c>
      <c r="F242" s="155"/>
      <c r="G242" s="42">
        <f>SUM(G233:G241)</f>
        <v>27000</v>
      </c>
      <c r="H242" s="153"/>
    </row>
    <row r="257" spans="1:9" x14ac:dyDescent="0.25">
      <c r="A257" s="5"/>
      <c r="B257" s="54"/>
      <c r="C257" s="5"/>
      <c r="D257" s="5"/>
      <c r="E257" s="5"/>
      <c r="F257" s="54"/>
      <c r="G257" s="5"/>
      <c r="H257" s="5"/>
    </row>
    <row r="258" spans="1:9" x14ac:dyDescent="0.25">
      <c r="A258" s="5"/>
      <c r="B258" s="54"/>
      <c r="C258" s="5"/>
      <c r="D258" s="1" t="s">
        <v>469</v>
      </c>
      <c r="E258" s="1"/>
      <c r="F258" s="55"/>
      <c r="G258" s="5"/>
      <c r="H258" s="5"/>
    </row>
    <row r="259" spans="1:9" x14ac:dyDescent="0.25">
      <c r="A259" s="5"/>
      <c r="B259" s="54"/>
      <c r="C259" s="5"/>
      <c r="D259" s="1" t="s">
        <v>482</v>
      </c>
      <c r="E259" s="55"/>
      <c r="F259" s="5"/>
      <c r="G259" s="5"/>
    </row>
    <row r="260" spans="1:9" x14ac:dyDescent="0.25">
      <c r="A260" s="5"/>
      <c r="B260" s="54"/>
      <c r="C260" s="5"/>
      <c r="D260" s="5"/>
      <c r="E260" s="39"/>
      <c r="F260" s="56"/>
      <c r="G260" s="5"/>
      <c r="H260" s="5"/>
    </row>
    <row r="261" spans="1:9" x14ac:dyDescent="0.25">
      <c r="A261" s="5"/>
      <c r="B261" s="3" t="s">
        <v>303</v>
      </c>
      <c r="C261" s="46" t="s">
        <v>58</v>
      </c>
      <c r="D261" s="46" t="s">
        <v>1</v>
      </c>
      <c r="E261" s="46" t="s">
        <v>2</v>
      </c>
      <c r="F261" s="46" t="s">
        <v>3</v>
      </c>
      <c r="G261" s="46" t="s">
        <v>8</v>
      </c>
      <c r="H261" s="158" t="s">
        <v>6</v>
      </c>
    </row>
    <row r="262" spans="1:9" ht="24.95" customHeight="1" x14ac:dyDescent="0.25">
      <c r="A262" s="5"/>
      <c r="B262" s="67">
        <v>122</v>
      </c>
      <c r="C262" s="65" t="s">
        <v>470</v>
      </c>
      <c r="D262" s="65" t="s">
        <v>250</v>
      </c>
      <c r="E262" s="66">
        <v>400</v>
      </c>
      <c r="F262" s="67">
        <v>6</v>
      </c>
      <c r="G262" s="66">
        <f>E262*F262</f>
        <v>2400</v>
      </c>
      <c r="H262" s="158"/>
    </row>
    <row r="263" spans="1:9" ht="24.95" customHeight="1" x14ac:dyDescent="0.25">
      <c r="A263" s="5"/>
      <c r="B263" s="67">
        <v>122</v>
      </c>
      <c r="C263" s="65" t="s">
        <v>471</v>
      </c>
      <c r="D263" s="65" t="s">
        <v>250</v>
      </c>
      <c r="E263" s="66">
        <v>400</v>
      </c>
      <c r="F263" s="67">
        <v>6</v>
      </c>
      <c r="G263" s="66">
        <f t="shared" ref="G263:G264" si="19">E263*F263</f>
        <v>2400</v>
      </c>
      <c r="H263" s="158"/>
    </row>
    <row r="264" spans="1:9" ht="24.95" customHeight="1" x14ac:dyDescent="0.25">
      <c r="A264" s="5"/>
      <c r="B264" s="67">
        <v>122</v>
      </c>
      <c r="C264" s="65" t="s">
        <v>472</v>
      </c>
      <c r="D264" s="65" t="s">
        <v>250</v>
      </c>
      <c r="E264" s="66">
        <v>400</v>
      </c>
      <c r="F264" s="67">
        <v>6</v>
      </c>
      <c r="G264" s="66">
        <f t="shared" si="19"/>
        <v>2400</v>
      </c>
      <c r="H264" s="154"/>
    </row>
    <row r="265" spans="1:9" ht="24.95" customHeight="1" x14ac:dyDescent="0.25">
      <c r="A265" s="5"/>
      <c r="B265" s="67">
        <v>122</v>
      </c>
      <c r="C265" s="65" t="s">
        <v>473</v>
      </c>
      <c r="D265" s="65" t="s">
        <v>250</v>
      </c>
      <c r="E265" s="66">
        <v>400</v>
      </c>
      <c r="F265" s="67">
        <v>6</v>
      </c>
      <c r="G265" s="66">
        <f>E265*F265</f>
        <v>2400</v>
      </c>
      <c r="H265" s="154"/>
    </row>
    <row r="266" spans="1:9" ht="24.95" customHeight="1" x14ac:dyDescent="0.25">
      <c r="A266" s="5"/>
      <c r="B266" s="67">
        <v>122</v>
      </c>
      <c r="C266" s="65" t="s">
        <v>474</v>
      </c>
      <c r="D266" s="65" t="s">
        <v>250</v>
      </c>
      <c r="E266" s="66">
        <v>400</v>
      </c>
      <c r="F266" s="67">
        <v>6</v>
      </c>
      <c r="G266" s="66">
        <f>E266*F266</f>
        <v>2400</v>
      </c>
      <c r="H266" s="154"/>
    </row>
    <row r="267" spans="1:9" ht="24.95" customHeight="1" x14ac:dyDescent="0.25">
      <c r="A267" s="5"/>
      <c r="B267" s="67">
        <v>122</v>
      </c>
      <c r="C267" s="65" t="s">
        <v>475</v>
      </c>
      <c r="D267" s="65" t="s">
        <v>250</v>
      </c>
      <c r="E267" s="66">
        <v>400</v>
      </c>
      <c r="F267" s="67">
        <v>6</v>
      </c>
      <c r="G267" s="66">
        <f t="shared" ref="G267:G270" si="20">E267*F267</f>
        <v>2400</v>
      </c>
      <c r="H267" s="154"/>
    </row>
    <row r="268" spans="1:9" ht="24.95" customHeight="1" x14ac:dyDescent="0.25">
      <c r="A268" s="5"/>
      <c r="B268" s="67">
        <v>122</v>
      </c>
      <c r="C268" s="65" t="s">
        <v>476</v>
      </c>
      <c r="D268" s="65" t="s">
        <v>250</v>
      </c>
      <c r="E268" s="66">
        <v>400</v>
      </c>
      <c r="F268" s="67">
        <v>6</v>
      </c>
      <c r="G268" s="66">
        <f t="shared" si="20"/>
        <v>2400</v>
      </c>
      <c r="H268" s="154"/>
    </row>
    <row r="269" spans="1:9" ht="24.95" customHeight="1" x14ac:dyDescent="0.25">
      <c r="A269" s="5"/>
      <c r="B269" s="67">
        <v>122</v>
      </c>
      <c r="C269" s="65" t="s">
        <v>477</v>
      </c>
      <c r="D269" s="65" t="s">
        <v>250</v>
      </c>
      <c r="E269" s="66">
        <v>400</v>
      </c>
      <c r="F269" s="67">
        <v>6</v>
      </c>
      <c r="G269" s="66">
        <f t="shared" si="20"/>
        <v>2400</v>
      </c>
      <c r="H269" s="154"/>
    </row>
    <row r="270" spans="1:9" ht="24.95" customHeight="1" x14ac:dyDescent="0.25">
      <c r="A270" s="5"/>
      <c r="B270" s="67">
        <v>122</v>
      </c>
      <c r="C270" s="65" t="s">
        <v>478</v>
      </c>
      <c r="D270" s="65" t="s">
        <v>250</v>
      </c>
      <c r="E270" s="66">
        <v>400</v>
      </c>
      <c r="F270" s="67">
        <v>4.5</v>
      </c>
      <c r="G270" s="66">
        <f t="shared" si="20"/>
        <v>1800</v>
      </c>
      <c r="H270" s="154"/>
    </row>
    <row r="271" spans="1:9" ht="22.5" customHeight="1" x14ac:dyDescent="0.25">
      <c r="A271" s="5"/>
      <c r="B271" s="155"/>
      <c r="C271" s="10"/>
      <c r="D271" s="10"/>
      <c r="E271" s="11">
        <f>SUM(E264:E270)</f>
        <v>2800</v>
      </c>
      <c r="F271" s="155"/>
      <c r="G271" s="42">
        <f>SUM(G262:G270)</f>
        <v>21000</v>
      </c>
      <c r="H271" s="153"/>
    </row>
    <row r="272" spans="1:9" x14ac:dyDescent="0.25">
      <c r="I272" s="78"/>
    </row>
    <row r="276" spans="1:8" x14ac:dyDescent="0.25">
      <c r="G276" s="78"/>
    </row>
    <row r="284" spans="1:8" ht="17.25" customHeight="1" x14ac:dyDescent="0.25">
      <c r="A284" s="5"/>
      <c r="B284" s="54"/>
      <c r="C284" s="5"/>
      <c r="D284" s="5"/>
      <c r="E284" s="5"/>
      <c r="F284" s="54"/>
      <c r="G284" s="5"/>
      <c r="H284" s="5"/>
    </row>
    <row r="285" spans="1:8" x14ac:dyDescent="0.25">
      <c r="A285" s="5"/>
      <c r="B285" s="54"/>
      <c r="C285" s="5"/>
      <c r="D285" s="1" t="s">
        <v>469</v>
      </c>
      <c r="E285" s="1"/>
      <c r="F285" s="55"/>
      <c r="G285" s="5"/>
      <c r="H285" s="5"/>
    </row>
    <row r="286" spans="1:8" x14ac:dyDescent="0.25">
      <c r="A286" s="5"/>
      <c r="B286" s="54"/>
      <c r="C286" s="5"/>
      <c r="D286" s="1" t="s">
        <v>483</v>
      </c>
      <c r="E286" s="55"/>
      <c r="F286" s="5"/>
      <c r="G286" s="5"/>
    </row>
    <row r="287" spans="1:8" x14ac:dyDescent="0.25">
      <c r="A287" s="5"/>
      <c r="B287" s="54"/>
      <c r="C287" s="5"/>
      <c r="D287" s="5"/>
      <c r="E287" s="39"/>
      <c r="F287" s="56"/>
      <c r="G287" s="5"/>
      <c r="H287" s="5"/>
    </row>
    <row r="288" spans="1:8" x14ac:dyDescent="0.25">
      <c r="A288" s="5"/>
      <c r="B288" s="3" t="s">
        <v>303</v>
      </c>
      <c r="C288" s="46" t="s">
        <v>58</v>
      </c>
      <c r="D288" s="46" t="s">
        <v>1</v>
      </c>
      <c r="E288" s="46" t="s">
        <v>2</v>
      </c>
      <c r="F288" s="46" t="s">
        <v>3</v>
      </c>
      <c r="G288" s="46" t="s">
        <v>8</v>
      </c>
      <c r="H288" s="158" t="s">
        <v>6</v>
      </c>
    </row>
    <row r="289" spans="1:8" ht="24.95" customHeight="1" x14ac:dyDescent="0.25">
      <c r="A289" s="5"/>
      <c r="B289" s="67">
        <v>122</v>
      </c>
      <c r="C289" s="65" t="s">
        <v>460</v>
      </c>
      <c r="D289" s="65" t="s">
        <v>249</v>
      </c>
      <c r="E289" s="66">
        <v>500</v>
      </c>
      <c r="F289" s="67">
        <v>6</v>
      </c>
      <c r="G289" s="66">
        <f t="shared" ref="G289:G290" si="21">E289*F289</f>
        <v>3000</v>
      </c>
      <c r="H289" s="154"/>
    </row>
    <row r="290" spans="1:8" ht="24.95" customHeight="1" x14ac:dyDescent="0.25">
      <c r="A290" s="5"/>
      <c r="B290" s="67">
        <v>122</v>
      </c>
      <c r="C290" s="65" t="s">
        <v>461</v>
      </c>
      <c r="D290" s="65" t="s">
        <v>249</v>
      </c>
      <c r="E290" s="66">
        <v>500</v>
      </c>
      <c r="F290" s="67">
        <v>6</v>
      </c>
      <c r="G290" s="66">
        <f t="shared" si="21"/>
        <v>3000</v>
      </c>
      <c r="H290" s="154"/>
    </row>
    <row r="291" spans="1:8" ht="24.95" customHeight="1" x14ac:dyDescent="0.25">
      <c r="A291" s="5"/>
      <c r="B291" s="67">
        <v>122</v>
      </c>
      <c r="C291" s="65" t="s">
        <v>462</v>
      </c>
      <c r="D291" s="65" t="s">
        <v>249</v>
      </c>
      <c r="E291" s="66">
        <v>500</v>
      </c>
      <c r="F291" s="67">
        <v>6</v>
      </c>
      <c r="G291" s="66">
        <f>E291*F291</f>
        <v>3000</v>
      </c>
      <c r="H291" s="154"/>
    </row>
    <row r="292" spans="1:8" ht="24.95" customHeight="1" x14ac:dyDescent="0.25">
      <c r="A292" s="5"/>
      <c r="B292" s="67">
        <v>122</v>
      </c>
      <c r="C292" s="65" t="s">
        <v>463</v>
      </c>
      <c r="D292" s="65" t="s">
        <v>249</v>
      </c>
      <c r="E292" s="66">
        <v>500</v>
      </c>
      <c r="F292" s="67">
        <v>6</v>
      </c>
      <c r="G292" s="66">
        <f>E292*F292</f>
        <v>3000</v>
      </c>
      <c r="H292" s="154"/>
    </row>
    <row r="293" spans="1:8" ht="24.95" customHeight="1" x14ac:dyDescent="0.25">
      <c r="A293" s="5"/>
      <c r="B293" s="67">
        <v>122</v>
      </c>
      <c r="C293" s="65" t="s">
        <v>464</v>
      </c>
      <c r="D293" s="65" t="s">
        <v>249</v>
      </c>
      <c r="E293" s="66">
        <v>500</v>
      </c>
      <c r="F293" s="67">
        <v>6</v>
      </c>
      <c r="G293" s="66">
        <f t="shared" ref="G293:G297" si="22">E293*F293</f>
        <v>3000</v>
      </c>
      <c r="H293" s="154"/>
    </row>
    <row r="294" spans="1:8" ht="24.95" customHeight="1" x14ac:dyDescent="0.25">
      <c r="A294" s="5"/>
      <c r="B294" s="67">
        <v>122</v>
      </c>
      <c r="C294" s="65" t="s">
        <v>465</v>
      </c>
      <c r="D294" s="65" t="s">
        <v>249</v>
      </c>
      <c r="E294" s="66">
        <v>500</v>
      </c>
      <c r="F294" s="67">
        <v>6</v>
      </c>
      <c r="G294" s="66">
        <f t="shared" si="22"/>
        <v>3000</v>
      </c>
      <c r="H294" s="154"/>
    </row>
    <row r="295" spans="1:8" ht="24.95" customHeight="1" x14ac:dyDescent="0.25">
      <c r="A295" s="5"/>
      <c r="B295" s="67">
        <v>122</v>
      </c>
      <c r="C295" s="65" t="s">
        <v>466</v>
      </c>
      <c r="D295" s="65" t="s">
        <v>249</v>
      </c>
      <c r="E295" s="66">
        <v>500</v>
      </c>
      <c r="F295" s="67">
        <v>6</v>
      </c>
      <c r="G295" s="66">
        <f t="shared" si="22"/>
        <v>3000</v>
      </c>
      <c r="H295" s="154"/>
    </row>
    <row r="296" spans="1:8" ht="24.95" customHeight="1" x14ac:dyDescent="0.25">
      <c r="A296" s="5"/>
      <c r="B296" s="67">
        <v>122</v>
      </c>
      <c r="C296" s="65" t="s">
        <v>467</v>
      </c>
      <c r="D296" s="65" t="s">
        <v>249</v>
      </c>
      <c r="E296" s="66">
        <v>500</v>
      </c>
      <c r="F296" s="67">
        <v>6</v>
      </c>
      <c r="G296" s="66">
        <f t="shared" si="22"/>
        <v>3000</v>
      </c>
      <c r="H296" s="154"/>
    </row>
    <row r="297" spans="1:8" ht="24.95" customHeight="1" x14ac:dyDescent="0.25">
      <c r="A297" s="5"/>
      <c r="B297" s="67">
        <v>122</v>
      </c>
      <c r="C297" s="65" t="s">
        <v>468</v>
      </c>
      <c r="D297" s="65" t="s">
        <v>249</v>
      </c>
      <c r="E297" s="66">
        <v>500</v>
      </c>
      <c r="F297" s="67">
        <v>6</v>
      </c>
      <c r="G297" s="66">
        <f t="shared" si="22"/>
        <v>3000</v>
      </c>
      <c r="H297" s="154"/>
    </row>
    <row r="298" spans="1:8" ht="17.25" customHeight="1" x14ac:dyDescent="0.25">
      <c r="A298" s="5"/>
      <c r="B298" s="155"/>
      <c r="C298" s="10"/>
      <c r="D298" s="10"/>
      <c r="E298" s="11">
        <f>SUM(E289:E297)</f>
        <v>4500</v>
      </c>
      <c r="F298" s="155"/>
      <c r="G298" s="42">
        <f>SUM(G289:G297)</f>
        <v>27000</v>
      </c>
      <c r="H298" s="153"/>
    </row>
    <row r="313" spans="1:8" x14ac:dyDescent="0.25">
      <c r="A313" s="5"/>
      <c r="B313" s="54"/>
      <c r="C313" s="5"/>
      <c r="D313" s="5"/>
      <c r="E313" s="5"/>
      <c r="F313" s="54"/>
      <c r="G313" s="5"/>
      <c r="H313" s="5"/>
    </row>
    <row r="314" spans="1:8" x14ac:dyDescent="0.25">
      <c r="A314" s="5"/>
      <c r="B314" s="54"/>
      <c r="C314" s="5"/>
      <c r="D314" s="1" t="s">
        <v>469</v>
      </c>
      <c r="E314" s="1"/>
      <c r="F314" s="55"/>
      <c r="G314" s="5"/>
      <c r="H314" s="5"/>
    </row>
    <row r="315" spans="1:8" x14ac:dyDescent="0.25">
      <c r="A315" s="5"/>
      <c r="B315" s="54"/>
      <c r="C315" s="5"/>
      <c r="D315" s="1" t="s">
        <v>483</v>
      </c>
      <c r="E315" s="55"/>
      <c r="F315" s="5"/>
      <c r="G315" s="5"/>
    </row>
    <row r="316" spans="1:8" x14ac:dyDescent="0.25">
      <c r="A316" s="5"/>
      <c r="B316" s="54"/>
      <c r="C316" s="5"/>
      <c r="D316" s="5"/>
      <c r="E316" s="39"/>
      <c r="F316" s="56"/>
      <c r="G316" s="5"/>
      <c r="H316" s="5"/>
    </row>
    <row r="317" spans="1:8" x14ac:dyDescent="0.25">
      <c r="A317" s="5"/>
      <c r="B317" s="3" t="s">
        <v>303</v>
      </c>
      <c r="C317" s="46" t="s">
        <v>58</v>
      </c>
      <c r="D317" s="46" t="s">
        <v>1</v>
      </c>
      <c r="E317" s="46" t="s">
        <v>2</v>
      </c>
      <c r="F317" s="46" t="s">
        <v>3</v>
      </c>
      <c r="G317" s="46" t="s">
        <v>8</v>
      </c>
      <c r="H317" s="158" t="s">
        <v>6</v>
      </c>
    </row>
    <row r="318" spans="1:8" ht="24.95" customHeight="1" x14ac:dyDescent="0.25">
      <c r="A318" s="5"/>
      <c r="B318" s="67">
        <v>122</v>
      </c>
      <c r="C318" s="65" t="s">
        <v>470</v>
      </c>
      <c r="D318" s="65" t="s">
        <v>250</v>
      </c>
      <c r="E318" s="66">
        <v>400</v>
      </c>
      <c r="F318" s="67">
        <v>6</v>
      </c>
      <c r="G318" s="66">
        <f>E318*F318</f>
        <v>2400</v>
      </c>
      <c r="H318" s="158"/>
    </row>
    <row r="319" spans="1:8" ht="24.95" customHeight="1" x14ac:dyDescent="0.25">
      <c r="A319" s="5"/>
      <c r="B319" s="67">
        <v>122</v>
      </c>
      <c r="C319" s="65" t="s">
        <v>471</v>
      </c>
      <c r="D319" s="65" t="s">
        <v>250</v>
      </c>
      <c r="E319" s="66">
        <v>400</v>
      </c>
      <c r="F319" s="67">
        <v>6</v>
      </c>
      <c r="G319" s="66">
        <f t="shared" ref="G319:G320" si="23">E319*F319</f>
        <v>2400</v>
      </c>
      <c r="H319" s="158"/>
    </row>
    <row r="320" spans="1:8" ht="24.95" customHeight="1" x14ac:dyDescent="0.25">
      <c r="A320" s="5"/>
      <c r="B320" s="67">
        <v>122</v>
      </c>
      <c r="C320" s="65" t="s">
        <v>472</v>
      </c>
      <c r="D320" s="65" t="s">
        <v>250</v>
      </c>
      <c r="E320" s="66">
        <v>400</v>
      </c>
      <c r="F320" s="67">
        <v>6</v>
      </c>
      <c r="G320" s="66">
        <f t="shared" si="23"/>
        <v>2400</v>
      </c>
      <c r="H320" s="154"/>
    </row>
    <row r="321" spans="1:8" ht="24.95" customHeight="1" x14ac:dyDescent="0.25">
      <c r="A321" s="5"/>
      <c r="B321" s="67">
        <v>122</v>
      </c>
      <c r="C321" s="65" t="s">
        <v>473</v>
      </c>
      <c r="D321" s="65" t="s">
        <v>250</v>
      </c>
      <c r="E321" s="66">
        <v>400</v>
      </c>
      <c r="F321" s="67">
        <v>6</v>
      </c>
      <c r="G321" s="66">
        <f>E321*F321</f>
        <v>2400</v>
      </c>
      <c r="H321" s="154"/>
    </row>
    <row r="322" spans="1:8" ht="24.95" customHeight="1" x14ac:dyDescent="0.25">
      <c r="A322" s="5"/>
      <c r="B322" s="67">
        <v>122</v>
      </c>
      <c r="C322" s="65" t="s">
        <v>474</v>
      </c>
      <c r="D322" s="65" t="s">
        <v>250</v>
      </c>
      <c r="E322" s="66">
        <v>400</v>
      </c>
      <c r="F322" s="67">
        <v>6</v>
      </c>
      <c r="G322" s="66">
        <f>E322*F322</f>
        <v>2400</v>
      </c>
      <c r="H322" s="154"/>
    </row>
    <row r="323" spans="1:8" ht="24.95" customHeight="1" x14ac:dyDescent="0.25">
      <c r="A323" s="5"/>
      <c r="B323" s="67">
        <v>122</v>
      </c>
      <c r="C323" s="65" t="s">
        <v>475</v>
      </c>
      <c r="D323" s="65" t="s">
        <v>250</v>
      </c>
      <c r="E323" s="66">
        <v>400</v>
      </c>
      <c r="F323" s="67">
        <v>6</v>
      </c>
      <c r="G323" s="66">
        <f t="shared" ref="G323:G326" si="24">E323*F323</f>
        <v>2400</v>
      </c>
      <c r="H323" s="154"/>
    </row>
    <row r="324" spans="1:8" ht="24.95" customHeight="1" x14ac:dyDescent="0.25">
      <c r="A324" s="5"/>
      <c r="B324" s="67">
        <v>122</v>
      </c>
      <c r="C324" s="65" t="s">
        <v>476</v>
      </c>
      <c r="D324" s="65" t="s">
        <v>250</v>
      </c>
      <c r="E324" s="66">
        <v>400</v>
      </c>
      <c r="F324" s="67">
        <v>6</v>
      </c>
      <c r="G324" s="66">
        <f t="shared" si="24"/>
        <v>2400</v>
      </c>
      <c r="H324" s="154"/>
    </row>
    <row r="325" spans="1:8" ht="24.95" customHeight="1" x14ac:dyDescent="0.25">
      <c r="A325" s="5"/>
      <c r="B325" s="67">
        <v>122</v>
      </c>
      <c r="C325" s="65" t="s">
        <v>477</v>
      </c>
      <c r="D325" s="65" t="s">
        <v>250</v>
      </c>
      <c r="E325" s="66">
        <v>400</v>
      </c>
      <c r="F325" s="67">
        <v>6</v>
      </c>
      <c r="G325" s="66">
        <f t="shared" si="24"/>
        <v>2400</v>
      </c>
      <c r="H325" s="154"/>
    </row>
    <row r="326" spans="1:8" ht="24.95" customHeight="1" x14ac:dyDescent="0.25">
      <c r="A326" s="5"/>
      <c r="B326" s="67">
        <v>122</v>
      </c>
      <c r="C326" s="65" t="s">
        <v>478</v>
      </c>
      <c r="D326" s="65" t="s">
        <v>250</v>
      </c>
      <c r="E326" s="66">
        <v>400</v>
      </c>
      <c r="F326" s="67">
        <v>4.5</v>
      </c>
      <c r="G326" s="66">
        <f t="shared" si="24"/>
        <v>1800</v>
      </c>
      <c r="H326" s="154"/>
    </row>
    <row r="327" spans="1:8" x14ac:dyDescent="0.25">
      <c r="A327" s="5"/>
      <c r="B327" s="155"/>
      <c r="C327" s="10"/>
      <c r="D327" s="10"/>
      <c r="E327" s="11">
        <f>SUM(E320:E326)</f>
        <v>2800</v>
      </c>
      <c r="F327" s="155"/>
      <c r="G327" s="42">
        <f>SUM(G318:G326)</f>
        <v>21000</v>
      </c>
      <c r="H327" s="153"/>
    </row>
    <row r="332" spans="1:8" x14ac:dyDescent="0.25">
      <c r="G332" s="78"/>
    </row>
    <row r="341" spans="1:8" ht="21.75" customHeight="1" x14ac:dyDescent="0.25">
      <c r="A341" s="5"/>
      <c r="B341" s="54"/>
      <c r="C341" s="5"/>
      <c r="D341" s="5"/>
      <c r="E341" s="5"/>
      <c r="F341" s="54"/>
      <c r="G341" s="5"/>
      <c r="H341" s="5"/>
    </row>
    <row r="342" spans="1:8" x14ac:dyDescent="0.25">
      <c r="A342" s="5"/>
      <c r="B342" s="54"/>
      <c r="C342" s="5"/>
      <c r="D342" s="1" t="s">
        <v>469</v>
      </c>
      <c r="E342" s="1"/>
      <c r="F342" s="55"/>
      <c r="G342" s="5"/>
      <c r="H342" s="5"/>
    </row>
    <row r="343" spans="1:8" x14ac:dyDescent="0.25">
      <c r="A343" s="5"/>
      <c r="B343" s="54"/>
      <c r="C343" s="5"/>
      <c r="D343" s="1" t="s">
        <v>484</v>
      </c>
      <c r="E343" s="55"/>
      <c r="F343" s="5"/>
      <c r="G343" s="5"/>
    </row>
    <row r="344" spans="1:8" x14ac:dyDescent="0.25">
      <c r="A344" s="5"/>
      <c r="B344" s="54"/>
      <c r="C344" s="5"/>
      <c r="D344" s="5"/>
      <c r="E344" s="39"/>
      <c r="F344" s="56"/>
      <c r="G344" s="5"/>
      <c r="H344" s="5"/>
    </row>
    <row r="345" spans="1:8" x14ac:dyDescent="0.25">
      <c r="A345" s="5"/>
      <c r="B345" s="3" t="s">
        <v>303</v>
      </c>
      <c r="C345" s="46" t="s">
        <v>58</v>
      </c>
      <c r="D345" s="46" t="s">
        <v>1</v>
      </c>
      <c r="E345" s="46" t="s">
        <v>2</v>
      </c>
      <c r="F345" s="46" t="s">
        <v>3</v>
      </c>
      <c r="G345" s="46" t="s">
        <v>8</v>
      </c>
      <c r="H345" s="158" t="s">
        <v>6</v>
      </c>
    </row>
    <row r="346" spans="1:8" ht="24.95" customHeight="1" x14ac:dyDescent="0.25">
      <c r="A346" s="5"/>
      <c r="B346" s="67">
        <v>122</v>
      </c>
      <c r="C346" s="65" t="s">
        <v>460</v>
      </c>
      <c r="D346" s="65" t="s">
        <v>249</v>
      </c>
      <c r="E346" s="66">
        <v>500</v>
      </c>
      <c r="F346" s="67">
        <v>6</v>
      </c>
      <c r="G346" s="66">
        <f t="shared" ref="G346:G347" si="25">E346*F346</f>
        <v>3000</v>
      </c>
      <c r="H346" s="154"/>
    </row>
    <row r="347" spans="1:8" ht="24.95" customHeight="1" x14ac:dyDescent="0.25">
      <c r="A347" s="5"/>
      <c r="B347" s="67">
        <v>122</v>
      </c>
      <c r="C347" s="65" t="s">
        <v>461</v>
      </c>
      <c r="D347" s="65" t="s">
        <v>249</v>
      </c>
      <c r="E347" s="66">
        <v>500</v>
      </c>
      <c r="F347" s="67">
        <v>6</v>
      </c>
      <c r="G347" s="66">
        <f t="shared" si="25"/>
        <v>3000</v>
      </c>
      <c r="H347" s="154"/>
    </row>
    <row r="348" spans="1:8" ht="24.95" customHeight="1" x14ac:dyDescent="0.25">
      <c r="A348" s="5"/>
      <c r="B348" s="67">
        <v>122</v>
      </c>
      <c r="C348" s="65" t="s">
        <v>462</v>
      </c>
      <c r="D348" s="65" t="s">
        <v>249</v>
      </c>
      <c r="E348" s="66">
        <v>500</v>
      </c>
      <c r="F348" s="67">
        <v>6</v>
      </c>
      <c r="G348" s="66">
        <f>E348*F348</f>
        <v>3000</v>
      </c>
      <c r="H348" s="154"/>
    </row>
    <row r="349" spans="1:8" ht="24.95" customHeight="1" x14ac:dyDescent="0.25">
      <c r="A349" s="5"/>
      <c r="B349" s="67">
        <v>122</v>
      </c>
      <c r="C349" s="65" t="s">
        <v>463</v>
      </c>
      <c r="D349" s="65" t="s">
        <v>249</v>
      </c>
      <c r="E349" s="66">
        <v>500</v>
      </c>
      <c r="F349" s="67">
        <v>6</v>
      </c>
      <c r="G349" s="66">
        <f>E349*F349</f>
        <v>3000</v>
      </c>
      <c r="H349" s="154"/>
    </row>
    <row r="350" spans="1:8" ht="24.95" customHeight="1" x14ac:dyDescent="0.25">
      <c r="A350" s="5"/>
      <c r="B350" s="67">
        <v>122</v>
      </c>
      <c r="C350" s="65" t="s">
        <v>470</v>
      </c>
      <c r="D350" s="65" t="s">
        <v>250</v>
      </c>
      <c r="E350" s="66">
        <v>400</v>
      </c>
      <c r="F350" s="67">
        <v>6</v>
      </c>
      <c r="G350" s="66">
        <f>E350*F350</f>
        <v>2400</v>
      </c>
      <c r="H350" s="154"/>
    </row>
    <row r="351" spans="1:8" ht="24.95" customHeight="1" x14ac:dyDescent="0.25">
      <c r="A351" s="5"/>
      <c r="B351" s="67">
        <v>122</v>
      </c>
      <c r="C351" s="65" t="s">
        <v>471</v>
      </c>
      <c r="D351" s="65" t="s">
        <v>250</v>
      </c>
      <c r="E351" s="66">
        <v>400</v>
      </c>
      <c r="F351" s="67">
        <v>6</v>
      </c>
      <c r="G351" s="66">
        <f t="shared" ref="G351:G352" si="26">E351*F351</f>
        <v>2400</v>
      </c>
      <c r="H351" s="154"/>
    </row>
    <row r="352" spans="1:8" ht="24.95" customHeight="1" x14ac:dyDescent="0.25">
      <c r="A352" s="5"/>
      <c r="B352" s="67">
        <v>122</v>
      </c>
      <c r="C352" s="65" t="s">
        <v>472</v>
      </c>
      <c r="D352" s="65" t="s">
        <v>250</v>
      </c>
      <c r="E352" s="66">
        <v>400</v>
      </c>
      <c r="F352" s="67">
        <v>6</v>
      </c>
      <c r="G352" s="66">
        <f t="shared" si="26"/>
        <v>2400</v>
      </c>
      <c r="H352" s="154"/>
    </row>
    <row r="353" spans="1:8" ht="24.95" customHeight="1" x14ac:dyDescent="0.25">
      <c r="A353" s="5"/>
      <c r="B353" s="67">
        <v>122</v>
      </c>
      <c r="C353" s="65" t="s">
        <v>473</v>
      </c>
      <c r="D353" s="65" t="s">
        <v>250</v>
      </c>
      <c r="E353" s="66">
        <v>400</v>
      </c>
      <c r="F353" s="67">
        <v>6</v>
      </c>
      <c r="G353" s="66">
        <f>E353*F353</f>
        <v>2400</v>
      </c>
      <c r="H353" s="154"/>
    </row>
    <row r="354" spans="1:8" ht="24.95" customHeight="1" x14ac:dyDescent="0.25">
      <c r="A354" s="5"/>
      <c r="B354" s="67">
        <v>122</v>
      </c>
      <c r="C354" s="65" t="s">
        <v>474</v>
      </c>
      <c r="D354" s="65" t="s">
        <v>250</v>
      </c>
      <c r="E354" s="66">
        <v>400</v>
      </c>
      <c r="F354" s="67">
        <v>6</v>
      </c>
      <c r="G354" s="66">
        <f>E354*F354</f>
        <v>2400</v>
      </c>
      <c r="H354" s="154"/>
    </row>
    <row r="355" spans="1:8" ht="23.25" customHeight="1" x14ac:dyDescent="0.25">
      <c r="A355" s="5"/>
      <c r="B355" s="155"/>
      <c r="C355" s="10"/>
      <c r="D355" s="10"/>
      <c r="E355" s="11">
        <f>SUM(E346:E354)</f>
        <v>4000</v>
      </c>
      <c r="F355" s="155"/>
      <c r="G355" s="42">
        <f>SUM(G346:G354)</f>
        <v>24000</v>
      </c>
      <c r="H355" s="153"/>
    </row>
  </sheetData>
  <pageMargins left="0.25" right="0.25" top="0.75" bottom="0.75" header="0.3" footer="0.3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G3" sqref="G3"/>
    </sheetView>
  </sheetViews>
  <sheetFormatPr baseColWidth="10" defaultRowHeight="12.75" x14ac:dyDescent="0.2"/>
  <cols>
    <col min="1" max="1" width="7.5703125" style="5" customWidth="1"/>
    <col min="2" max="2" width="6" style="54" customWidth="1"/>
    <col min="3" max="3" width="35.140625" style="5" customWidth="1"/>
    <col min="4" max="4" width="29.28515625" style="5" customWidth="1"/>
    <col min="5" max="5" width="21.42578125" style="5" customWidth="1"/>
    <col min="6" max="6" width="11.42578125" style="5"/>
    <col min="7" max="7" width="31.85546875" style="5" customWidth="1"/>
    <col min="8" max="9" width="11.42578125" style="5"/>
    <col min="10" max="10" width="12" style="5" bestFit="1" customWidth="1"/>
    <col min="11" max="16384" width="11.42578125" style="5"/>
  </cols>
  <sheetData>
    <row r="1" spans="2:7" ht="27" customHeight="1" x14ac:dyDescent="0.2"/>
    <row r="2" spans="2:7" ht="15" x14ac:dyDescent="0.25">
      <c r="D2" s="1" t="s">
        <v>386</v>
      </c>
    </row>
    <row r="3" spans="2:7" ht="15" x14ac:dyDescent="0.25">
      <c r="D3" s="1" t="s">
        <v>458</v>
      </c>
    </row>
    <row r="5" spans="2:7" ht="15.75" customHeight="1" x14ac:dyDescent="0.25">
      <c r="B5" s="3" t="s">
        <v>303</v>
      </c>
      <c r="C5" s="46" t="s">
        <v>73</v>
      </c>
      <c r="D5" s="46" t="s">
        <v>1</v>
      </c>
      <c r="E5" s="46" t="s">
        <v>8</v>
      </c>
      <c r="F5" s="303" t="s">
        <v>6</v>
      </c>
      <c r="G5" s="304"/>
    </row>
    <row r="6" spans="2:7" ht="27" customHeight="1" x14ac:dyDescent="0.2">
      <c r="B6" s="67">
        <v>133</v>
      </c>
      <c r="C6" s="65" t="s">
        <v>74</v>
      </c>
      <c r="D6" s="82" t="s">
        <v>75</v>
      </c>
      <c r="E6" s="66">
        <v>4800</v>
      </c>
      <c r="F6" s="278"/>
      <c r="G6" s="279"/>
    </row>
    <row r="7" spans="2:7" ht="27" customHeight="1" x14ac:dyDescent="0.2">
      <c r="B7" s="67">
        <v>133</v>
      </c>
      <c r="C7" s="65" t="s">
        <v>84</v>
      </c>
      <c r="D7" s="82" t="s">
        <v>81</v>
      </c>
      <c r="E7" s="66">
        <v>3360</v>
      </c>
      <c r="F7" s="278"/>
      <c r="G7" s="279"/>
    </row>
    <row r="8" spans="2:7" ht="27" customHeight="1" x14ac:dyDescent="0.2">
      <c r="B8" s="67">
        <v>133</v>
      </c>
      <c r="C8" s="65" t="s">
        <v>83</v>
      </c>
      <c r="D8" s="82" t="s">
        <v>81</v>
      </c>
      <c r="E8" s="66">
        <v>3360</v>
      </c>
      <c r="F8" s="150"/>
      <c r="G8" s="151"/>
    </row>
    <row r="9" spans="2:7" ht="27" customHeight="1" x14ac:dyDescent="0.2">
      <c r="B9" s="67">
        <v>133</v>
      </c>
      <c r="C9" s="73" t="s">
        <v>449</v>
      </c>
      <c r="D9" s="82" t="s">
        <v>82</v>
      </c>
      <c r="E9" s="66">
        <v>2870</v>
      </c>
      <c r="F9" s="278"/>
      <c r="G9" s="279"/>
    </row>
    <row r="10" spans="2:7" ht="27" customHeight="1" x14ac:dyDescent="0.2">
      <c r="B10" s="67">
        <v>133</v>
      </c>
      <c r="C10" s="65" t="s">
        <v>333</v>
      </c>
      <c r="D10" s="82" t="s">
        <v>82</v>
      </c>
      <c r="E10" s="66">
        <v>2870</v>
      </c>
      <c r="F10" s="278"/>
      <c r="G10" s="279"/>
    </row>
    <row r="11" spans="2:7" ht="27" customHeight="1" x14ac:dyDescent="0.2">
      <c r="B11" s="67">
        <v>133</v>
      </c>
      <c r="C11" s="65" t="s">
        <v>76</v>
      </c>
      <c r="D11" s="82" t="s">
        <v>82</v>
      </c>
      <c r="E11" s="66">
        <v>2870</v>
      </c>
      <c r="F11" s="278"/>
      <c r="G11" s="279"/>
    </row>
    <row r="12" spans="2:7" ht="27" customHeight="1" x14ac:dyDescent="0.2">
      <c r="B12" s="67">
        <v>133</v>
      </c>
      <c r="C12" s="65" t="s">
        <v>454</v>
      </c>
      <c r="D12" s="82" t="s">
        <v>82</v>
      </c>
      <c r="E12" s="66">
        <v>2870</v>
      </c>
      <c r="F12" s="278"/>
      <c r="G12" s="279"/>
    </row>
    <row r="13" spans="2:7" ht="27" customHeight="1" x14ac:dyDescent="0.2">
      <c r="B13" s="67">
        <v>133</v>
      </c>
      <c r="C13" s="65" t="s">
        <v>455</v>
      </c>
      <c r="D13" s="82" t="s">
        <v>82</v>
      </c>
      <c r="E13" s="66">
        <v>2870</v>
      </c>
      <c r="F13" s="278"/>
      <c r="G13" s="279"/>
    </row>
    <row r="14" spans="2:7" ht="27" customHeight="1" x14ac:dyDescent="0.2">
      <c r="B14" s="67">
        <v>133</v>
      </c>
      <c r="C14" s="65" t="s">
        <v>456</v>
      </c>
      <c r="D14" s="82" t="s">
        <v>82</v>
      </c>
      <c r="E14" s="66">
        <v>2870</v>
      </c>
      <c r="F14" s="278"/>
      <c r="G14" s="279"/>
    </row>
    <row r="15" spans="2:7" ht="27" customHeight="1" x14ac:dyDescent="0.2">
      <c r="B15" s="67">
        <v>133</v>
      </c>
      <c r="C15" s="65" t="s">
        <v>78</v>
      </c>
      <c r="D15" s="82" t="s">
        <v>82</v>
      </c>
      <c r="E15" s="66">
        <v>2870</v>
      </c>
      <c r="F15" s="278"/>
      <c r="G15" s="279"/>
    </row>
    <row r="16" spans="2:7" ht="27" customHeight="1" x14ac:dyDescent="0.2">
      <c r="B16" s="67">
        <v>133</v>
      </c>
      <c r="C16" s="73" t="s">
        <v>79</v>
      </c>
      <c r="D16" s="82" t="s">
        <v>82</v>
      </c>
      <c r="E16" s="66">
        <v>2870</v>
      </c>
      <c r="F16" s="278"/>
      <c r="G16" s="279"/>
    </row>
    <row r="17" spans="2:7" ht="27" customHeight="1" x14ac:dyDescent="0.2">
      <c r="B17" s="67">
        <v>133</v>
      </c>
      <c r="C17" s="73" t="s">
        <v>383</v>
      </c>
      <c r="D17" s="82" t="s">
        <v>82</v>
      </c>
      <c r="E17" s="66">
        <v>2391</v>
      </c>
      <c r="F17" s="278"/>
      <c r="G17" s="279"/>
    </row>
    <row r="18" spans="2:7" ht="27" customHeight="1" x14ac:dyDescent="0.2">
      <c r="B18" s="67">
        <v>133</v>
      </c>
      <c r="C18" s="73" t="s">
        <v>457</v>
      </c>
      <c r="D18" s="82" t="s">
        <v>82</v>
      </c>
      <c r="E18" s="66">
        <v>2870</v>
      </c>
      <c r="F18" s="150"/>
      <c r="G18" s="151"/>
    </row>
    <row r="19" spans="2:7" ht="27" customHeight="1" x14ac:dyDescent="0.2">
      <c r="B19" s="67">
        <v>133</v>
      </c>
      <c r="C19" s="73" t="s">
        <v>393</v>
      </c>
      <c r="D19" s="82" t="s">
        <v>82</v>
      </c>
      <c r="E19" s="66">
        <v>2870</v>
      </c>
      <c r="F19" s="278"/>
      <c r="G19" s="279"/>
    </row>
    <row r="20" spans="2:7" ht="27" customHeight="1" x14ac:dyDescent="0.2">
      <c r="B20" s="67">
        <v>133</v>
      </c>
      <c r="C20" s="73" t="s">
        <v>452</v>
      </c>
      <c r="D20" s="82" t="s">
        <v>82</v>
      </c>
      <c r="E20" s="66">
        <v>1300</v>
      </c>
      <c r="F20" s="150"/>
      <c r="G20" s="151"/>
    </row>
    <row r="21" spans="2:7" ht="27" customHeight="1" x14ac:dyDescent="0.2">
      <c r="B21" s="67">
        <v>133</v>
      </c>
      <c r="C21" s="73" t="s">
        <v>453</v>
      </c>
      <c r="D21" s="82" t="s">
        <v>82</v>
      </c>
      <c r="E21" s="66">
        <v>1300</v>
      </c>
      <c r="F21" s="150"/>
      <c r="G21" s="151"/>
    </row>
    <row r="22" spans="2:7" ht="17.25" customHeight="1" x14ac:dyDescent="0.2">
      <c r="B22" s="101"/>
      <c r="C22" s="10"/>
      <c r="D22" s="10"/>
      <c r="E22" s="41">
        <f>SUM(E6:E21)</f>
        <v>45211</v>
      </c>
      <c r="F22" s="275"/>
      <c r="G22" s="276"/>
    </row>
  </sheetData>
  <mergeCells count="14">
    <mergeCell ref="F11:G11"/>
    <mergeCell ref="F22:G22"/>
    <mergeCell ref="F12:G12"/>
    <mergeCell ref="F13:G13"/>
    <mergeCell ref="F14:G14"/>
    <mergeCell ref="F15:G15"/>
    <mergeCell ref="F16:G16"/>
    <mergeCell ref="F17:G17"/>
    <mergeCell ref="F19:G19"/>
    <mergeCell ref="F5:G5"/>
    <mergeCell ref="F6:G6"/>
    <mergeCell ref="F7:G7"/>
    <mergeCell ref="F10:G10"/>
    <mergeCell ref="F9:G9"/>
  </mergeCells>
  <pageMargins left="2.3622047244094488E-2" right="0.23622047244094491" top="0.15748031496062992" bottom="0.15748031496062992" header="0.31496062992125984" footer="0.31496062992125984"/>
  <pageSetup scale="8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XFD1048576"/>
    </sheetView>
  </sheetViews>
  <sheetFormatPr baseColWidth="10" defaultRowHeight="15" x14ac:dyDescent="0.25"/>
  <cols>
    <col min="1" max="1" width="1.7109375" customWidth="1"/>
    <col min="2" max="2" width="6.85546875" style="59" customWidth="1"/>
    <col min="3" max="3" width="30" bestFit="1" customWidth="1"/>
    <col min="4" max="4" width="20.28515625" customWidth="1"/>
    <col min="5" max="5" width="11.5703125" bestFit="1" customWidth="1"/>
    <col min="6" max="6" width="7.85546875" customWidth="1"/>
    <col min="7" max="7" width="11.140625" customWidth="1"/>
    <col min="8" max="8" width="38.7109375" customWidth="1"/>
    <col min="9" max="9" width="4" customWidth="1"/>
  </cols>
  <sheetData>
    <row r="1" spans="1:9" x14ac:dyDescent="0.25">
      <c r="A1" s="5"/>
      <c r="B1" s="54"/>
      <c r="C1" s="5"/>
      <c r="D1" s="5"/>
      <c r="E1" s="5"/>
      <c r="F1" s="54"/>
      <c r="G1" s="5"/>
      <c r="H1" s="5"/>
      <c r="I1" s="5"/>
    </row>
    <row r="2" spans="1:9" x14ac:dyDescent="0.25">
      <c r="A2" s="5"/>
      <c r="B2" s="54"/>
      <c r="C2" s="5"/>
      <c r="D2" s="1" t="s">
        <v>362</v>
      </c>
      <c r="E2" s="1"/>
      <c r="F2" s="55"/>
      <c r="G2" s="5"/>
      <c r="H2" s="5"/>
      <c r="I2" s="5"/>
    </row>
    <row r="3" spans="1:9" x14ac:dyDescent="0.25">
      <c r="A3" s="5"/>
      <c r="B3" s="54"/>
      <c r="C3" s="5"/>
      <c r="D3" s="1" t="s">
        <v>363</v>
      </c>
      <c r="E3" s="55"/>
      <c r="F3" s="5"/>
      <c r="G3" s="5"/>
      <c r="I3" s="5"/>
    </row>
    <row r="4" spans="1:9" x14ac:dyDescent="0.25">
      <c r="A4" s="5"/>
      <c r="B4" s="54"/>
      <c r="C4" s="5"/>
      <c r="D4" s="5"/>
      <c r="E4" s="39"/>
      <c r="F4" s="56"/>
      <c r="G4" s="5"/>
      <c r="H4" s="5"/>
      <c r="I4" s="5"/>
    </row>
    <row r="5" spans="1:9" x14ac:dyDescent="0.25">
      <c r="A5" s="5"/>
      <c r="B5" s="3" t="s">
        <v>303</v>
      </c>
      <c r="C5" s="46" t="s">
        <v>58</v>
      </c>
      <c r="D5" s="46" t="s">
        <v>1</v>
      </c>
      <c r="E5" s="46" t="s">
        <v>2</v>
      </c>
      <c r="F5" s="46" t="s">
        <v>3</v>
      </c>
      <c r="G5" s="46" t="s">
        <v>8</v>
      </c>
      <c r="H5" s="303" t="s">
        <v>6</v>
      </c>
      <c r="I5" s="304"/>
    </row>
    <row r="6" spans="1:9" ht="21.95" customHeight="1" x14ac:dyDescent="0.25">
      <c r="A6" s="5"/>
      <c r="B6" s="67">
        <v>122</v>
      </c>
      <c r="C6" s="65" t="s">
        <v>255</v>
      </c>
      <c r="D6" s="65" t="s">
        <v>249</v>
      </c>
      <c r="E6" s="66">
        <v>215</v>
      </c>
      <c r="F6" s="67">
        <v>11</v>
      </c>
      <c r="G6" s="66">
        <f t="shared" ref="G6:G14" si="0">E6*F6</f>
        <v>2365</v>
      </c>
      <c r="H6" s="84"/>
      <c r="I6" s="85"/>
    </row>
    <row r="7" spans="1:9" ht="21.95" customHeight="1" x14ac:dyDescent="0.25">
      <c r="A7" s="5"/>
      <c r="B7" s="67">
        <v>122</v>
      </c>
      <c r="C7" s="65" t="s">
        <v>242</v>
      </c>
      <c r="D7" s="65" t="s">
        <v>249</v>
      </c>
      <c r="E7" s="66">
        <v>215</v>
      </c>
      <c r="F7" s="67">
        <v>10</v>
      </c>
      <c r="G7" s="66">
        <f t="shared" si="0"/>
        <v>2150</v>
      </c>
      <c r="H7" s="89"/>
      <c r="I7" s="85"/>
    </row>
    <row r="8" spans="1:9" ht="21.95" customHeight="1" x14ac:dyDescent="0.25">
      <c r="A8" s="5"/>
      <c r="B8" s="67">
        <v>122</v>
      </c>
      <c r="C8" s="65" t="s">
        <v>316</v>
      </c>
      <c r="D8" s="65" t="s">
        <v>249</v>
      </c>
      <c r="E8" s="66">
        <v>215</v>
      </c>
      <c r="F8" s="67">
        <v>10</v>
      </c>
      <c r="G8" s="66">
        <f>E8*F8</f>
        <v>2150</v>
      </c>
      <c r="H8" s="84"/>
      <c r="I8" s="85"/>
    </row>
    <row r="9" spans="1:9" ht="21.95" customHeight="1" x14ac:dyDescent="0.25">
      <c r="A9" s="5"/>
      <c r="B9" s="67">
        <v>122</v>
      </c>
      <c r="C9" s="65" t="s">
        <v>364</v>
      </c>
      <c r="D9" s="65" t="s">
        <v>249</v>
      </c>
      <c r="E9" s="66">
        <v>215</v>
      </c>
      <c r="F9" s="67">
        <v>6</v>
      </c>
      <c r="G9" s="66">
        <f>E9*F9</f>
        <v>1290</v>
      </c>
      <c r="H9" s="95"/>
      <c r="I9" s="96"/>
    </row>
    <row r="10" spans="1:9" ht="21.95" customHeight="1" x14ac:dyDescent="0.25">
      <c r="A10" s="5"/>
      <c r="B10" s="67">
        <v>122</v>
      </c>
      <c r="C10" s="65" t="s">
        <v>317</v>
      </c>
      <c r="D10" s="65" t="s">
        <v>250</v>
      </c>
      <c r="E10" s="66">
        <v>190</v>
      </c>
      <c r="F10" s="67">
        <v>8</v>
      </c>
      <c r="G10" s="66">
        <f t="shared" si="0"/>
        <v>1520</v>
      </c>
      <c r="H10" s="93"/>
      <c r="I10" s="85"/>
    </row>
    <row r="11" spans="1:9" ht="21.95" customHeight="1" x14ac:dyDescent="0.25">
      <c r="A11" s="5"/>
      <c r="B11" s="67">
        <v>122</v>
      </c>
      <c r="C11" s="65" t="s">
        <v>332</v>
      </c>
      <c r="D11" s="65" t="s">
        <v>250</v>
      </c>
      <c r="E11" s="66">
        <v>190</v>
      </c>
      <c r="F11" s="67">
        <v>10</v>
      </c>
      <c r="G11" s="66">
        <f t="shared" si="0"/>
        <v>1900</v>
      </c>
      <c r="H11" s="278"/>
      <c r="I11" s="279"/>
    </row>
    <row r="12" spans="1:9" ht="21.95" customHeight="1" x14ac:dyDescent="0.25">
      <c r="A12" s="5"/>
      <c r="B12" s="67">
        <v>122</v>
      </c>
      <c r="C12" s="65" t="s">
        <v>244</v>
      </c>
      <c r="D12" s="65" t="s">
        <v>250</v>
      </c>
      <c r="E12" s="66">
        <v>190</v>
      </c>
      <c r="F12" s="67">
        <v>10</v>
      </c>
      <c r="G12" s="66">
        <f t="shared" si="0"/>
        <v>1900</v>
      </c>
      <c r="H12" s="278"/>
      <c r="I12" s="279"/>
    </row>
    <row r="13" spans="1:9" ht="21.95" customHeight="1" x14ac:dyDescent="0.25">
      <c r="A13" s="5"/>
      <c r="B13" s="67">
        <v>122</v>
      </c>
      <c r="C13" s="65" t="s">
        <v>318</v>
      </c>
      <c r="D13" s="65" t="s">
        <v>250</v>
      </c>
      <c r="E13" s="66">
        <v>190</v>
      </c>
      <c r="F13" s="67">
        <v>10</v>
      </c>
      <c r="G13" s="66">
        <f t="shared" si="0"/>
        <v>1900</v>
      </c>
      <c r="H13" s="84"/>
      <c r="I13" s="85"/>
    </row>
    <row r="14" spans="1:9" ht="21.95" customHeight="1" x14ac:dyDescent="0.25">
      <c r="A14" s="5"/>
      <c r="B14" s="67">
        <v>122</v>
      </c>
      <c r="C14" s="65" t="s">
        <v>330</v>
      </c>
      <c r="D14" s="65" t="s">
        <v>250</v>
      </c>
      <c r="E14" s="66">
        <v>190</v>
      </c>
      <c r="F14" s="67">
        <v>10</v>
      </c>
      <c r="G14" s="66">
        <f t="shared" si="0"/>
        <v>1900</v>
      </c>
      <c r="H14" s="87"/>
      <c r="I14" s="88"/>
    </row>
    <row r="15" spans="1:9" ht="21.95" customHeight="1" x14ac:dyDescent="0.25">
      <c r="A15" s="5"/>
      <c r="B15" s="67">
        <v>122</v>
      </c>
      <c r="C15" s="65" t="s">
        <v>245</v>
      </c>
      <c r="D15" s="65" t="s">
        <v>251</v>
      </c>
      <c r="E15" s="66">
        <v>280</v>
      </c>
      <c r="F15" s="67">
        <v>10</v>
      </c>
      <c r="G15" s="66">
        <v>2800</v>
      </c>
      <c r="H15" s="95"/>
      <c r="I15" s="96"/>
    </row>
    <row r="16" spans="1:9" ht="17.25" customHeight="1" x14ac:dyDescent="0.25">
      <c r="A16" s="5"/>
      <c r="B16" s="83"/>
      <c r="C16" s="10"/>
      <c r="D16" s="10"/>
      <c r="E16" s="11"/>
      <c r="F16" s="83"/>
      <c r="G16" s="42">
        <f>SUM(G6:G15)</f>
        <v>19875</v>
      </c>
      <c r="H16" s="275"/>
      <c r="I16" s="276"/>
    </row>
    <row r="37" spans="2:9" x14ac:dyDescent="0.25">
      <c r="B37" s="54"/>
      <c r="C37" s="5"/>
      <c r="D37" s="5"/>
      <c r="E37" s="5"/>
      <c r="F37" s="54"/>
      <c r="G37" s="5"/>
      <c r="H37" s="5"/>
      <c r="I37" s="5"/>
    </row>
    <row r="38" spans="2:9" x14ac:dyDescent="0.25">
      <c r="B38" s="54"/>
      <c r="C38" s="5"/>
      <c r="D38" s="1" t="s">
        <v>365</v>
      </c>
      <c r="E38" s="1"/>
      <c r="F38" s="55"/>
      <c r="G38" s="5"/>
      <c r="H38" s="5"/>
      <c r="I38" s="5"/>
    </row>
    <row r="39" spans="2:9" x14ac:dyDescent="0.25">
      <c r="B39" s="54"/>
      <c r="C39" s="5"/>
      <c r="D39" s="1" t="s">
        <v>366</v>
      </c>
      <c r="E39" s="55"/>
      <c r="F39" s="5"/>
      <c r="G39" s="5"/>
      <c r="I39" s="5"/>
    </row>
    <row r="40" spans="2:9" x14ac:dyDescent="0.25">
      <c r="B40" s="54"/>
      <c r="C40" s="5"/>
      <c r="D40" s="5"/>
      <c r="E40" s="39"/>
      <c r="F40" s="56"/>
      <c r="G40" s="5"/>
      <c r="H40" s="5"/>
      <c r="I40" s="5"/>
    </row>
    <row r="41" spans="2:9" x14ac:dyDescent="0.25">
      <c r="B41" s="3" t="s">
        <v>303</v>
      </c>
      <c r="C41" s="46" t="s">
        <v>58</v>
      </c>
      <c r="D41" s="46" t="s">
        <v>1</v>
      </c>
      <c r="E41" s="46" t="s">
        <v>2</v>
      </c>
      <c r="F41" s="46" t="s">
        <v>3</v>
      </c>
      <c r="G41" s="46" t="s">
        <v>8</v>
      </c>
      <c r="H41" s="303" t="s">
        <v>6</v>
      </c>
      <c r="I41" s="304"/>
    </row>
    <row r="42" spans="2:9" ht="21.95" customHeight="1" x14ac:dyDescent="0.25">
      <c r="B42" s="67">
        <v>122</v>
      </c>
      <c r="C42" s="69" t="s">
        <v>241</v>
      </c>
      <c r="D42" s="69" t="s">
        <v>249</v>
      </c>
      <c r="E42" s="76">
        <v>215</v>
      </c>
      <c r="F42" s="92">
        <v>10</v>
      </c>
      <c r="G42" s="76">
        <f>E42*F42</f>
        <v>2150</v>
      </c>
      <c r="H42" s="278"/>
      <c r="I42" s="279"/>
    </row>
    <row r="43" spans="2:9" ht="21.95" customHeight="1" x14ac:dyDescent="0.25">
      <c r="B43" s="67">
        <v>122</v>
      </c>
      <c r="C43" s="65" t="s">
        <v>243</v>
      </c>
      <c r="D43" s="65" t="s">
        <v>249</v>
      </c>
      <c r="E43" s="66">
        <v>215</v>
      </c>
      <c r="F43" s="67">
        <v>10</v>
      </c>
      <c r="G43" s="66">
        <f>E43*F43</f>
        <v>2150</v>
      </c>
      <c r="H43" s="278"/>
      <c r="I43" s="279"/>
    </row>
    <row r="44" spans="2:9" ht="21.95" customHeight="1" x14ac:dyDescent="0.25">
      <c r="B44" s="67">
        <v>122</v>
      </c>
      <c r="C44" s="65" t="s">
        <v>254</v>
      </c>
      <c r="D44" s="65" t="s">
        <v>249</v>
      </c>
      <c r="E44" s="66">
        <v>215</v>
      </c>
      <c r="F44" s="67">
        <v>10</v>
      </c>
      <c r="G44" s="66">
        <f>E44*F44</f>
        <v>2150</v>
      </c>
      <c r="H44" s="95"/>
      <c r="I44" s="96"/>
    </row>
    <row r="45" spans="2:9" ht="21.95" customHeight="1" x14ac:dyDescent="0.25">
      <c r="B45" s="67">
        <v>122</v>
      </c>
      <c r="C45" s="65" t="s">
        <v>331</v>
      </c>
      <c r="D45" s="65" t="s">
        <v>249</v>
      </c>
      <c r="E45" s="66">
        <v>215</v>
      </c>
      <c r="F45" s="67">
        <v>9</v>
      </c>
      <c r="G45" s="66">
        <f>E45*F45</f>
        <v>1935</v>
      </c>
      <c r="H45" s="95"/>
      <c r="I45" s="96"/>
    </row>
    <row r="46" spans="2:9" ht="21.95" customHeight="1" x14ac:dyDescent="0.25">
      <c r="B46" s="67">
        <v>122</v>
      </c>
      <c r="C46" s="65" t="s">
        <v>256</v>
      </c>
      <c r="D46" s="65" t="s">
        <v>250</v>
      </c>
      <c r="E46" s="66">
        <v>190</v>
      </c>
      <c r="F46" s="67">
        <v>10</v>
      </c>
      <c r="G46" s="66">
        <f t="shared" ref="G46:G51" si="1">E46*F46</f>
        <v>1900</v>
      </c>
      <c r="H46" s="95"/>
      <c r="I46" s="96"/>
    </row>
    <row r="47" spans="2:9" ht="21.95" customHeight="1" x14ac:dyDescent="0.25">
      <c r="B47" s="67">
        <v>122</v>
      </c>
      <c r="C47" s="65" t="s">
        <v>257</v>
      </c>
      <c r="D47" s="65" t="s">
        <v>250</v>
      </c>
      <c r="E47" s="66">
        <v>190</v>
      </c>
      <c r="F47" s="67">
        <v>10</v>
      </c>
      <c r="G47" s="66">
        <f t="shared" si="1"/>
        <v>1900</v>
      </c>
      <c r="H47" s="95"/>
      <c r="I47" s="96"/>
    </row>
    <row r="48" spans="2:9" ht="21.95" customHeight="1" x14ac:dyDescent="0.25">
      <c r="B48" s="67">
        <v>122</v>
      </c>
      <c r="C48" s="65" t="s">
        <v>258</v>
      </c>
      <c r="D48" s="65" t="s">
        <v>250</v>
      </c>
      <c r="E48" s="66">
        <v>190</v>
      </c>
      <c r="F48" s="67">
        <v>10</v>
      </c>
      <c r="G48" s="66">
        <f t="shared" si="1"/>
        <v>1900</v>
      </c>
      <c r="H48" s="95"/>
      <c r="I48" s="96"/>
    </row>
    <row r="49" spans="2:9" ht="21.95" customHeight="1" x14ac:dyDescent="0.25">
      <c r="B49" s="67">
        <v>122</v>
      </c>
      <c r="C49" s="65" t="s">
        <v>259</v>
      </c>
      <c r="D49" s="65" t="s">
        <v>250</v>
      </c>
      <c r="E49" s="66">
        <v>190</v>
      </c>
      <c r="F49" s="67">
        <v>10</v>
      </c>
      <c r="G49" s="66">
        <f t="shared" si="1"/>
        <v>1900</v>
      </c>
      <c r="H49" s="95"/>
      <c r="I49" s="96"/>
    </row>
    <row r="50" spans="2:9" ht="21.95" customHeight="1" x14ac:dyDescent="0.25">
      <c r="B50" s="67">
        <v>122</v>
      </c>
      <c r="C50" s="65" t="s">
        <v>260</v>
      </c>
      <c r="D50" s="65" t="s">
        <v>250</v>
      </c>
      <c r="E50" s="66">
        <v>190</v>
      </c>
      <c r="F50" s="67">
        <v>10</v>
      </c>
      <c r="G50" s="66">
        <f t="shared" si="1"/>
        <v>1900</v>
      </c>
      <c r="H50" s="95"/>
      <c r="I50" s="96"/>
    </row>
    <row r="51" spans="2:9" ht="21.95" customHeight="1" x14ac:dyDescent="0.25">
      <c r="B51" s="67">
        <v>122</v>
      </c>
      <c r="C51" s="65" t="s">
        <v>262</v>
      </c>
      <c r="D51" s="65" t="s">
        <v>250</v>
      </c>
      <c r="E51" s="66">
        <v>190</v>
      </c>
      <c r="F51" s="67">
        <v>10</v>
      </c>
      <c r="G51" s="66">
        <f t="shared" si="1"/>
        <v>1900</v>
      </c>
      <c r="H51" s="95"/>
      <c r="I51" s="96"/>
    </row>
    <row r="52" spans="2:9" x14ac:dyDescent="0.25">
      <c r="B52" s="94"/>
      <c r="C52" s="10"/>
      <c r="D52" s="10"/>
      <c r="E52" s="11"/>
      <c r="F52" s="94"/>
      <c r="G52" s="42">
        <f>SUM(G42:G51)</f>
        <v>19785</v>
      </c>
      <c r="H52" s="275"/>
      <c r="I52" s="276"/>
    </row>
  </sheetData>
  <mergeCells count="8">
    <mergeCell ref="H5:I5"/>
    <mergeCell ref="H11:I11"/>
    <mergeCell ref="H52:I52"/>
    <mergeCell ref="H41:I41"/>
    <mergeCell ref="H42:I42"/>
    <mergeCell ref="H43:I43"/>
    <mergeCell ref="H12:I12"/>
    <mergeCell ref="H16:I16"/>
  </mergeCells>
  <pageMargins left="0.23622047244094491" right="0.23622047244094491" top="0.35433070866141736" bottom="0.35433070866141736" header="0.31496062992125984" footer="0.31496062992125984"/>
  <pageSetup orientation="landscape" verticalDpi="14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>
      <selection activeCell="C8" sqref="C8"/>
    </sheetView>
  </sheetViews>
  <sheetFormatPr baseColWidth="10" defaultRowHeight="15" x14ac:dyDescent="0.25"/>
  <cols>
    <col min="1" max="1" width="1.85546875" customWidth="1"/>
    <col min="2" max="2" width="6" style="59" customWidth="1"/>
    <col min="3" max="3" width="30.140625" customWidth="1"/>
    <col min="4" max="4" width="27.140625" customWidth="1"/>
    <col min="5" max="5" width="8.42578125" customWidth="1"/>
    <col min="6" max="6" width="11" style="59" customWidth="1"/>
    <col min="7" max="7" width="10.7109375" customWidth="1"/>
    <col min="9" max="9" width="22.85546875" customWidth="1"/>
  </cols>
  <sheetData>
    <row r="3" spans="1:10" x14ac:dyDescent="0.25">
      <c r="A3" s="5"/>
      <c r="B3" s="54"/>
      <c r="C3" s="5"/>
      <c r="D3" s="1" t="s">
        <v>253</v>
      </c>
      <c r="E3" s="55"/>
      <c r="F3" s="5"/>
      <c r="G3" s="5"/>
      <c r="H3" s="5"/>
    </row>
    <row r="4" spans="1:10" x14ac:dyDescent="0.25">
      <c r="A4" s="5"/>
      <c r="B4" s="54"/>
      <c r="C4" s="5"/>
      <c r="D4" s="1" t="s">
        <v>360</v>
      </c>
      <c r="E4" s="55"/>
      <c r="F4" s="5"/>
      <c r="G4" s="5"/>
      <c r="H4" s="5"/>
    </row>
    <row r="5" spans="1:10" x14ac:dyDescent="0.25">
      <c r="A5" s="5"/>
      <c r="B5" s="54"/>
      <c r="C5" s="5"/>
      <c r="D5" s="5"/>
      <c r="E5" s="1"/>
      <c r="F5" s="55"/>
      <c r="G5" s="5"/>
      <c r="H5" s="5"/>
      <c r="I5" s="5"/>
    </row>
    <row r="6" spans="1:10" x14ac:dyDescent="0.25">
      <c r="A6" s="5"/>
      <c r="B6" s="54"/>
      <c r="C6" s="5"/>
      <c r="D6" s="5"/>
      <c r="E6" s="5"/>
      <c r="F6" s="54"/>
      <c r="G6" s="5"/>
      <c r="H6" s="5"/>
      <c r="I6" s="5"/>
    </row>
    <row r="7" spans="1:10" x14ac:dyDescent="0.25">
      <c r="A7" s="5"/>
      <c r="B7" s="3" t="s">
        <v>303</v>
      </c>
      <c r="C7" s="47" t="s">
        <v>326</v>
      </c>
      <c r="D7" s="46" t="s">
        <v>1</v>
      </c>
      <c r="E7" s="46" t="s">
        <v>2</v>
      </c>
      <c r="F7" s="46" t="s">
        <v>3</v>
      </c>
      <c r="G7" s="46" t="s">
        <v>8</v>
      </c>
      <c r="H7" s="2" t="s">
        <v>6</v>
      </c>
      <c r="I7" s="46"/>
    </row>
    <row r="8" spans="1:10" ht="26.25" x14ac:dyDescent="0.25">
      <c r="A8" s="5"/>
      <c r="B8" s="52">
        <v>122</v>
      </c>
      <c r="C8" s="10" t="s">
        <v>109</v>
      </c>
      <c r="D8" s="43" t="s">
        <v>111</v>
      </c>
      <c r="E8" s="40">
        <f>G8/F8</f>
        <v>159.09090909090909</v>
      </c>
      <c r="F8" s="52">
        <v>11</v>
      </c>
      <c r="G8" s="11">
        <v>1750</v>
      </c>
      <c r="H8" s="275"/>
      <c r="I8" s="276"/>
    </row>
    <row r="9" spans="1:10" ht="26.25" x14ac:dyDescent="0.25">
      <c r="A9" s="5"/>
      <c r="B9" s="52">
        <v>122</v>
      </c>
      <c r="C9" s="10" t="s">
        <v>112</v>
      </c>
      <c r="D9" s="43" t="s">
        <v>113</v>
      </c>
      <c r="E9" s="40">
        <f>G9/F9</f>
        <v>136.36363636363637</v>
      </c>
      <c r="F9" s="52">
        <v>11</v>
      </c>
      <c r="G9" s="11">
        <v>1500</v>
      </c>
      <c r="H9" s="275"/>
      <c r="I9" s="276"/>
    </row>
    <row r="10" spans="1:10" ht="26.25" x14ac:dyDescent="0.25">
      <c r="A10" s="5"/>
      <c r="B10" s="52">
        <v>122</v>
      </c>
      <c r="C10" s="10" t="s">
        <v>115</v>
      </c>
      <c r="D10" s="43" t="s">
        <v>116</v>
      </c>
      <c r="E10" s="40">
        <f>G10/F10</f>
        <v>136.36363636363637</v>
      </c>
      <c r="F10" s="52">
        <v>11</v>
      </c>
      <c r="G10" s="11">
        <v>1500</v>
      </c>
      <c r="H10" s="275"/>
      <c r="I10" s="276"/>
    </row>
    <row r="11" spans="1:10" ht="26.25" x14ac:dyDescent="0.25">
      <c r="A11" s="5"/>
      <c r="B11" s="52">
        <v>122</v>
      </c>
      <c r="C11" s="10" t="s">
        <v>285</v>
      </c>
      <c r="D11" s="43" t="s">
        <v>287</v>
      </c>
      <c r="E11" s="40">
        <f>G11/F11</f>
        <v>111</v>
      </c>
      <c r="F11" s="52">
        <v>11</v>
      </c>
      <c r="G11" s="11">
        <v>1221</v>
      </c>
      <c r="H11" s="275"/>
      <c r="I11" s="276"/>
      <c r="J11" s="77"/>
    </row>
    <row r="12" spans="1:10" ht="21.75" customHeight="1" x14ac:dyDescent="0.25">
      <c r="A12" s="5"/>
      <c r="B12" s="52">
        <v>122</v>
      </c>
      <c r="C12" s="10" t="s">
        <v>286</v>
      </c>
      <c r="D12" s="43" t="s">
        <v>288</v>
      </c>
      <c r="E12" s="40">
        <f>G12/F12</f>
        <v>24.09090909090909</v>
      </c>
      <c r="F12" s="52">
        <v>11</v>
      </c>
      <c r="G12" s="11">
        <v>265</v>
      </c>
      <c r="H12" s="275"/>
      <c r="I12" s="276"/>
      <c r="J12" s="77"/>
    </row>
    <row r="13" spans="1:10" ht="22.5" customHeight="1" x14ac:dyDescent="0.25">
      <c r="A13" s="5"/>
      <c r="B13" s="52"/>
      <c r="C13" s="10"/>
      <c r="D13" s="43"/>
      <c r="E13" s="40"/>
      <c r="F13" s="52"/>
      <c r="G13" s="41">
        <f>SUM(G8:G12)</f>
        <v>6236</v>
      </c>
      <c r="H13" s="275"/>
      <c r="I13" s="276"/>
    </row>
    <row r="14" spans="1:10" x14ac:dyDescent="0.25">
      <c r="A14" s="5"/>
      <c r="B14" s="54"/>
      <c r="C14" s="5"/>
      <c r="D14" s="5"/>
      <c r="E14" s="5"/>
      <c r="F14" s="54"/>
      <c r="G14" s="5"/>
      <c r="H14" s="5"/>
      <c r="I14" s="5"/>
    </row>
    <row r="15" spans="1:10" x14ac:dyDescent="0.25">
      <c r="A15" s="5"/>
      <c r="B15" s="54"/>
      <c r="C15" s="5"/>
      <c r="D15" s="5"/>
      <c r="E15" s="5"/>
      <c r="F15" s="54"/>
      <c r="G15" s="5"/>
      <c r="H15" s="5"/>
      <c r="I15" s="5"/>
    </row>
    <row r="16" spans="1:10" x14ac:dyDescent="0.25">
      <c r="A16" s="5"/>
      <c r="B16" s="54"/>
      <c r="C16" s="5"/>
      <c r="D16" s="5"/>
      <c r="E16" s="5"/>
      <c r="F16" s="54"/>
      <c r="G16" s="5"/>
      <c r="H16" s="5"/>
      <c r="I16" s="5"/>
    </row>
    <row r="17" spans="1:9" x14ac:dyDescent="0.25">
      <c r="A17" s="5"/>
      <c r="B17" s="54"/>
      <c r="C17" s="5"/>
      <c r="D17" s="5"/>
      <c r="E17" s="5"/>
      <c r="F17" s="54"/>
      <c r="G17" s="5"/>
      <c r="H17" s="5"/>
      <c r="I17" s="5"/>
    </row>
    <row r="18" spans="1:9" x14ac:dyDescent="0.25">
      <c r="A18" s="5"/>
      <c r="B18" s="54"/>
      <c r="C18" s="5"/>
      <c r="D18" s="5"/>
      <c r="E18" s="5"/>
      <c r="F18" s="54"/>
      <c r="G18" s="5"/>
      <c r="H18" s="5"/>
      <c r="I18" s="5"/>
    </row>
    <row r="19" spans="1:9" x14ac:dyDescent="0.25">
      <c r="A19" s="5"/>
      <c r="B19" s="54"/>
      <c r="C19" s="5"/>
      <c r="D19" s="5"/>
      <c r="E19" s="5"/>
      <c r="F19" s="54"/>
      <c r="G19" s="5"/>
      <c r="H19" s="5"/>
      <c r="I19" s="5"/>
    </row>
    <row r="20" spans="1:9" x14ac:dyDescent="0.25">
      <c r="A20" s="5"/>
      <c r="B20" s="54"/>
      <c r="C20" s="5"/>
      <c r="D20" s="5"/>
      <c r="E20" s="5"/>
      <c r="F20" s="54"/>
      <c r="G20" s="5"/>
      <c r="H20" s="5"/>
      <c r="I20" s="5"/>
    </row>
    <row r="21" spans="1:9" x14ac:dyDescent="0.25">
      <c r="A21" s="5"/>
      <c r="B21" s="54"/>
      <c r="C21" s="5"/>
      <c r="D21" s="5"/>
      <c r="E21" s="5"/>
      <c r="F21" s="54"/>
      <c r="G21" s="5"/>
      <c r="H21" s="5"/>
      <c r="I21" s="5"/>
    </row>
    <row r="22" spans="1:9" x14ac:dyDescent="0.25">
      <c r="A22" s="5"/>
      <c r="B22" s="54"/>
      <c r="C22" s="5"/>
      <c r="D22" s="5"/>
      <c r="E22" s="5"/>
      <c r="F22" s="54"/>
      <c r="G22" s="5"/>
      <c r="H22" s="5"/>
      <c r="I22" s="5"/>
    </row>
    <row r="23" spans="1:9" x14ac:dyDescent="0.25">
      <c r="A23" s="5"/>
      <c r="B23" s="54"/>
      <c r="C23" s="5"/>
      <c r="D23" s="5"/>
      <c r="E23" s="5"/>
      <c r="F23" s="54"/>
      <c r="G23" s="5"/>
      <c r="H23" s="5"/>
      <c r="I23" s="5"/>
    </row>
    <row r="24" spans="1:9" x14ac:dyDescent="0.25">
      <c r="A24" s="5"/>
      <c r="B24" s="54"/>
      <c r="C24" s="5"/>
      <c r="D24" s="5"/>
      <c r="E24" s="5"/>
      <c r="F24" s="54"/>
      <c r="G24" s="5"/>
      <c r="H24" s="5"/>
      <c r="I24" s="5"/>
    </row>
    <row r="25" spans="1:9" x14ac:dyDescent="0.25">
      <c r="A25" s="5"/>
      <c r="B25" s="54"/>
      <c r="C25" s="5"/>
      <c r="D25" s="5"/>
      <c r="E25" s="5"/>
      <c r="F25" s="54"/>
      <c r="G25" s="5"/>
      <c r="H25" s="5"/>
      <c r="I25" s="5"/>
    </row>
    <row r="26" spans="1:9" x14ac:dyDescent="0.25">
      <c r="A26" s="5"/>
      <c r="B26" s="54"/>
      <c r="C26" s="5"/>
      <c r="D26" s="5"/>
      <c r="E26" s="5"/>
      <c r="F26" s="54"/>
      <c r="G26" s="5"/>
      <c r="H26" s="5"/>
      <c r="I26" s="5"/>
    </row>
    <row r="27" spans="1:9" x14ac:dyDescent="0.25">
      <c r="A27" s="5"/>
      <c r="B27" s="54"/>
      <c r="C27" s="5"/>
      <c r="D27" s="5"/>
      <c r="E27" s="5"/>
      <c r="F27" s="54"/>
      <c r="G27" s="5"/>
      <c r="H27" s="5"/>
      <c r="I27" s="5"/>
    </row>
    <row r="28" spans="1:9" x14ac:dyDescent="0.25">
      <c r="A28" s="5"/>
      <c r="B28" s="54"/>
      <c r="C28" s="5"/>
      <c r="D28" s="5"/>
      <c r="E28" s="5"/>
      <c r="F28" s="54"/>
      <c r="G28" s="5"/>
      <c r="H28" s="5"/>
      <c r="I28" s="5"/>
    </row>
    <row r="29" spans="1:9" x14ac:dyDescent="0.25">
      <c r="A29" s="5"/>
      <c r="B29" s="54"/>
      <c r="C29" s="5"/>
      <c r="D29" s="5"/>
      <c r="E29" s="5"/>
      <c r="F29" s="54"/>
      <c r="G29" s="5"/>
      <c r="H29" s="5"/>
      <c r="I29" s="5"/>
    </row>
    <row r="30" spans="1:9" x14ac:dyDescent="0.25">
      <c r="A30" s="5"/>
      <c r="B30" s="54"/>
      <c r="C30" s="5"/>
      <c r="D30" s="5"/>
      <c r="E30" s="5"/>
      <c r="F30" s="54"/>
      <c r="G30" s="5"/>
      <c r="H30" s="5"/>
      <c r="I30" s="5"/>
    </row>
  </sheetData>
  <mergeCells count="6">
    <mergeCell ref="H13:I13"/>
    <mergeCell ref="H8:I8"/>
    <mergeCell ref="H9:I9"/>
    <mergeCell ref="H10:I10"/>
    <mergeCell ref="H11:I11"/>
    <mergeCell ref="H12:I12"/>
  </mergeCells>
  <pageMargins left="0.23622047244094491" right="0.23622047244094491" top="0.74803149606299213" bottom="0.74803149606299213" header="0.31496062992125984" footer="0.31496062992125984"/>
  <pageSetup orientation="landscape" verticalDpi="144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workbookViewId="0">
      <selection activeCell="G7" sqref="G7"/>
    </sheetView>
  </sheetViews>
  <sheetFormatPr baseColWidth="10" defaultRowHeight="15" x14ac:dyDescent="0.25"/>
  <cols>
    <col min="1" max="1" width="3" customWidth="1"/>
    <col min="2" max="2" width="5.85546875" style="59" customWidth="1"/>
    <col min="3" max="3" width="29.28515625" customWidth="1"/>
    <col min="4" max="4" width="29" customWidth="1"/>
    <col min="5" max="5" width="9" customWidth="1"/>
    <col min="6" max="6" width="7.42578125" style="59" customWidth="1"/>
    <col min="7" max="7" width="12.7109375" style="62" customWidth="1"/>
    <col min="9" max="9" width="24.5703125" customWidth="1"/>
  </cols>
  <sheetData>
    <row r="3" spans="2:9" x14ac:dyDescent="0.25">
      <c r="D3" s="1" t="s">
        <v>265</v>
      </c>
      <c r="E3" s="1"/>
      <c r="F3" s="54"/>
      <c r="G3" s="60"/>
    </row>
    <row r="4" spans="2:9" x14ac:dyDescent="0.25">
      <c r="D4" s="1" t="s">
        <v>361</v>
      </c>
      <c r="E4" s="1"/>
      <c r="F4" s="54"/>
      <c r="G4" s="60"/>
    </row>
    <row r="6" spans="2:9" x14ac:dyDescent="0.25">
      <c r="B6" s="46" t="s">
        <v>303</v>
      </c>
      <c r="C6" s="46" t="s">
        <v>326</v>
      </c>
      <c r="D6" s="46" t="s">
        <v>1</v>
      </c>
      <c r="E6" s="46" t="s">
        <v>2</v>
      </c>
      <c r="F6" s="46" t="s">
        <v>3</v>
      </c>
      <c r="G6" s="61" t="s">
        <v>8</v>
      </c>
      <c r="H6" s="2" t="s">
        <v>6</v>
      </c>
      <c r="I6" s="46"/>
    </row>
    <row r="7" spans="2:9" ht="24.95" customHeight="1" x14ac:dyDescent="0.25">
      <c r="B7" s="58">
        <v>122</v>
      </c>
      <c r="C7" s="65" t="s">
        <v>108</v>
      </c>
      <c r="D7" s="65" t="s">
        <v>264</v>
      </c>
      <c r="E7" s="66">
        <f t="shared" ref="E7:E13" si="0">G7/F7</f>
        <v>163.63636363636363</v>
      </c>
      <c r="F7" s="67">
        <v>11</v>
      </c>
      <c r="G7" s="66">
        <v>1800</v>
      </c>
      <c r="H7" s="294"/>
      <c r="I7" s="295"/>
    </row>
    <row r="8" spans="2:9" ht="24.95" customHeight="1" x14ac:dyDescent="0.25">
      <c r="B8" s="58">
        <v>122</v>
      </c>
      <c r="C8" s="65" t="s">
        <v>88</v>
      </c>
      <c r="D8" s="65" t="s">
        <v>89</v>
      </c>
      <c r="E8" s="66">
        <f t="shared" si="0"/>
        <v>193.18181818181819</v>
      </c>
      <c r="F8" s="67">
        <v>11</v>
      </c>
      <c r="G8" s="66">
        <v>2125</v>
      </c>
      <c r="H8" s="294"/>
      <c r="I8" s="295"/>
    </row>
    <row r="9" spans="2:9" ht="24.95" customHeight="1" x14ac:dyDescent="0.25">
      <c r="B9" s="86">
        <v>122</v>
      </c>
      <c r="C9" s="65" t="s">
        <v>327</v>
      </c>
      <c r="D9" s="65" t="s">
        <v>328</v>
      </c>
      <c r="E9" s="66">
        <f t="shared" si="0"/>
        <v>113.63636363636364</v>
      </c>
      <c r="F9" s="67">
        <v>11</v>
      </c>
      <c r="G9" s="66">
        <v>1250</v>
      </c>
      <c r="H9" s="294"/>
      <c r="I9" s="295"/>
    </row>
    <row r="10" spans="2:9" ht="27.75" customHeight="1" x14ac:dyDescent="0.25">
      <c r="B10" s="90">
        <v>122</v>
      </c>
      <c r="C10" s="65" t="s">
        <v>356</v>
      </c>
      <c r="D10" s="73" t="s">
        <v>357</v>
      </c>
      <c r="E10" s="66">
        <f t="shared" si="0"/>
        <v>68.181818181818187</v>
      </c>
      <c r="F10" s="67">
        <v>11</v>
      </c>
      <c r="G10" s="66">
        <v>750</v>
      </c>
      <c r="H10" s="294"/>
      <c r="I10" s="295"/>
    </row>
    <row r="11" spans="2:9" ht="24.95" customHeight="1" x14ac:dyDescent="0.25">
      <c r="B11" s="90">
        <v>112</v>
      </c>
      <c r="C11" s="65" t="s">
        <v>335</v>
      </c>
      <c r="D11" s="65" t="s">
        <v>334</v>
      </c>
      <c r="E11" s="66">
        <f t="shared" si="0"/>
        <v>136.36363636363637</v>
      </c>
      <c r="F11" s="67">
        <v>11</v>
      </c>
      <c r="G11" s="66">
        <v>1500</v>
      </c>
      <c r="H11" s="294"/>
      <c r="I11" s="295"/>
    </row>
    <row r="12" spans="2:9" ht="24.95" customHeight="1" x14ac:dyDescent="0.25">
      <c r="B12" s="58">
        <v>122</v>
      </c>
      <c r="C12" s="70" t="s">
        <v>268</v>
      </c>
      <c r="D12" s="70" t="s">
        <v>267</v>
      </c>
      <c r="E12" s="71">
        <f t="shared" si="0"/>
        <v>318.18181818181819</v>
      </c>
      <c r="F12" s="74">
        <v>11</v>
      </c>
      <c r="G12" s="72">
        <v>3500</v>
      </c>
      <c r="H12" s="332"/>
      <c r="I12" s="333"/>
    </row>
    <row r="13" spans="2:9" ht="24.95" customHeight="1" x14ac:dyDescent="0.25">
      <c r="B13" s="90">
        <v>122</v>
      </c>
      <c r="C13" s="70" t="s">
        <v>337</v>
      </c>
      <c r="D13" s="70" t="s">
        <v>336</v>
      </c>
      <c r="E13" s="71">
        <f t="shared" si="0"/>
        <v>172.72727272727272</v>
      </c>
      <c r="F13" s="74">
        <v>11</v>
      </c>
      <c r="G13" s="72">
        <v>1900</v>
      </c>
      <c r="H13" s="332"/>
      <c r="I13" s="333"/>
    </row>
    <row r="14" spans="2:9" ht="19.5" customHeight="1" x14ac:dyDescent="0.25">
      <c r="B14" s="58"/>
      <c r="C14" s="57"/>
      <c r="D14" s="57"/>
      <c r="E14" s="57"/>
      <c r="F14" s="58"/>
      <c r="G14" s="64">
        <f>SUM(G7:G13)</f>
        <v>12825</v>
      </c>
      <c r="H14" s="294"/>
      <c r="I14" s="295"/>
    </row>
    <row r="20" spans="3:9" x14ac:dyDescent="0.25">
      <c r="C20" s="5"/>
      <c r="D20" s="5"/>
      <c r="E20" s="5"/>
      <c r="F20" s="5"/>
      <c r="G20" s="54"/>
      <c r="H20" s="5"/>
      <c r="I20" s="5"/>
    </row>
    <row r="21" spans="3:9" x14ac:dyDescent="0.25">
      <c r="C21" s="5"/>
      <c r="D21" s="5"/>
      <c r="E21" s="5"/>
      <c r="F21" s="5"/>
      <c r="G21" s="54"/>
      <c r="H21" s="5"/>
      <c r="I21" s="5"/>
    </row>
    <row r="22" spans="3:9" x14ac:dyDescent="0.25">
      <c r="C22" s="5"/>
      <c r="D22" s="5"/>
      <c r="E22" s="5"/>
      <c r="F22" s="5"/>
      <c r="G22" s="54"/>
      <c r="H22" s="5"/>
      <c r="I22" s="5"/>
    </row>
    <row r="30" spans="3:9" x14ac:dyDescent="0.25">
      <c r="C30" s="5"/>
      <c r="D30" s="5"/>
      <c r="E30" s="5"/>
      <c r="F30" s="5"/>
      <c r="G30" s="54"/>
      <c r="H30" s="5"/>
      <c r="I30" s="5"/>
    </row>
    <row r="31" spans="3:9" x14ac:dyDescent="0.25">
      <c r="C31" s="5"/>
      <c r="D31" s="5"/>
      <c r="E31" s="5"/>
      <c r="F31" s="5"/>
      <c r="G31" s="54"/>
      <c r="H31" s="5"/>
      <c r="I31" s="5"/>
    </row>
    <row r="32" spans="3:9" x14ac:dyDescent="0.25">
      <c r="C32" s="5"/>
      <c r="D32" s="5"/>
      <c r="E32" s="5"/>
      <c r="F32" s="5"/>
      <c r="G32" s="54"/>
      <c r="H32" s="5"/>
      <c r="I32" s="5"/>
    </row>
  </sheetData>
  <mergeCells count="8">
    <mergeCell ref="H14:I14"/>
    <mergeCell ref="H7:I7"/>
    <mergeCell ref="H8:I8"/>
    <mergeCell ref="H9:I9"/>
    <mergeCell ref="H10:I10"/>
    <mergeCell ref="H11:I11"/>
    <mergeCell ref="H12:I12"/>
    <mergeCell ref="H13:I13"/>
  </mergeCells>
  <pageMargins left="0.23622047244094491" right="0.23622047244094491" top="0.74803149606299213" bottom="0.74803149606299213" header="0.31496062992125984" footer="0.31496062992125984"/>
  <pageSetup orientation="landscape" verticalDpi="144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I55" sqref="I55"/>
    </sheetView>
  </sheetViews>
  <sheetFormatPr baseColWidth="10" defaultRowHeight="15" x14ac:dyDescent="0.25"/>
  <cols>
    <col min="1" max="1" width="2.42578125" customWidth="1"/>
    <col min="2" max="2" width="6" customWidth="1"/>
    <col min="3" max="3" width="31.140625" bestFit="1" customWidth="1"/>
    <col min="4" max="4" width="16.7109375" customWidth="1"/>
    <col min="5" max="5" width="10.85546875" customWidth="1"/>
    <col min="6" max="6" width="6.7109375" customWidth="1"/>
    <col min="7" max="7" width="11.5703125" customWidth="1"/>
    <col min="9" max="9" width="34.140625" customWidth="1"/>
  </cols>
  <sheetData>
    <row r="1" spans="1:9" x14ac:dyDescent="0.25">
      <c r="A1" s="5"/>
      <c r="B1" s="54"/>
      <c r="C1" s="5"/>
      <c r="D1" s="5"/>
      <c r="E1" s="5"/>
      <c r="F1" s="54"/>
      <c r="G1" s="5"/>
      <c r="H1" s="5"/>
      <c r="I1" s="5"/>
    </row>
    <row r="2" spans="1:9" ht="9" customHeight="1" x14ac:dyDescent="0.25">
      <c r="A2" s="5"/>
      <c r="B2" s="54"/>
      <c r="C2" s="5"/>
      <c r="D2" s="5"/>
      <c r="E2" s="5"/>
      <c r="F2" s="54"/>
      <c r="G2" s="5"/>
      <c r="H2" s="5"/>
      <c r="I2" s="5"/>
    </row>
    <row r="3" spans="1:9" x14ac:dyDescent="0.25">
      <c r="A3" s="5"/>
      <c r="B3" s="54"/>
      <c r="C3" s="5"/>
      <c r="D3" s="1" t="s">
        <v>424</v>
      </c>
      <c r="E3" s="55"/>
      <c r="F3" s="1"/>
      <c r="G3" s="5"/>
      <c r="H3" s="5"/>
      <c r="I3" s="5"/>
    </row>
    <row r="4" spans="1:9" x14ac:dyDescent="0.25">
      <c r="A4" s="5"/>
      <c r="B4" s="54"/>
      <c r="C4" s="5"/>
      <c r="D4" s="1" t="s">
        <v>426</v>
      </c>
      <c r="E4" s="1"/>
      <c r="F4" s="1"/>
      <c r="G4" s="5"/>
      <c r="H4" s="5"/>
      <c r="I4" s="5"/>
    </row>
    <row r="5" spans="1:9" x14ac:dyDescent="0.25">
      <c r="A5" s="5"/>
      <c r="B5" s="54"/>
      <c r="C5" s="5"/>
      <c r="D5" s="1" t="s">
        <v>429</v>
      </c>
      <c r="E5" s="1"/>
      <c r="F5" s="5"/>
      <c r="G5" s="5"/>
      <c r="H5" s="5"/>
      <c r="I5" s="5"/>
    </row>
    <row r="6" spans="1:9" x14ac:dyDescent="0.25">
      <c r="A6" s="5"/>
      <c r="B6" s="54"/>
      <c r="C6" s="5"/>
      <c r="D6" s="1"/>
      <c r="E6" s="1"/>
      <c r="F6" s="1"/>
      <c r="G6" s="5"/>
      <c r="H6" s="5"/>
      <c r="I6" s="5"/>
    </row>
    <row r="7" spans="1:9" x14ac:dyDescent="0.25">
      <c r="A7" s="5"/>
      <c r="B7" s="118" t="s">
        <v>303</v>
      </c>
      <c r="C7" s="46" t="s">
        <v>423</v>
      </c>
      <c r="D7" s="46" t="s">
        <v>1</v>
      </c>
      <c r="E7" s="46" t="s">
        <v>2</v>
      </c>
      <c r="F7" s="46" t="s">
        <v>3</v>
      </c>
      <c r="G7" s="46" t="s">
        <v>8</v>
      </c>
      <c r="H7" s="2" t="s">
        <v>6</v>
      </c>
      <c r="I7" s="46"/>
    </row>
    <row r="8" spans="1:9" ht="18" customHeight="1" x14ac:dyDescent="0.25">
      <c r="A8" s="5"/>
      <c r="B8" s="67">
        <v>122</v>
      </c>
      <c r="C8" s="65" t="s">
        <v>242</v>
      </c>
      <c r="D8" s="65" t="s">
        <v>249</v>
      </c>
      <c r="E8" s="66">
        <v>196</v>
      </c>
      <c r="F8" s="67">
        <v>11</v>
      </c>
      <c r="G8" s="66">
        <f>E8*F8</f>
        <v>2156</v>
      </c>
      <c r="H8" s="278"/>
      <c r="I8" s="279"/>
    </row>
    <row r="9" spans="1:9" ht="18" customHeight="1" x14ac:dyDescent="0.25">
      <c r="A9" s="5"/>
      <c r="B9" s="67">
        <v>122</v>
      </c>
      <c r="C9" s="65" t="s">
        <v>241</v>
      </c>
      <c r="D9" s="65" t="s">
        <v>249</v>
      </c>
      <c r="E9" s="66">
        <v>196</v>
      </c>
      <c r="F9" s="67">
        <v>11</v>
      </c>
      <c r="G9" s="66">
        <f t="shared" ref="G9:G24" si="0">E9*F9</f>
        <v>2156</v>
      </c>
      <c r="H9" s="278"/>
      <c r="I9" s="279"/>
    </row>
    <row r="10" spans="1:9" ht="18" customHeight="1" x14ac:dyDescent="0.25">
      <c r="A10" s="5"/>
      <c r="B10" s="67">
        <v>122</v>
      </c>
      <c r="C10" s="65" t="s">
        <v>243</v>
      </c>
      <c r="D10" s="65" t="s">
        <v>249</v>
      </c>
      <c r="E10" s="66">
        <v>196</v>
      </c>
      <c r="F10" s="67">
        <v>11</v>
      </c>
      <c r="G10" s="66">
        <f t="shared" si="0"/>
        <v>2156</v>
      </c>
      <c r="H10" s="278"/>
      <c r="I10" s="279"/>
    </row>
    <row r="11" spans="1:9" ht="18" customHeight="1" x14ac:dyDescent="0.25">
      <c r="A11" s="5"/>
      <c r="B11" s="67">
        <v>122</v>
      </c>
      <c r="C11" s="65" t="s">
        <v>254</v>
      </c>
      <c r="D11" s="65" t="s">
        <v>249</v>
      </c>
      <c r="E11" s="66">
        <v>196</v>
      </c>
      <c r="F11" s="67">
        <v>11</v>
      </c>
      <c r="G11" s="66">
        <f t="shared" si="0"/>
        <v>2156</v>
      </c>
      <c r="H11" s="278"/>
      <c r="I11" s="279"/>
    </row>
    <row r="12" spans="1:9" ht="18" customHeight="1" x14ac:dyDescent="0.25">
      <c r="A12" s="5"/>
      <c r="B12" s="67">
        <v>122</v>
      </c>
      <c r="C12" s="65" t="s">
        <v>374</v>
      </c>
      <c r="D12" s="65" t="s">
        <v>249</v>
      </c>
      <c r="E12" s="66">
        <v>196</v>
      </c>
      <c r="F12" s="67">
        <v>11</v>
      </c>
      <c r="G12" s="66">
        <f>E12*F12</f>
        <v>2156</v>
      </c>
      <c r="H12" s="278"/>
      <c r="I12" s="279"/>
    </row>
    <row r="13" spans="1:9" ht="18" customHeight="1" x14ac:dyDescent="0.25">
      <c r="A13" s="5"/>
      <c r="B13" s="67">
        <v>122</v>
      </c>
      <c r="C13" s="65" t="s">
        <v>318</v>
      </c>
      <c r="D13" s="65" t="s">
        <v>249</v>
      </c>
      <c r="E13" s="66">
        <v>196</v>
      </c>
      <c r="F13" s="67">
        <v>12</v>
      </c>
      <c r="G13" s="66">
        <f t="shared" si="0"/>
        <v>2352</v>
      </c>
      <c r="H13" s="334"/>
      <c r="I13" s="335"/>
    </row>
    <row r="14" spans="1:9" ht="18" customHeight="1" x14ac:dyDescent="0.25">
      <c r="A14" s="5"/>
      <c r="B14" s="67">
        <v>122</v>
      </c>
      <c r="C14" s="65" t="s">
        <v>412</v>
      </c>
      <c r="D14" s="65" t="s">
        <v>249</v>
      </c>
      <c r="E14" s="66">
        <v>196</v>
      </c>
      <c r="F14" s="67">
        <v>11</v>
      </c>
      <c r="G14" s="66">
        <f t="shared" si="0"/>
        <v>2156</v>
      </c>
      <c r="H14" s="121"/>
      <c r="I14" s="122"/>
    </row>
    <row r="15" spans="1:9" ht="18" customHeight="1" x14ac:dyDescent="0.25">
      <c r="A15" s="5"/>
      <c r="B15" s="67">
        <v>122</v>
      </c>
      <c r="C15" s="65" t="s">
        <v>417</v>
      </c>
      <c r="D15" s="65" t="s">
        <v>249</v>
      </c>
      <c r="E15" s="66">
        <v>196</v>
      </c>
      <c r="F15" s="67">
        <v>11</v>
      </c>
      <c r="G15" s="66">
        <f>E15*F15</f>
        <v>2156</v>
      </c>
      <c r="H15" s="121"/>
      <c r="I15" s="122"/>
    </row>
    <row r="16" spans="1:9" ht="18" customHeight="1" x14ac:dyDescent="0.25">
      <c r="A16" s="5"/>
      <c r="B16" s="67">
        <v>122</v>
      </c>
      <c r="C16" s="65" t="s">
        <v>317</v>
      </c>
      <c r="D16" s="65" t="s">
        <v>250</v>
      </c>
      <c r="E16" s="66">
        <v>175</v>
      </c>
      <c r="F16" s="67">
        <v>11</v>
      </c>
      <c r="G16" s="66">
        <f t="shared" si="0"/>
        <v>1925</v>
      </c>
      <c r="H16" s="278"/>
      <c r="I16" s="279"/>
    </row>
    <row r="17" spans="1:11" ht="18" customHeight="1" x14ac:dyDescent="0.25">
      <c r="A17" s="5"/>
      <c r="B17" s="67">
        <v>122</v>
      </c>
      <c r="C17" s="65" t="s">
        <v>244</v>
      </c>
      <c r="D17" s="65" t="s">
        <v>250</v>
      </c>
      <c r="E17" s="66">
        <v>175</v>
      </c>
      <c r="F17" s="67">
        <v>12</v>
      </c>
      <c r="G17" s="66">
        <f>E17*F17</f>
        <v>2100</v>
      </c>
      <c r="H17" s="278"/>
      <c r="I17" s="279"/>
      <c r="K17" s="119"/>
    </row>
    <row r="18" spans="1:11" ht="18" customHeight="1" x14ac:dyDescent="0.25">
      <c r="A18" s="5"/>
      <c r="B18" s="67">
        <v>122</v>
      </c>
      <c r="C18" s="65" t="s">
        <v>378</v>
      </c>
      <c r="D18" s="65" t="s">
        <v>250</v>
      </c>
      <c r="E18" s="66">
        <v>175</v>
      </c>
      <c r="F18" s="67">
        <v>11</v>
      </c>
      <c r="G18" s="66">
        <f>E18*F18</f>
        <v>1925</v>
      </c>
      <c r="H18" s="278"/>
      <c r="I18" s="279"/>
    </row>
    <row r="19" spans="1:11" ht="18" customHeight="1" x14ac:dyDescent="0.25">
      <c r="A19" s="5"/>
      <c r="B19" s="67">
        <v>122</v>
      </c>
      <c r="C19" s="65" t="s">
        <v>256</v>
      </c>
      <c r="D19" s="65" t="s">
        <v>250</v>
      </c>
      <c r="E19" s="66">
        <v>175</v>
      </c>
      <c r="F19" s="67">
        <v>11</v>
      </c>
      <c r="G19" s="66">
        <f>E19*F19</f>
        <v>1925</v>
      </c>
      <c r="H19" s="278"/>
      <c r="I19" s="279"/>
    </row>
    <row r="20" spans="1:11" ht="18" customHeight="1" x14ac:dyDescent="0.25">
      <c r="A20" s="5"/>
      <c r="B20" s="67">
        <v>122</v>
      </c>
      <c r="C20" s="65" t="s">
        <v>257</v>
      </c>
      <c r="D20" s="65" t="s">
        <v>250</v>
      </c>
      <c r="E20" s="66">
        <v>175</v>
      </c>
      <c r="F20" s="67">
        <v>11</v>
      </c>
      <c r="G20" s="66">
        <f t="shared" si="0"/>
        <v>1925</v>
      </c>
      <c r="H20" s="278"/>
      <c r="I20" s="279"/>
    </row>
    <row r="21" spans="1:11" ht="18" customHeight="1" x14ac:dyDescent="0.25">
      <c r="A21" s="5"/>
      <c r="B21" s="67">
        <v>122</v>
      </c>
      <c r="C21" s="65" t="s">
        <v>258</v>
      </c>
      <c r="D21" s="65" t="s">
        <v>250</v>
      </c>
      <c r="E21" s="66">
        <v>175</v>
      </c>
      <c r="F21" s="67">
        <v>11</v>
      </c>
      <c r="G21" s="66">
        <f t="shared" si="0"/>
        <v>1925</v>
      </c>
      <c r="H21" s="278"/>
      <c r="I21" s="279"/>
    </row>
    <row r="22" spans="1:11" ht="18" customHeight="1" x14ac:dyDescent="0.25">
      <c r="A22" s="5"/>
      <c r="B22" s="67">
        <v>122</v>
      </c>
      <c r="C22" s="65" t="s">
        <v>259</v>
      </c>
      <c r="D22" s="65" t="s">
        <v>250</v>
      </c>
      <c r="E22" s="66">
        <v>175</v>
      </c>
      <c r="F22" s="67">
        <v>11</v>
      </c>
      <c r="G22" s="66">
        <f>E22*F22</f>
        <v>1925</v>
      </c>
      <c r="H22" s="278"/>
      <c r="I22" s="279"/>
    </row>
    <row r="23" spans="1:11" ht="18" customHeight="1" x14ac:dyDescent="0.25">
      <c r="A23" s="5"/>
      <c r="B23" s="67">
        <v>122</v>
      </c>
      <c r="C23" s="65" t="s">
        <v>260</v>
      </c>
      <c r="D23" s="65" t="s">
        <v>250</v>
      </c>
      <c r="E23" s="66">
        <v>175</v>
      </c>
      <c r="F23" s="67">
        <v>11</v>
      </c>
      <c r="G23" s="66">
        <f>E23*F23</f>
        <v>1925</v>
      </c>
      <c r="H23" s="334"/>
      <c r="I23" s="335"/>
    </row>
    <row r="24" spans="1:11" ht="18" customHeight="1" x14ac:dyDescent="0.25">
      <c r="A24" s="5"/>
      <c r="B24" s="67">
        <v>122</v>
      </c>
      <c r="C24" s="65" t="s">
        <v>397</v>
      </c>
      <c r="D24" s="65" t="s">
        <v>250</v>
      </c>
      <c r="E24" s="66">
        <v>175</v>
      </c>
      <c r="F24" s="67">
        <v>11</v>
      </c>
      <c r="G24" s="66">
        <f t="shared" si="0"/>
        <v>1925</v>
      </c>
      <c r="H24" s="334"/>
      <c r="I24" s="335"/>
    </row>
    <row r="25" spans="1:11" x14ac:dyDescent="0.25">
      <c r="A25" s="5"/>
      <c r="B25" s="118"/>
      <c r="C25" s="65"/>
      <c r="D25" s="10"/>
      <c r="E25" s="11"/>
      <c r="F25" s="118"/>
      <c r="G25" s="45">
        <f>SUM(G8:G24)</f>
        <v>34944</v>
      </c>
      <c r="H25" s="275"/>
      <c r="I25" s="276"/>
    </row>
    <row r="26" spans="1:11" x14ac:dyDescent="0.25">
      <c r="A26" s="5"/>
      <c r="B26" s="110"/>
      <c r="C26" s="111"/>
      <c r="D26" s="53"/>
      <c r="E26" s="112"/>
      <c r="F26" s="110"/>
      <c r="G26" s="113"/>
      <c r="H26" s="110"/>
      <c r="I26" s="110"/>
    </row>
    <row r="27" spans="1:11" x14ac:dyDescent="0.25">
      <c r="A27" s="5"/>
      <c r="B27" s="110"/>
      <c r="C27" s="111"/>
      <c r="D27" s="53"/>
      <c r="E27" s="112"/>
      <c r="F27" s="110"/>
      <c r="G27" s="113"/>
      <c r="H27" s="110"/>
      <c r="I27" s="110"/>
    </row>
    <row r="28" spans="1:11" x14ac:dyDescent="0.25">
      <c r="A28" s="5"/>
      <c r="B28" s="54"/>
      <c r="C28" s="5"/>
      <c r="D28" s="5"/>
      <c r="E28" s="5"/>
      <c r="F28" s="54"/>
      <c r="G28" s="5"/>
      <c r="H28" s="5"/>
      <c r="I28" s="5"/>
    </row>
    <row r="29" spans="1:11" x14ac:dyDescent="0.25">
      <c r="A29" s="5"/>
      <c r="B29" s="54"/>
      <c r="C29" s="5"/>
      <c r="D29" s="5"/>
      <c r="E29" s="5"/>
      <c r="F29" s="54"/>
      <c r="G29" s="5"/>
      <c r="H29" s="5"/>
      <c r="I29" s="5"/>
    </row>
    <row r="30" spans="1:11" x14ac:dyDescent="0.25">
      <c r="A30" s="5"/>
      <c r="B30" s="54"/>
      <c r="C30" s="5"/>
      <c r="D30" s="5"/>
      <c r="E30" s="5"/>
      <c r="F30" s="54"/>
      <c r="G30" s="5"/>
      <c r="H30" s="5"/>
      <c r="I30" s="5"/>
    </row>
    <row r="31" spans="1:11" x14ac:dyDescent="0.25">
      <c r="A31" s="5"/>
      <c r="B31" s="54"/>
      <c r="C31" s="5"/>
      <c r="D31" s="5"/>
      <c r="E31" s="5"/>
      <c r="F31" s="54"/>
      <c r="G31" s="5"/>
      <c r="H31" s="5"/>
      <c r="I31" s="5"/>
    </row>
    <row r="32" spans="1:11" x14ac:dyDescent="0.25">
      <c r="A32" s="5"/>
      <c r="B32" s="54"/>
      <c r="C32" s="5"/>
      <c r="D32" s="5"/>
      <c r="E32" s="5"/>
      <c r="F32" s="54"/>
      <c r="G32" s="5"/>
      <c r="H32" s="5"/>
      <c r="I32" s="5"/>
    </row>
    <row r="33" spans="1:9" x14ac:dyDescent="0.25">
      <c r="A33" s="5"/>
      <c r="B33" s="54"/>
      <c r="C33" s="5"/>
      <c r="D33" s="5"/>
      <c r="E33" s="5"/>
      <c r="F33" s="54"/>
      <c r="G33" s="5"/>
      <c r="H33" s="5"/>
      <c r="I33" s="5"/>
    </row>
    <row r="34" spans="1:9" x14ac:dyDescent="0.25">
      <c r="A34" s="5"/>
      <c r="B34" s="54"/>
      <c r="C34" s="5"/>
      <c r="D34" s="5"/>
      <c r="E34" s="5"/>
      <c r="F34" s="54"/>
      <c r="G34" s="5"/>
      <c r="H34" s="5"/>
      <c r="I34" s="5"/>
    </row>
    <row r="35" spans="1:9" x14ac:dyDescent="0.25">
      <c r="A35" s="5"/>
      <c r="B35" s="54"/>
      <c r="C35" s="5"/>
      <c r="D35" s="5"/>
      <c r="E35" s="5"/>
      <c r="F35" s="54"/>
      <c r="G35" s="5"/>
      <c r="H35" s="5"/>
      <c r="I35" s="5"/>
    </row>
    <row r="36" spans="1:9" x14ac:dyDescent="0.25">
      <c r="A36" s="5"/>
      <c r="B36" s="54"/>
      <c r="C36" s="5"/>
      <c r="D36" s="5"/>
      <c r="E36" s="5"/>
      <c r="F36" s="54"/>
      <c r="G36" s="5"/>
      <c r="H36" s="5"/>
      <c r="I36" s="5"/>
    </row>
    <row r="37" spans="1:9" x14ac:dyDescent="0.25">
      <c r="A37" s="5"/>
      <c r="B37" s="54"/>
      <c r="C37" s="5"/>
      <c r="D37" s="5"/>
      <c r="E37" s="5"/>
      <c r="F37" s="54"/>
      <c r="G37" s="5"/>
      <c r="H37" s="5"/>
      <c r="I37" s="5"/>
    </row>
    <row r="38" spans="1:9" x14ac:dyDescent="0.25">
      <c r="A38" s="5"/>
      <c r="B38" s="54"/>
      <c r="C38" s="5"/>
      <c r="D38" s="1" t="s">
        <v>424</v>
      </c>
      <c r="E38" s="55"/>
      <c r="F38" s="1"/>
      <c r="G38" s="5"/>
      <c r="H38" s="5"/>
      <c r="I38" s="5"/>
    </row>
    <row r="39" spans="1:9" x14ac:dyDescent="0.25">
      <c r="A39" s="5"/>
      <c r="B39" s="54"/>
      <c r="C39" s="5"/>
      <c r="D39" s="1" t="s">
        <v>425</v>
      </c>
      <c r="E39" s="1"/>
      <c r="F39" s="1"/>
      <c r="G39" s="5"/>
      <c r="H39" s="5"/>
      <c r="I39" s="5"/>
    </row>
    <row r="40" spans="1:9" x14ac:dyDescent="0.25">
      <c r="A40" s="5"/>
      <c r="B40" s="54"/>
      <c r="C40" s="5"/>
      <c r="D40" s="1" t="s">
        <v>430</v>
      </c>
      <c r="E40" s="1"/>
      <c r="F40" s="5"/>
      <c r="G40" s="5"/>
      <c r="H40" s="5"/>
      <c r="I40" s="5"/>
    </row>
    <row r="41" spans="1:9" x14ac:dyDescent="0.25">
      <c r="A41" s="5"/>
      <c r="B41" s="54"/>
      <c r="C41" s="5"/>
      <c r="D41" s="1"/>
      <c r="E41" s="1"/>
      <c r="F41" s="1"/>
      <c r="G41" s="5"/>
      <c r="H41" s="5"/>
      <c r="I41" s="5"/>
    </row>
    <row r="42" spans="1:9" x14ac:dyDescent="0.25">
      <c r="A42" s="5"/>
      <c r="B42" s="118" t="s">
        <v>303</v>
      </c>
      <c r="C42" s="46" t="s">
        <v>423</v>
      </c>
      <c r="D42" s="46" t="s">
        <v>1</v>
      </c>
      <c r="E42" s="46" t="s">
        <v>2</v>
      </c>
      <c r="F42" s="46" t="s">
        <v>3</v>
      </c>
      <c r="G42" s="46" t="s">
        <v>8</v>
      </c>
      <c r="H42" s="2" t="s">
        <v>6</v>
      </c>
      <c r="I42" s="46"/>
    </row>
    <row r="43" spans="1:9" ht="20.100000000000001" customHeight="1" x14ac:dyDescent="0.25">
      <c r="A43" s="5"/>
      <c r="B43" s="67">
        <v>122</v>
      </c>
      <c r="C43" s="65" t="s">
        <v>332</v>
      </c>
      <c r="D43" s="65" t="s">
        <v>250</v>
      </c>
      <c r="E43" s="66">
        <v>175</v>
      </c>
      <c r="F43" s="67">
        <v>11</v>
      </c>
      <c r="G43" s="66">
        <f>E43*F43</f>
        <v>1925</v>
      </c>
      <c r="H43" s="334"/>
      <c r="I43" s="335"/>
    </row>
    <row r="44" spans="1:9" ht="20.100000000000001" customHeight="1" x14ac:dyDescent="0.25">
      <c r="A44" s="5"/>
      <c r="B44" s="67">
        <v>122</v>
      </c>
      <c r="C44" s="65" t="s">
        <v>402</v>
      </c>
      <c r="D44" s="65" t="s">
        <v>250</v>
      </c>
      <c r="E44" s="66">
        <v>175</v>
      </c>
      <c r="F44" s="67">
        <v>11</v>
      </c>
      <c r="G44" s="66">
        <f t="shared" ref="G44:G53" si="1">E44*F44</f>
        <v>1925</v>
      </c>
      <c r="H44" s="334"/>
      <c r="I44" s="335"/>
    </row>
    <row r="45" spans="1:9" ht="20.100000000000001" customHeight="1" x14ac:dyDescent="0.25">
      <c r="A45" s="114"/>
      <c r="B45" s="67">
        <v>122</v>
      </c>
      <c r="C45" s="65" t="s">
        <v>403</v>
      </c>
      <c r="D45" s="65" t="s">
        <v>250</v>
      </c>
      <c r="E45" s="66">
        <v>175</v>
      </c>
      <c r="F45" s="67">
        <v>11</v>
      </c>
      <c r="G45" s="66">
        <f t="shared" si="1"/>
        <v>1925</v>
      </c>
      <c r="H45" s="334"/>
      <c r="I45" s="335"/>
    </row>
    <row r="46" spans="1:9" ht="20.100000000000001" customHeight="1" x14ac:dyDescent="0.25">
      <c r="A46" s="5"/>
      <c r="B46" s="67">
        <v>122</v>
      </c>
      <c r="C46" s="65" t="s">
        <v>404</v>
      </c>
      <c r="D46" s="65" t="s">
        <v>250</v>
      </c>
      <c r="E46" s="66">
        <v>175</v>
      </c>
      <c r="F46" s="67">
        <v>11</v>
      </c>
      <c r="G46" s="66">
        <f t="shared" si="1"/>
        <v>1925</v>
      </c>
      <c r="H46" s="334"/>
      <c r="I46" s="335"/>
    </row>
    <row r="47" spans="1:9" ht="20.100000000000001" customHeight="1" x14ac:dyDescent="0.25">
      <c r="A47" s="5"/>
      <c r="B47" s="67">
        <v>122</v>
      </c>
      <c r="C47" s="65" t="s">
        <v>408</v>
      </c>
      <c r="D47" s="65" t="s">
        <v>250</v>
      </c>
      <c r="E47" s="66">
        <v>175</v>
      </c>
      <c r="F47" s="67">
        <v>12</v>
      </c>
      <c r="G47" s="66">
        <f>E47*F47</f>
        <v>2100</v>
      </c>
      <c r="H47" s="334"/>
      <c r="I47" s="335"/>
    </row>
    <row r="48" spans="1:9" ht="20.100000000000001" customHeight="1" x14ac:dyDescent="0.25">
      <c r="A48" s="5"/>
      <c r="B48" s="67">
        <v>122</v>
      </c>
      <c r="C48" s="65" t="s">
        <v>409</v>
      </c>
      <c r="D48" s="65" t="s">
        <v>250</v>
      </c>
      <c r="E48" s="66">
        <v>175</v>
      </c>
      <c r="F48" s="67">
        <v>11</v>
      </c>
      <c r="G48" s="66">
        <f>E48*F48</f>
        <v>1925</v>
      </c>
      <c r="H48" s="334"/>
      <c r="I48" s="335"/>
    </row>
    <row r="49" spans="1:9" ht="20.100000000000001" customHeight="1" x14ac:dyDescent="0.25">
      <c r="A49" s="5"/>
      <c r="B49" s="67">
        <v>122</v>
      </c>
      <c r="C49" s="65" t="s">
        <v>410</v>
      </c>
      <c r="D49" s="65" t="s">
        <v>250</v>
      </c>
      <c r="E49" s="66">
        <v>175</v>
      </c>
      <c r="F49" s="67">
        <v>11</v>
      </c>
      <c r="G49" s="66">
        <f t="shared" si="1"/>
        <v>1925</v>
      </c>
      <c r="H49" s="334"/>
      <c r="I49" s="335"/>
    </row>
    <row r="50" spans="1:9" ht="20.100000000000001" customHeight="1" x14ac:dyDescent="0.25">
      <c r="A50" s="5"/>
      <c r="B50" s="67">
        <v>122</v>
      </c>
      <c r="C50" s="65" t="s">
        <v>411</v>
      </c>
      <c r="D50" s="65" t="s">
        <v>250</v>
      </c>
      <c r="E50" s="66">
        <v>175</v>
      </c>
      <c r="F50" s="67">
        <v>11</v>
      </c>
      <c r="G50" s="66">
        <f t="shared" si="1"/>
        <v>1925</v>
      </c>
      <c r="H50" s="334"/>
      <c r="I50" s="335"/>
    </row>
    <row r="51" spans="1:9" ht="20.100000000000001" customHeight="1" x14ac:dyDescent="0.25">
      <c r="A51" s="5"/>
      <c r="B51" s="67">
        <v>122</v>
      </c>
      <c r="C51" s="65" t="s">
        <v>413</v>
      </c>
      <c r="D51" s="65" t="s">
        <v>250</v>
      </c>
      <c r="E51" s="66">
        <v>175</v>
      </c>
      <c r="F51" s="67">
        <v>10</v>
      </c>
      <c r="G51" s="66">
        <f t="shared" si="1"/>
        <v>1750</v>
      </c>
      <c r="H51" s="121"/>
      <c r="I51" s="122"/>
    </row>
    <row r="52" spans="1:9" ht="20.100000000000001" customHeight="1" x14ac:dyDescent="0.25">
      <c r="A52" s="5"/>
      <c r="B52" s="67">
        <v>122</v>
      </c>
      <c r="C52" s="65" t="s">
        <v>262</v>
      </c>
      <c r="D52" s="65" t="s">
        <v>250</v>
      </c>
      <c r="E52" s="66">
        <v>175</v>
      </c>
      <c r="F52" s="67">
        <v>9</v>
      </c>
      <c r="G52" s="66">
        <f t="shared" si="1"/>
        <v>1575</v>
      </c>
      <c r="H52" s="121"/>
      <c r="I52" s="122"/>
    </row>
    <row r="53" spans="1:9" ht="20.100000000000001" customHeight="1" x14ac:dyDescent="0.25">
      <c r="A53" s="5"/>
      <c r="B53" s="67">
        <v>122</v>
      </c>
      <c r="C53" s="65" t="s">
        <v>420</v>
      </c>
      <c r="D53" s="65" t="s">
        <v>250</v>
      </c>
      <c r="E53" s="66">
        <v>175</v>
      </c>
      <c r="F53" s="67">
        <v>12</v>
      </c>
      <c r="G53" s="66">
        <f t="shared" si="1"/>
        <v>2100</v>
      </c>
      <c r="H53" s="121"/>
      <c r="I53" s="122"/>
    </row>
    <row r="54" spans="1:9" ht="20.100000000000001" customHeight="1" x14ac:dyDescent="0.25">
      <c r="A54" s="5"/>
      <c r="B54" s="67">
        <v>122</v>
      </c>
      <c r="C54" s="65" t="s">
        <v>421</v>
      </c>
      <c r="D54" s="65" t="s">
        <v>250</v>
      </c>
      <c r="E54" s="66">
        <v>175</v>
      </c>
      <c r="F54" s="67">
        <v>13</v>
      </c>
      <c r="G54" s="66">
        <f>E54*F54</f>
        <v>2275</v>
      </c>
      <c r="H54" s="121"/>
      <c r="I54" s="122"/>
    </row>
    <row r="55" spans="1:9" ht="20.100000000000001" customHeight="1" x14ac:dyDescent="0.25">
      <c r="A55" s="5"/>
      <c r="B55" s="67">
        <v>122</v>
      </c>
      <c r="C55" s="65" t="s">
        <v>431</v>
      </c>
      <c r="D55" s="65" t="s">
        <v>250</v>
      </c>
      <c r="E55" s="66">
        <v>175</v>
      </c>
      <c r="F55" s="67">
        <v>9</v>
      </c>
      <c r="G55" s="66">
        <f>E55*F55</f>
        <v>1575</v>
      </c>
      <c r="H55" s="121"/>
      <c r="I55" s="122"/>
    </row>
    <row r="56" spans="1:9" ht="18" customHeight="1" x14ac:dyDescent="0.25">
      <c r="A56" s="5"/>
      <c r="B56" s="67"/>
      <c r="C56" s="65"/>
      <c r="D56" s="65"/>
      <c r="E56" s="66"/>
      <c r="F56" s="67"/>
      <c r="G56" s="119">
        <f>SUM(G43:G55)</f>
        <v>24850</v>
      </c>
      <c r="H56" s="278"/>
      <c r="I56" s="279"/>
    </row>
    <row r="57" spans="1:9" ht="18" customHeight="1" x14ac:dyDescent="0.25">
      <c r="A57" s="5"/>
      <c r="B57" s="54"/>
      <c r="C57" s="5"/>
      <c r="D57" s="5"/>
      <c r="E57" s="5"/>
      <c r="F57" s="54"/>
      <c r="G57" s="5"/>
      <c r="H57" s="5"/>
      <c r="I57" s="5"/>
    </row>
    <row r="58" spans="1:9" x14ac:dyDescent="0.25">
      <c r="A58" s="5"/>
      <c r="B58" s="54"/>
      <c r="C58" s="5"/>
      <c r="D58" s="5"/>
      <c r="E58" s="5"/>
      <c r="F58" s="54"/>
      <c r="G58" s="5"/>
      <c r="H58" s="5"/>
      <c r="I58" s="5"/>
    </row>
    <row r="59" spans="1:9" x14ac:dyDescent="0.25">
      <c r="A59" s="5"/>
      <c r="B59" s="54"/>
      <c r="C59" s="5"/>
      <c r="D59" s="5"/>
      <c r="E59" s="5"/>
      <c r="F59" s="54"/>
      <c r="G59" s="5"/>
      <c r="H59" s="5"/>
      <c r="I59" s="5"/>
    </row>
    <row r="60" spans="1:9" x14ac:dyDescent="0.25">
      <c r="A60" s="5"/>
      <c r="B60" s="54"/>
      <c r="C60" s="5"/>
      <c r="D60" s="5"/>
      <c r="E60" s="5"/>
      <c r="F60" s="54"/>
      <c r="G60" s="5"/>
      <c r="H60" s="5"/>
      <c r="I60" s="5"/>
    </row>
    <row r="61" spans="1:9" x14ac:dyDescent="0.25">
      <c r="A61" s="5"/>
      <c r="B61" s="54"/>
      <c r="C61" s="5"/>
      <c r="D61" s="5"/>
      <c r="E61" s="5"/>
      <c r="F61" s="54"/>
      <c r="G61" s="5"/>
      <c r="H61" s="5"/>
      <c r="I61" s="5"/>
    </row>
    <row r="62" spans="1:9" x14ac:dyDescent="0.25">
      <c r="A62" s="5"/>
      <c r="B62" s="54"/>
      <c r="C62" s="5"/>
      <c r="D62" s="5"/>
      <c r="E62" s="5"/>
      <c r="F62" s="54"/>
      <c r="G62" s="5"/>
      <c r="H62" s="5"/>
      <c r="I62" s="5"/>
    </row>
    <row r="63" spans="1:9" x14ac:dyDescent="0.25">
      <c r="A63" s="5"/>
      <c r="B63" s="54"/>
      <c r="C63" s="5"/>
      <c r="D63" s="5"/>
      <c r="E63" s="5"/>
      <c r="F63" s="54"/>
      <c r="G63" s="5"/>
      <c r="H63" s="5"/>
      <c r="I63" s="5"/>
    </row>
    <row r="64" spans="1:9" x14ac:dyDescent="0.25">
      <c r="A64" s="5"/>
      <c r="B64" s="54"/>
      <c r="C64" s="5"/>
      <c r="D64" s="5"/>
      <c r="E64" s="5"/>
      <c r="F64" s="54"/>
      <c r="G64" s="5"/>
      <c r="H64" s="5"/>
      <c r="I64" s="5"/>
    </row>
    <row r="65" spans="1:9" x14ac:dyDescent="0.25">
      <c r="A65" s="5"/>
      <c r="B65" s="54"/>
      <c r="C65" s="5"/>
      <c r="D65" s="5"/>
      <c r="E65" s="5"/>
      <c r="F65" s="54"/>
      <c r="G65" s="5"/>
      <c r="H65" s="5"/>
      <c r="I65" s="5"/>
    </row>
    <row r="66" spans="1:9" x14ac:dyDescent="0.25">
      <c r="A66" s="5"/>
      <c r="B66" s="54"/>
      <c r="C66" s="5"/>
      <c r="D66" s="5"/>
      <c r="E66" s="5"/>
      <c r="F66" s="54"/>
      <c r="G66" s="5"/>
      <c r="H66" s="5"/>
      <c r="I66" s="5"/>
    </row>
    <row r="67" spans="1:9" x14ac:dyDescent="0.25">
      <c r="A67" s="5"/>
      <c r="B67" s="54"/>
      <c r="C67" s="5"/>
      <c r="D67" s="5"/>
      <c r="E67" s="5"/>
      <c r="F67" s="54"/>
      <c r="G67" s="5"/>
      <c r="H67" s="5"/>
      <c r="I67" s="5"/>
    </row>
  </sheetData>
  <mergeCells count="25">
    <mergeCell ref="H56:I56"/>
    <mergeCell ref="H45:I45"/>
    <mergeCell ref="H46:I46"/>
    <mergeCell ref="H47:I47"/>
    <mergeCell ref="H48:I48"/>
    <mergeCell ref="H49:I49"/>
    <mergeCell ref="H50:I50"/>
    <mergeCell ref="H44:I4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43:I43"/>
    <mergeCell ref="H13:I13"/>
    <mergeCell ref="H8:I8"/>
    <mergeCell ref="H9:I9"/>
    <mergeCell ref="H10:I10"/>
    <mergeCell ref="H11:I11"/>
    <mergeCell ref="H12:I12"/>
  </mergeCells>
  <pageMargins left="0.31496062992125984" right="0.31496062992125984" top="0.35433070866141736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B4:L16"/>
  <sheetViews>
    <sheetView zoomScaleNormal="100" workbookViewId="0">
      <selection activeCell="H14" sqref="H14"/>
    </sheetView>
  </sheetViews>
  <sheetFormatPr baseColWidth="10" defaultRowHeight="12.75" x14ac:dyDescent="0.2"/>
  <cols>
    <col min="1" max="1" width="1" style="5" customWidth="1"/>
    <col min="2" max="2" width="5.42578125" style="54" customWidth="1"/>
    <col min="3" max="3" width="27.7109375" style="5" customWidth="1"/>
    <col min="4" max="4" width="19.85546875" style="5" customWidth="1"/>
    <col min="5" max="5" width="9.7109375" style="5" customWidth="1"/>
    <col min="6" max="6" width="3.85546875" style="5" customWidth="1"/>
    <col min="7" max="7" width="10.7109375" style="5" customWidth="1"/>
    <col min="8" max="8" width="9.85546875" style="5" customWidth="1"/>
    <col min="9" max="9" width="8.28515625" style="5" customWidth="1"/>
    <col min="10" max="10" width="10.7109375" style="5" customWidth="1"/>
    <col min="11" max="11" width="11.42578125" style="5"/>
    <col min="12" max="12" width="21.28515625" style="5" customWidth="1"/>
    <col min="13" max="16384" width="11.42578125" style="5"/>
  </cols>
  <sheetData>
    <row r="4" spans="2:12" ht="15" x14ac:dyDescent="0.25">
      <c r="D4" s="1" t="s">
        <v>214</v>
      </c>
      <c r="E4" s="1"/>
      <c r="F4" s="1"/>
      <c r="G4" s="1"/>
    </row>
    <row r="5" spans="2:12" ht="15" x14ac:dyDescent="0.25">
      <c r="D5" s="1" t="s">
        <v>641</v>
      </c>
      <c r="E5" s="1"/>
      <c r="F5" s="1"/>
    </row>
    <row r="6" spans="2:12" ht="15" x14ac:dyDescent="0.25">
      <c r="D6" s="1"/>
      <c r="E6" s="1"/>
      <c r="F6" s="1"/>
      <c r="G6" s="1"/>
    </row>
    <row r="7" spans="2:12" ht="15" x14ac:dyDescent="0.25">
      <c r="D7" s="1"/>
      <c r="E7" s="1"/>
      <c r="F7" s="1"/>
      <c r="G7" s="1"/>
    </row>
    <row r="8" spans="2:12" ht="14.25" customHeight="1" x14ac:dyDescent="0.2"/>
    <row r="9" spans="2:12" ht="15" x14ac:dyDescent="0.25">
      <c r="B9" s="3" t="s">
        <v>303</v>
      </c>
      <c r="C9" s="46" t="s">
        <v>379</v>
      </c>
      <c r="D9" s="46" t="s">
        <v>1</v>
      </c>
      <c r="E9" s="46" t="s">
        <v>2</v>
      </c>
      <c r="F9" s="3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52">
        <v>113</v>
      </c>
      <c r="C10" s="65" t="s">
        <v>13</v>
      </c>
      <c r="D10" s="10" t="s">
        <v>9</v>
      </c>
      <c r="E10" s="11">
        <f>G10/F10</f>
        <v>1769.3333333333333</v>
      </c>
      <c r="F10" s="207">
        <v>15</v>
      </c>
      <c r="G10" s="40">
        <f>J10+H10</f>
        <v>26540</v>
      </c>
      <c r="H10" s="40">
        <v>6146</v>
      </c>
      <c r="I10" s="10"/>
      <c r="J10" s="11">
        <v>20394</v>
      </c>
      <c r="K10" s="275"/>
      <c r="L10" s="276"/>
    </row>
    <row r="11" spans="2:12" ht="30" customHeight="1" x14ac:dyDescent="0.2">
      <c r="B11" s="52">
        <v>113</v>
      </c>
      <c r="C11" s="65" t="s">
        <v>14</v>
      </c>
      <c r="D11" s="10" t="s">
        <v>10</v>
      </c>
      <c r="E11" s="11">
        <f t="shared" ref="E11:E13" si="0">G11/F11</f>
        <v>294.63799999999998</v>
      </c>
      <c r="F11" s="207">
        <v>15</v>
      </c>
      <c r="G11" s="40">
        <f>J11+H11</f>
        <v>4419.57</v>
      </c>
      <c r="H11" s="11">
        <v>419.57</v>
      </c>
      <c r="I11" s="10"/>
      <c r="J11" s="11">
        <v>4000</v>
      </c>
      <c r="K11" s="277"/>
      <c r="L11" s="276"/>
    </row>
    <row r="12" spans="2:12" ht="30" customHeight="1" x14ac:dyDescent="0.2">
      <c r="B12" s="147">
        <v>113</v>
      </c>
      <c r="C12" s="65" t="s">
        <v>445</v>
      </c>
      <c r="D12" s="10" t="s">
        <v>446</v>
      </c>
      <c r="E12" s="11">
        <f t="shared" si="0"/>
        <v>190.86666666666667</v>
      </c>
      <c r="F12" s="207">
        <v>15</v>
      </c>
      <c r="G12" s="40">
        <f>J12+H12</f>
        <v>2863</v>
      </c>
      <c r="H12" s="11">
        <v>63</v>
      </c>
      <c r="I12" s="11"/>
      <c r="J12" s="11">
        <v>2800</v>
      </c>
      <c r="K12" s="275"/>
      <c r="L12" s="276"/>
    </row>
    <row r="13" spans="2:12" ht="30" customHeight="1" x14ac:dyDescent="0.2">
      <c r="B13" s="104">
        <v>113</v>
      </c>
      <c r="C13" s="65" t="s">
        <v>107</v>
      </c>
      <c r="D13" s="10" t="s">
        <v>15</v>
      </c>
      <c r="E13" s="11">
        <f t="shared" si="0"/>
        <v>121.10466666666666</v>
      </c>
      <c r="F13" s="207">
        <v>15</v>
      </c>
      <c r="G13" s="40">
        <f>J13-I13</f>
        <v>1816.57</v>
      </c>
      <c r="H13" s="11"/>
      <c r="I13" s="11">
        <v>83.43</v>
      </c>
      <c r="J13" s="11">
        <v>1900</v>
      </c>
      <c r="K13" s="278"/>
      <c r="L13" s="279"/>
    </row>
    <row r="14" spans="2:12" ht="30" customHeight="1" x14ac:dyDescent="0.2">
      <c r="B14" s="224">
        <v>113</v>
      </c>
      <c r="C14" s="65" t="s">
        <v>627</v>
      </c>
      <c r="D14" s="10" t="s">
        <v>15</v>
      </c>
      <c r="E14" s="71">
        <v>109.57</v>
      </c>
      <c r="F14" s="67">
        <v>15</v>
      </c>
      <c r="G14" s="142">
        <v>1643.5</v>
      </c>
      <c r="H14" s="143"/>
      <c r="I14" s="144">
        <v>106.5</v>
      </c>
      <c r="J14" s="144">
        <v>1750</v>
      </c>
      <c r="K14" s="278"/>
      <c r="L14" s="279"/>
    </row>
    <row r="15" spans="2:12" ht="30" customHeight="1" x14ac:dyDescent="0.2">
      <c r="B15" s="223">
        <v>113</v>
      </c>
      <c r="C15" s="65" t="s">
        <v>620</v>
      </c>
      <c r="D15" s="10" t="s">
        <v>15</v>
      </c>
      <c r="E15" s="11">
        <f t="shared" ref="E15" si="1">G15/F15</f>
        <v>121.10466666666666</v>
      </c>
      <c r="F15" s="224">
        <v>15</v>
      </c>
      <c r="G15" s="40">
        <f>J15-I15</f>
        <v>1816.57</v>
      </c>
      <c r="H15" s="11"/>
      <c r="I15" s="11">
        <v>83.43</v>
      </c>
      <c r="J15" s="11">
        <v>1900</v>
      </c>
      <c r="K15" s="278"/>
      <c r="L15" s="279"/>
    </row>
    <row r="16" spans="2:12" ht="18" customHeight="1" x14ac:dyDescent="0.2">
      <c r="B16" s="52"/>
      <c r="C16" s="10"/>
      <c r="D16" s="10"/>
      <c r="E16" s="10"/>
      <c r="F16" s="207"/>
      <c r="G16" s="41">
        <f>SUM(G10:G15)</f>
        <v>39099.21</v>
      </c>
      <c r="H16" s="41">
        <f>SUM(H10:H15)</f>
        <v>6628.57</v>
      </c>
      <c r="I16" s="41">
        <f>SUM(I10:I15)</f>
        <v>273.36</v>
      </c>
      <c r="J16" s="41">
        <f>SUM(J10:J15)</f>
        <v>32744</v>
      </c>
      <c r="K16" s="275"/>
      <c r="L16" s="276"/>
    </row>
  </sheetData>
  <mergeCells count="7">
    <mergeCell ref="K10:L10"/>
    <mergeCell ref="K11:L11"/>
    <mergeCell ref="K16:L16"/>
    <mergeCell ref="K15:L15"/>
    <mergeCell ref="K12:L12"/>
    <mergeCell ref="K13:L13"/>
    <mergeCell ref="K14:L14"/>
  </mergeCells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33"/>
  <sheetViews>
    <sheetView topLeftCell="A4" workbookViewId="0">
      <selection activeCell="F6" sqref="F6"/>
    </sheetView>
  </sheetViews>
  <sheetFormatPr baseColWidth="10" defaultRowHeight="15" x14ac:dyDescent="0.25"/>
  <cols>
    <col min="2" max="2" width="33.85546875" style="120" customWidth="1"/>
  </cols>
  <sheetData>
    <row r="4" spans="2:2" x14ac:dyDescent="0.25">
      <c r="B4" s="111" t="s">
        <v>242</v>
      </c>
    </row>
    <row r="5" spans="2:2" x14ac:dyDescent="0.25">
      <c r="B5" s="111" t="s">
        <v>241</v>
      </c>
    </row>
    <row r="6" spans="2:2" x14ac:dyDescent="0.25">
      <c r="B6" s="111" t="s">
        <v>243</v>
      </c>
    </row>
    <row r="7" spans="2:2" x14ac:dyDescent="0.25">
      <c r="B7" s="111" t="s">
        <v>254</v>
      </c>
    </row>
    <row r="8" spans="2:2" x14ac:dyDescent="0.25">
      <c r="B8" s="111" t="s">
        <v>374</v>
      </c>
    </row>
    <row r="9" spans="2:2" x14ac:dyDescent="0.25">
      <c r="B9" s="111" t="s">
        <v>318</v>
      </c>
    </row>
    <row r="10" spans="2:2" x14ac:dyDescent="0.25">
      <c r="B10" s="111" t="s">
        <v>412</v>
      </c>
    </row>
    <row r="11" spans="2:2" x14ac:dyDescent="0.25">
      <c r="B11" s="111" t="s">
        <v>417</v>
      </c>
    </row>
    <row r="12" spans="2:2" x14ac:dyDescent="0.25">
      <c r="B12" s="111" t="s">
        <v>317</v>
      </c>
    </row>
    <row r="13" spans="2:2" x14ac:dyDescent="0.25">
      <c r="B13" s="111" t="s">
        <v>244</v>
      </c>
    </row>
    <row r="14" spans="2:2" x14ac:dyDescent="0.25">
      <c r="B14" s="111" t="s">
        <v>378</v>
      </c>
    </row>
    <row r="15" spans="2:2" x14ac:dyDescent="0.25">
      <c r="B15" s="111" t="s">
        <v>256</v>
      </c>
    </row>
    <row r="16" spans="2:2" x14ac:dyDescent="0.25">
      <c r="B16" s="111" t="s">
        <v>257</v>
      </c>
    </row>
    <row r="17" spans="2:2" x14ac:dyDescent="0.25">
      <c r="B17" s="111" t="s">
        <v>258</v>
      </c>
    </row>
    <row r="18" spans="2:2" x14ac:dyDescent="0.25">
      <c r="B18" s="111" t="s">
        <v>259</v>
      </c>
    </row>
    <row r="19" spans="2:2" x14ac:dyDescent="0.25">
      <c r="B19" s="111" t="s">
        <v>260</v>
      </c>
    </row>
    <row r="20" spans="2:2" x14ac:dyDescent="0.25">
      <c r="B20" s="111" t="s">
        <v>397</v>
      </c>
    </row>
    <row r="21" spans="2:2" x14ac:dyDescent="0.25">
      <c r="B21" s="111" t="s">
        <v>332</v>
      </c>
    </row>
    <row r="22" spans="2:2" x14ac:dyDescent="0.25">
      <c r="B22" s="111" t="s">
        <v>402</v>
      </c>
    </row>
    <row r="23" spans="2:2" x14ac:dyDescent="0.25">
      <c r="B23" s="111" t="s">
        <v>403</v>
      </c>
    </row>
    <row r="24" spans="2:2" x14ac:dyDescent="0.25">
      <c r="B24" s="111" t="s">
        <v>404</v>
      </c>
    </row>
    <row r="25" spans="2:2" x14ac:dyDescent="0.25">
      <c r="B25" s="111" t="s">
        <v>408</v>
      </c>
    </row>
    <row r="26" spans="2:2" x14ac:dyDescent="0.25">
      <c r="B26" s="111" t="s">
        <v>409</v>
      </c>
    </row>
    <row r="27" spans="2:2" x14ac:dyDescent="0.25">
      <c r="B27" s="111" t="s">
        <v>410</v>
      </c>
    </row>
    <row r="28" spans="2:2" x14ac:dyDescent="0.25">
      <c r="B28" s="111" t="s">
        <v>411</v>
      </c>
    </row>
    <row r="29" spans="2:2" x14ac:dyDescent="0.25">
      <c r="B29" s="111" t="s">
        <v>413</v>
      </c>
    </row>
    <row r="30" spans="2:2" x14ac:dyDescent="0.25">
      <c r="B30" s="111" t="s">
        <v>418</v>
      </c>
    </row>
    <row r="31" spans="2:2" x14ac:dyDescent="0.25">
      <c r="B31" s="111" t="s">
        <v>262</v>
      </c>
    </row>
    <row r="32" spans="2:2" x14ac:dyDescent="0.25">
      <c r="B32" s="111" t="s">
        <v>420</v>
      </c>
    </row>
    <row r="33" spans="2:2" x14ac:dyDescent="0.25">
      <c r="B33" s="111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22"/>
  <sheetViews>
    <sheetView topLeftCell="A4" zoomScaleNormal="100" workbookViewId="0">
      <selection activeCell="D27" sqref="D27"/>
    </sheetView>
  </sheetViews>
  <sheetFormatPr baseColWidth="10" defaultRowHeight="12.75" x14ac:dyDescent="0.2"/>
  <cols>
    <col min="1" max="1" width="0.85546875" style="5" customWidth="1"/>
    <col min="2" max="2" width="5.140625" style="5" customWidth="1"/>
    <col min="3" max="3" width="30.28515625" style="5" customWidth="1"/>
    <col min="4" max="4" width="21.42578125" style="5" customWidth="1"/>
    <col min="5" max="5" width="8.28515625" style="5" customWidth="1"/>
    <col min="6" max="6" width="4.42578125" style="54" customWidth="1"/>
    <col min="7" max="7" width="10.85546875" style="5" customWidth="1"/>
    <col min="8" max="8" width="9.85546875" style="5" customWidth="1"/>
    <col min="9" max="9" width="8.28515625" style="5" customWidth="1"/>
    <col min="10" max="10" width="10.7109375" style="5" customWidth="1"/>
    <col min="11" max="11" width="11.42578125" style="5"/>
    <col min="12" max="12" width="29" style="5" customWidth="1"/>
    <col min="13" max="16384" width="11.42578125" style="5"/>
  </cols>
  <sheetData>
    <row r="4" spans="2:12" ht="15" x14ac:dyDescent="0.25">
      <c r="D4" s="1" t="s">
        <v>187</v>
      </c>
      <c r="E4" s="1"/>
      <c r="F4" s="55"/>
      <c r="G4" s="1"/>
      <c r="H4" s="50"/>
      <c r="I4" s="50"/>
    </row>
    <row r="5" spans="2:12" ht="15" x14ac:dyDescent="0.25">
      <c r="D5" s="1" t="s">
        <v>642</v>
      </c>
      <c r="E5" s="1"/>
      <c r="F5" s="55"/>
      <c r="G5" s="1"/>
      <c r="H5" s="50"/>
      <c r="I5" s="50"/>
    </row>
    <row r="6" spans="2:12" ht="15" x14ac:dyDescent="0.25">
      <c r="D6" s="1"/>
      <c r="E6" s="1"/>
      <c r="F6" s="55"/>
      <c r="G6" s="1"/>
      <c r="H6" s="50"/>
      <c r="I6" s="50"/>
    </row>
    <row r="7" spans="2:12" ht="15" x14ac:dyDescent="0.25">
      <c r="D7" s="1"/>
      <c r="E7" s="1"/>
      <c r="F7" s="55"/>
      <c r="G7" s="1"/>
      <c r="H7" s="50"/>
      <c r="I7" s="50"/>
    </row>
    <row r="9" spans="2:12" ht="15" x14ac:dyDescent="0.25">
      <c r="B9" s="79" t="s">
        <v>303</v>
      </c>
      <c r="C9" s="46" t="s">
        <v>11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10">
        <v>113</v>
      </c>
      <c r="C10" s="65" t="s">
        <v>37</v>
      </c>
      <c r="D10" s="10" t="s">
        <v>16</v>
      </c>
      <c r="E10" s="40">
        <f t="shared" ref="E10:E17" si="0">G10/F10</f>
        <v>772.10933333333332</v>
      </c>
      <c r="F10" s="207">
        <v>15</v>
      </c>
      <c r="G10" s="40">
        <f>J10-I10+H10</f>
        <v>11581.64</v>
      </c>
      <c r="H10" s="11">
        <v>1581.64</v>
      </c>
      <c r="I10" s="11"/>
      <c r="J10" s="11">
        <v>10000</v>
      </c>
      <c r="K10" s="275"/>
      <c r="L10" s="276"/>
    </row>
    <row r="11" spans="2:12" ht="30" customHeight="1" x14ac:dyDescent="0.2">
      <c r="B11" s="10">
        <v>113</v>
      </c>
      <c r="C11" s="65" t="s">
        <v>216</v>
      </c>
      <c r="D11" s="10" t="s">
        <v>183</v>
      </c>
      <c r="E11" s="40">
        <f t="shared" si="0"/>
        <v>137.12866666666665</v>
      </c>
      <c r="F11" s="207">
        <v>15</v>
      </c>
      <c r="G11" s="40">
        <f>J11-I11+H11</f>
        <v>2056.9299999999998</v>
      </c>
      <c r="H11" s="11"/>
      <c r="I11" s="11">
        <v>68.069999999999993</v>
      </c>
      <c r="J11" s="11">
        <v>2125</v>
      </c>
      <c r="K11" s="275"/>
      <c r="L11" s="276"/>
    </row>
    <row r="12" spans="2:12" ht="30" customHeight="1" x14ac:dyDescent="0.2">
      <c r="B12" s="10">
        <v>113</v>
      </c>
      <c r="C12" s="65" t="s">
        <v>99</v>
      </c>
      <c r="D12" s="10" t="s">
        <v>17</v>
      </c>
      <c r="E12" s="40">
        <f t="shared" si="0"/>
        <v>631.82066666666663</v>
      </c>
      <c r="F12" s="207">
        <v>15</v>
      </c>
      <c r="G12" s="40">
        <f t="shared" ref="G12:G17" si="1">J12-I12+H12</f>
        <v>9477.31</v>
      </c>
      <c r="H12" s="11">
        <v>1477.31</v>
      </c>
      <c r="I12" s="11"/>
      <c r="J12" s="11">
        <v>8000</v>
      </c>
      <c r="K12" s="275"/>
      <c r="L12" s="276"/>
    </row>
    <row r="13" spans="2:12" ht="30" customHeight="1" x14ac:dyDescent="0.2">
      <c r="B13" s="10">
        <v>113</v>
      </c>
      <c r="C13" s="65" t="s">
        <v>489</v>
      </c>
      <c r="D13" s="10" t="s">
        <v>448</v>
      </c>
      <c r="E13" s="11">
        <f t="shared" si="0"/>
        <v>121.10466666666666</v>
      </c>
      <c r="F13" s="208">
        <v>15</v>
      </c>
      <c r="G13" s="40">
        <f>J13-I13</f>
        <v>1816.57</v>
      </c>
      <c r="H13" s="11"/>
      <c r="I13" s="11">
        <v>83.43</v>
      </c>
      <c r="J13" s="11">
        <v>1900</v>
      </c>
      <c r="K13" s="275"/>
      <c r="L13" s="276"/>
    </row>
    <row r="14" spans="2:12" ht="30" customHeight="1" x14ac:dyDescent="0.2">
      <c r="B14" s="10">
        <v>113</v>
      </c>
      <c r="C14" s="65" t="s">
        <v>38</v>
      </c>
      <c r="D14" s="10" t="s">
        <v>18</v>
      </c>
      <c r="E14" s="40">
        <f t="shared" si="0"/>
        <v>41.608666666666664</v>
      </c>
      <c r="F14" s="207">
        <v>15</v>
      </c>
      <c r="G14" s="40">
        <f t="shared" si="1"/>
        <v>624.13</v>
      </c>
      <c r="H14" s="11"/>
      <c r="I14" s="11">
        <v>171.87</v>
      </c>
      <c r="J14" s="11">
        <v>796</v>
      </c>
      <c r="K14" s="275"/>
      <c r="L14" s="276"/>
    </row>
    <row r="15" spans="2:12" ht="30" customHeight="1" x14ac:dyDescent="0.2">
      <c r="B15" s="10">
        <v>113</v>
      </c>
      <c r="C15" s="65" t="s">
        <v>20</v>
      </c>
      <c r="D15" s="10" t="s">
        <v>18</v>
      </c>
      <c r="E15" s="40">
        <f t="shared" si="0"/>
        <v>41.608666666666664</v>
      </c>
      <c r="F15" s="207">
        <v>15</v>
      </c>
      <c r="G15" s="40">
        <f t="shared" si="1"/>
        <v>624.13</v>
      </c>
      <c r="H15" s="11"/>
      <c r="I15" s="11">
        <v>171.87</v>
      </c>
      <c r="J15" s="11">
        <v>796</v>
      </c>
      <c r="K15" s="275"/>
      <c r="L15" s="276"/>
    </row>
    <row r="16" spans="2:12" ht="30" customHeight="1" x14ac:dyDescent="0.2">
      <c r="B16" s="10">
        <v>113</v>
      </c>
      <c r="C16" s="65" t="s">
        <v>19</v>
      </c>
      <c r="D16" s="10" t="s">
        <v>18</v>
      </c>
      <c r="E16" s="40">
        <f t="shared" si="0"/>
        <v>60.564</v>
      </c>
      <c r="F16" s="207">
        <v>15</v>
      </c>
      <c r="G16" s="40">
        <f t="shared" si="1"/>
        <v>908.46</v>
      </c>
      <c r="H16" s="11"/>
      <c r="I16" s="11">
        <v>153.54</v>
      </c>
      <c r="J16" s="11">
        <v>1062</v>
      </c>
      <c r="K16" s="275"/>
      <c r="L16" s="276"/>
    </row>
    <row r="17" spans="2:12" ht="30" customHeight="1" x14ac:dyDescent="0.2">
      <c r="B17" s="10">
        <v>113</v>
      </c>
      <c r="C17" s="65" t="s">
        <v>21</v>
      </c>
      <c r="D17" s="10" t="s">
        <v>18</v>
      </c>
      <c r="E17" s="40">
        <f t="shared" si="0"/>
        <v>60.564</v>
      </c>
      <c r="F17" s="207">
        <v>15</v>
      </c>
      <c r="G17" s="40">
        <f t="shared" si="1"/>
        <v>908.46</v>
      </c>
      <c r="H17" s="11"/>
      <c r="I17" s="11">
        <v>153.54</v>
      </c>
      <c r="J17" s="11">
        <v>1062</v>
      </c>
      <c r="K17" s="275"/>
      <c r="L17" s="276"/>
    </row>
    <row r="18" spans="2:12" ht="18.75" customHeight="1" x14ac:dyDescent="0.2">
      <c r="B18" s="10"/>
      <c r="C18" s="10"/>
      <c r="D18" s="10"/>
      <c r="E18" s="10"/>
      <c r="F18" s="207"/>
      <c r="G18" s="41">
        <f>SUM(G10:G17)</f>
        <v>27997.629999999997</v>
      </c>
      <c r="H18" s="41">
        <f>SUM(H10:H17)</f>
        <v>3058.95</v>
      </c>
      <c r="I18" s="41">
        <f>SUM(I10:I17)</f>
        <v>802.31999999999994</v>
      </c>
      <c r="J18" s="41">
        <f>SUM(J10:J17)</f>
        <v>25741</v>
      </c>
      <c r="K18" s="275"/>
      <c r="L18" s="276"/>
    </row>
    <row r="22" spans="2:12" x14ac:dyDescent="0.2">
      <c r="J22" s="212"/>
    </row>
  </sheetData>
  <mergeCells count="9">
    <mergeCell ref="K18:L18"/>
    <mergeCell ref="K17:L17"/>
    <mergeCell ref="K10:L10"/>
    <mergeCell ref="K14:L14"/>
    <mergeCell ref="K15:L15"/>
    <mergeCell ref="K16:L16"/>
    <mergeCell ref="K12:L12"/>
    <mergeCell ref="K11:L11"/>
    <mergeCell ref="K13:L13"/>
  </mergeCells>
  <printOptions horizontalCentered="1"/>
  <pageMargins left="0.35433070866141736" right="0.35433070866141736" top="0.74803149606299213" bottom="0.7480314960629921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3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1.7109375" style="5" customWidth="1"/>
    <col min="2" max="2" width="5.7109375" style="54" customWidth="1"/>
    <col min="3" max="3" width="27.42578125" style="5" customWidth="1"/>
    <col min="4" max="4" width="17.85546875" style="5" customWidth="1"/>
    <col min="5" max="5" width="8.28515625" style="5" customWidth="1"/>
    <col min="6" max="6" width="4.28515625" style="5" customWidth="1"/>
    <col min="7" max="7" width="9.85546875" style="5" customWidth="1"/>
    <col min="8" max="8" width="8.28515625" style="5" customWidth="1"/>
    <col min="9" max="9" width="10" style="5" customWidth="1"/>
    <col min="10" max="10" width="9.7109375" style="5" customWidth="1"/>
    <col min="11" max="11" width="11.42578125" style="5"/>
    <col min="12" max="12" width="27.28515625" style="5" customWidth="1"/>
    <col min="13" max="16384" width="11.42578125" style="5"/>
  </cols>
  <sheetData>
    <row r="4" spans="2:12" ht="15" x14ac:dyDescent="0.25">
      <c r="D4" s="1" t="s">
        <v>187</v>
      </c>
      <c r="E4" s="1"/>
      <c r="F4" s="1"/>
      <c r="G4" s="1"/>
      <c r="H4" s="50"/>
      <c r="I4" s="50"/>
    </row>
    <row r="5" spans="2:12" ht="15" x14ac:dyDescent="0.25">
      <c r="E5" s="1" t="s">
        <v>643</v>
      </c>
      <c r="F5" s="1"/>
      <c r="G5" s="1"/>
      <c r="H5" s="1"/>
      <c r="I5" s="50"/>
    </row>
    <row r="6" spans="2:12" ht="15" x14ac:dyDescent="0.25">
      <c r="E6" s="1"/>
      <c r="F6" s="1"/>
      <c r="G6" s="1"/>
      <c r="H6" s="1"/>
      <c r="I6" s="50"/>
    </row>
    <row r="7" spans="2:12" ht="15" x14ac:dyDescent="0.25">
      <c r="E7" s="1"/>
      <c r="F7" s="1"/>
      <c r="G7" s="1"/>
      <c r="H7" s="1"/>
      <c r="I7" s="50"/>
    </row>
    <row r="9" spans="2:12" ht="15" x14ac:dyDescent="0.25">
      <c r="B9" s="3" t="s">
        <v>303</v>
      </c>
      <c r="C9" s="46" t="s">
        <v>12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67">
        <v>113</v>
      </c>
      <c r="C10" s="65" t="s">
        <v>39</v>
      </c>
      <c r="D10" s="65" t="s">
        <v>377</v>
      </c>
      <c r="E10" s="71">
        <f t="shared" ref="E10:E12" si="0">G10/F10</f>
        <v>254.69666666666666</v>
      </c>
      <c r="F10" s="67">
        <v>15</v>
      </c>
      <c r="G10" s="66">
        <f>J10-I10+H10</f>
        <v>3820.45</v>
      </c>
      <c r="H10" s="66">
        <v>320.45</v>
      </c>
      <c r="I10" s="65"/>
      <c r="J10" s="66">
        <v>3500</v>
      </c>
      <c r="K10" s="278"/>
      <c r="L10" s="279"/>
    </row>
    <row r="11" spans="2:12" ht="30" customHeight="1" x14ac:dyDescent="0.2">
      <c r="B11" s="67">
        <v>113</v>
      </c>
      <c r="C11" s="65" t="s">
        <v>266</v>
      </c>
      <c r="D11" s="65" t="s">
        <v>40</v>
      </c>
      <c r="E11" s="71">
        <f t="shared" si="0"/>
        <v>207.27866666666665</v>
      </c>
      <c r="F11" s="67">
        <v>15</v>
      </c>
      <c r="G11" s="66">
        <f t="shared" ref="G11" si="1">J11-I11+H11</f>
        <v>3109.18</v>
      </c>
      <c r="H11" s="66">
        <v>109.18</v>
      </c>
      <c r="I11" s="65"/>
      <c r="J11" s="66">
        <v>3000</v>
      </c>
      <c r="K11" s="278"/>
      <c r="L11" s="279"/>
    </row>
    <row r="12" spans="2:12" ht="30" customHeight="1" x14ac:dyDescent="0.2">
      <c r="B12" s="67">
        <v>113</v>
      </c>
      <c r="C12" s="65" t="s">
        <v>639</v>
      </c>
      <c r="D12" s="65" t="s">
        <v>638</v>
      </c>
      <c r="E12" s="71">
        <f t="shared" si="0"/>
        <v>56.138666666666673</v>
      </c>
      <c r="F12" s="67">
        <v>15</v>
      </c>
      <c r="G12" s="142">
        <f t="shared" ref="G12" si="2">J12-I12</f>
        <v>842.08</v>
      </c>
      <c r="H12" s="143"/>
      <c r="I12" s="144">
        <v>157.91999999999999</v>
      </c>
      <c r="J12" s="144">
        <v>1000</v>
      </c>
      <c r="K12" s="252"/>
      <c r="L12" s="253"/>
    </row>
    <row r="13" spans="2:12" ht="27.95" customHeight="1" x14ac:dyDescent="0.2">
      <c r="B13" s="52"/>
      <c r="C13" s="10"/>
      <c r="D13" s="10"/>
      <c r="E13" s="10"/>
      <c r="F13" s="10"/>
      <c r="G13" s="42">
        <f>SUM(G10:G12)</f>
        <v>7771.7099999999991</v>
      </c>
      <c r="H13" s="42">
        <f>SUM(H10:H12)</f>
        <v>429.63</v>
      </c>
      <c r="I13" s="42">
        <f>SUM(I10:I12)</f>
        <v>157.91999999999999</v>
      </c>
      <c r="J13" s="42">
        <f>SUM(J10:J12)</f>
        <v>7500</v>
      </c>
      <c r="K13" s="280"/>
      <c r="L13" s="281"/>
    </row>
  </sheetData>
  <mergeCells count="3">
    <mergeCell ref="K10:L10"/>
    <mergeCell ref="K11:L11"/>
    <mergeCell ref="K13:L13"/>
  </mergeCells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23"/>
  <sheetViews>
    <sheetView topLeftCell="A4" zoomScaleNormal="100" workbookViewId="0">
      <selection activeCell="E20" sqref="E20"/>
    </sheetView>
  </sheetViews>
  <sheetFormatPr baseColWidth="10" defaultRowHeight="12.75" x14ac:dyDescent="0.2"/>
  <cols>
    <col min="1" max="1" width="2.85546875" style="5" customWidth="1"/>
    <col min="2" max="2" width="5.5703125" style="54" customWidth="1"/>
    <col min="3" max="3" width="28.5703125" style="5" customWidth="1"/>
    <col min="4" max="4" width="23.140625" style="5" customWidth="1"/>
    <col min="5" max="5" width="8.28515625" style="5" customWidth="1"/>
    <col min="6" max="6" width="4.5703125" style="54" customWidth="1"/>
    <col min="7" max="7" width="10.85546875" style="5" customWidth="1"/>
    <col min="8" max="8" width="9.7109375" style="5" customWidth="1"/>
    <col min="9" max="9" width="7.28515625" style="5" customWidth="1"/>
    <col min="10" max="10" width="10.85546875" style="5" customWidth="1"/>
    <col min="11" max="11" width="11.42578125" style="5"/>
    <col min="12" max="12" width="24.42578125" style="5" customWidth="1"/>
    <col min="13" max="16384" width="11.42578125" style="5"/>
  </cols>
  <sheetData>
    <row r="4" spans="2:12" ht="15" x14ac:dyDescent="0.25">
      <c r="D4" s="1" t="s">
        <v>307</v>
      </c>
      <c r="E4" s="1"/>
      <c r="F4" s="55"/>
      <c r="G4" s="1"/>
    </row>
    <row r="5" spans="2:12" ht="15" x14ac:dyDescent="0.25">
      <c r="D5" s="1" t="s">
        <v>644</v>
      </c>
      <c r="E5" s="1"/>
      <c r="F5" s="55"/>
    </row>
    <row r="6" spans="2:12" ht="15" x14ac:dyDescent="0.25">
      <c r="E6" s="1"/>
      <c r="F6" s="55"/>
      <c r="G6" s="1"/>
      <c r="H6" s="1"/>
    </row>
    <row r="7" spans="2:12" ht="15" x14ac:dyDescent="0.25">
      <c r="E7" s="1"/>
      <c r="F7" s="55"/>
      <c r="G7" s="1"/>
      <c r="H7" s="1"/>
    </row>
    <row r="9" spans="2:12" ht="15" x14ac:dyDescent="0.25">
      <c r="B9" s="3" t="s">
        <v>303</v>
      </c>
      <c r="C9" s="46" t="s">
        <v>30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27.75" customHeight="1" x14ac:dyDescent="0.2">
      <c r="B10" s="52">
        <v>113</v>
      </c>
      <c r="C10" s="65" t="s">
        <v>31</v>
      </c>
      <c r="D10" s="43" t="s">
        <v>32</v>
      </c>
      <c r="E10" s="11">
        <f t="shared" ref="E10:E15" si="0">G10/F10</f>
        <v>804.69399999999996</v>
      </c>
      <c r="F10" s="207">
        <v>15</v>
      </c>
      <c r="G10" s="11">
        <f>J10+H10</f>
        <v>12070.41</v>
      </c>
      <c r="H10" s="11">
        <v>2070.41</v>
      </c>
      <c r="I10" s="11"/>
      <c r="J10" s="11">
        <v>10000</v>
      </c>
      <c r="K10" s="275"/>
      <c r="L10" s="276"/>
    </row>
    <row r="11" spans="2:12" ht="30" customHeight="1" x14ac:dyDescent="0.2">
      <c r="B11" s="52">
        <v>113</v>
      </c>
      <c r="C11" s="65" t="s">
        <v>153</v>
      </c>
      <c r="D11" s="10" t="s">
        <v>190</v>
      </c>
      <c r="E11" s="11">
        <f t="shared" si="0"/>
        <v>419.88533333333334</v>
      </c>
      <c r="F11" s="222">
        <v>15</v>
      </c>
      <c r="G11" s="11">
        <f>J11+H11</f>
        <v>6298.28</v>
      </c>
      <c r="H11" s="11">
        <v>798.28</v>
      </c>
      <c r="I11" s="11"/>
      <c r="J11" s="11">
        <v>5500</v>
      </c>
      <c r="K11" s="275"/>
      <c r="L11" s="276"/>
    </row>
    <row r="12" spans="2:12" ht="30" customHeight="1" x14ac:dyDescent="0.2">
      <c r="B12" s="52">
        <v>113</v>
      </c>
      <c r="C12" s="65" t="s">
        <v>154</v>
      </c>
      <c r="D12" s="10" t="s">
        <v>191</v>
      </c>
      <c r="E12" s="11">
        <f t="shared" si="0"/>
        <v>254.69666666666666</v>
      </c>
      <c r="F12" s="207">
        <v>15</v>
      </c>
      <c r="G12" s="11">
        <f>J12+H12</f>
        <v>3820.45</v>
      </c>
      <c r="H12" s="11">
        <v>320.45</v>
      </c>
      <c r="I12" s="11"/>
      <c r="J12" s="11">
        <v>3500</v>
      </c>
      <c r="K12" s="275"/>
      <c r="L12" s="276"/>
    </row>
    <row r="13" spans="2:12" ht="30" customHeight="1" x14ac:dyDescent="0.2">
      <c r="B13" s="52">
        <v>113</v>
      </c>
      <c r="C13" s="65" t="s">
        <v>613</v>
      </c>
      <c r="D13" s="10" t="s">
        <v>438</v>
      </c>
      <c r="E13" s="11">
        <f t="shared" si="0"/>
        <v>254.69666666666666</v>
      </c>
      <c r="F13" s="207">
        <v>15</v>
      </c>
      <c r="G13" s="11">
        <f>J13+H13</f>
        <v>3820.45</v>
      </c>
      <c r="H13" s="11">
        <v>320.45</v>
      </c>
      <c r="I13" s="11"/>
      <c r="J13" s="11">
        <v>3500</v>
      </c>
      <c r="K13" s="275"/>
      <c r="L13" s="276"/>
    </row>
    <row r="14" spans="2:12" ht="30" customHeight="1" x14ac:dyDescent="0.2">
      <c r="B14" s="232">
        <v>113</v>
      </c>
      <c r="C14" s="65" t="s">
        <v>625</v>
      </c>
      <c r="D14" s="10" t="s">
        <v>438</v>
      </c>
      <c r="E14" s="11">
        <f t="shared" si="0"/>
        <v>254.69666666666666</v>
      </c>
      <c r="F14" s="232">
        <v>15</v>
      </c>
      <c r="G14" s="11">
        <f>J14+H14</f>
        <v>3820.45</v>
      </c>
      <c r="H14" s="11">
        <v>320.45</v>
      </c>
      <c r="I14" s="11"/>
      <c r="J14" s="11">
        <v>3500</v>
      </c>
      <c r="K14" s="275"/>
      <c r="L14" s="276"/>
    </row>
    <row r="15" spans="2:12" ht="30" customHeight="1" x14ac:dyDescent="0.2">
      <c r="B15" s="52">
        <v>113</v>
      </c>
      <c r="C15" s="65" t="s">
        <v>43</v>
      </c>
      <c r="D15" s="43" t="s">
        <v>188</v>
      </c>
      <c r="E15" s="11">
        <f t="shared" si="0"/>
        <v>121.10466666666666</v>
      </c>
      <c r="F15" s="207">
        <v>15</v>
      </c>
      <c r="G15" s="11">
        <f>J15-I15+H15</f>
        <v>1816.57</v>
      </c>
      <c r="H15" s="11"/>
      <c r="I15" s="11">
        <v>83.43</v>
      </c>
      <c r="J15" s="11">
        <v>1900</v>
      </c>
      <c r="K15" s="275"/>
      <c r="L15" s="276"/>
    </row>
    <row r="16" spans="2:12" ht="24" customHeight="1" x14ac:dyDescent="0.2">
      <c r="B16" s="52"/>
      <c r="C16" s="10"/>
      <c r="D16" s="10"/>
      <c r="E16" s="10"/>
      <c r="F16" s="207"/>
      <c r="G16" s="41">
        <f>SUM(G10:G15)</f>
        <v>31646.61</v>
      </c>
      <c r="H16" s="41">
        <f>SUM(H10:H15)</f>
        <v>3830.0399999999991</v>
      </c>
      <c r="I16" s="41">
        <f>SUM(I10:I15)</f>
        <v>83.43</v>
      </c>
      <c r="J16" s="41">
        <f>SUM(J10:J15)</f>
        <v>27900</v>
      </c>
      <c r="K16" s="280"/>
      <c r="L16" s="281"/>
    </row>
    <row r="23" spans="12:12" x14ac:dyDescent="0.2">
      <c r="L23" s="51"/>
    </row>
  </sheetData>
  <mergeCells count="7">
    <mergeCell ref="K16:L16"/>
    <mergeCell ref="K10:L10"/>
    <mergeCell ref="K11:L11"/>
    <mergeCell ref="K12:L12"/>
    <mergeCell ref="K15:L15"/>
    <mergeCell ref="K13:L13"/>
    <mergeCell ref="K14:L14"/>
  </mergeCells>
  <pageMargins left="0.15748031496062992" right="0.15748031496062992" top="0.74803149606299213" bottom="0.74803149606299213" header="0.31496062992125984" footer="0.31496062992125984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8"/>
  <sheetViews>
    <sheetView topLeftCell="A4" zoomScaleNormal="100" workbookViewId="0">
      <selection activeCell="I35" sqref="I35"/>
    </sheetView>
  </sheetViews>
  <sheetFormatPr baseColWidth="10" defaultRowHeight="12.75" x14ac:dyDescent="0.2"/>
  <cols>
    <col min="1" max="1" width="2.140625" style="5" customWidth="1"/>
    <col min="2" max="2" width="5.5703125" style="54" customWidth="1"/>
    <col min="3" max="3" width="31.140625" style="5" customWidth="1"/>
    <col min="4" max="4" width="18" style="5" customWidth="1"/>
    <col min="5" max="5" width="8.28515625" style="5" customWidth="1"/>
    <col min="6" max="6" width="4.28515625" style="5" customWidth="1"/>
    <col min="7" max="7" width="10.140625" style="5" customWidth="1"/>
    <col min="8" max="8" width="8.42578125" style="5" customWidth="1"/>
    <col min="9" max="9" width="7.28515625" style="5" customWidth="1"/>
    <col min="10" max="10" width="10.140625" style="5" customWidth="1"/>
    <col min="11" max="11" width="11.42578125" style="5"/>
    <col min="12" max="12" width="23.5703125" style="5" customWidth="1"/>
    <col min="13" max="16384" width="11.42578125" style="5"/>
  </cols>
  <sheetData>
    <row r="4" spans="2:12" ht="15" x14ac:dyDescent="0.25">
      <c r="D4" s="1" t="s">
        <v>308</v>
      </c>
      <c r="E4" s="1"/>
      <c r="F4" s="1"/>
      <c r="G4" s="1"/>
      <c r="H4" s="50"/>
    </row>
    <row r="5" spans="2:12" ht="15" x14ac:dyDescent="0.25">
      <c r="D5" s="1" t="s">
        <v>645</v>
      </c>
      <c r="E5" s="1"/>
      <c r="F5" s="1"/>
      <c r="G5" s="50"/>
      <c r="H5" s="50"/>
    </row>
    <row r="6" spans="2:12" ht="15" x14ac:dyDescent="0.25">
      <c r="E6" s="1"/>
      <c r="F6" s="1"/>
      <c r="G6" s="1"/>
      <c r="H6" s="1"/>
      <c r="I6" s="50"/>
    </row>
    <row r="7" spans="2:12" x14ac:dyDescent="0.2">
      <c r="E7" s="39"/>
      <c r="F7" s="39"/>
      <c r="G7" s="39"/>
      <c r="H7" s="39"/>
    </row>
    <row r="9" spans="2:12" ht="15" x14ac:dyDescent="0.25">
      <c r="B9" s="3" t="s">
        <v>303</v>
      </c>
      <c r="C9" s="46" t="s">
        <v>44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52">
        <v>113</v>
      </c>
      <c r="C10" s="65" t="s">
        <v>48</v>
      </c>
      <c r="D10" s="43" t="s">
        <v>45</v>
      </c>
      <c r="E10" s="11">
        <f>G10/F10</f>
        <v>419.88533333333334</v>
      </c>
      <c r="F10" s="207">
        <v>15</v>
      </c>
      <c r="G10" s="11">
        <f>J10+H10</f>
        <v>6298.28</v>
      </c>
      <c r="H10" s="11">
        <v>798.28</v>
      </c>
      <c r="I10" s="11"/>
      <c r="J10" s="11">
        <v>5500</v>
      </c>
      <c r="K10" s="275"/>
      <c r="L10" s="276"/>
    </row>
    <row r="11" spans="2:12" ht="30" customHeight="1" x14ac:dyDescent="0.2">
      <c r="B11" s="52">
        <v>113</v>
      </c>
      <c r="C11" s="65" t="s">
        <v>47</v>
      </c>
      <c r="D11" s="10" t="s">
        <v>46</v>
      </c>
      <c r="E11" s="11">
        <f t="shared" ref="E11" si="0">G11/F11</f>
        <v>121.10466666666666</v>
      </c>
      <c r="F11" s="208">
        <v>15</v>
      </c>
      <c r="G11" s="40">
        <f>J11-I11</f>
        <v>1816.57</v>
      </c>
      <c r="H11" s="11"/>
      <c r="I11" s="11">
        <v>83.43</v>
      </c>
      <c r="J11" s="11">
        <v>1900</v>
      </c>
      <c r="K11" s="275"/>
      <c r="L11" s="276"/>
    </row>
    <row r="12" spans="2:12" ht="27.95" customHeight="1" x14ac:dyDescent="0.2">
      <c r="B12" s="52"/>
      <c r="C12" s="65"/>
      <c r="D12" s="10"/>
      <c r="E12" s="10"/>
      <c r="F12" s="10"/>
      <c r="G12" s="42">
        <f>SUM(G10:G11)</f>
        <v>8114.8499999999995</v>
      </c>
      <c r="H12" s="42">
        <f>SUM(H10:H11)</f>
        <v>798.28</v>
      </c>
      <c r="I12" s="42">
        <f>SUM(I10:I11)</f>
        <v>83.43</v>
      </c>
      <c r="J12" s="42">
        <f>SUM(J10:J11)</f>
        <v>7400</v>
      </c>
      <c r="K12" s="275"/>
      <c r="L12" s="276"/>
    </row>
    <row r="15" spans="2:12" x14ac:dyDescent="0.2">
      <c r="L15" s="51"/>
    </row>
    <row r="18" spans="9:9" x14ac:dyDescent="0.2">
      <c r="I18" s="212"/>
    </row>
  </sheetData>
  <mergeCells count="3">
    <mergeCell ref="K10:L10"/>
    <mergeCell ref="K11:L11"/>
    <mergeCell ref="K12:L12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7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1.140625" style="5" customWidth="1"/>
    <col min="2" max="2" width="4.5703125" style="5" customWidth="1"/>
    <col min="3" max="3" width="31.28515625" style="5" customWidth="1"/>
    <col min="4" max="4" width="21.28515625" style="5" customWidth="1"/>
    <col min="5" max="5" width="8.7109375" style="5" customWidth="1"/>
    <col min="6" max="6" width="4.5703125" style="5" customWidth="1"/>
    <col min="7" max="7" width="9.7109375" style="5" customWidth="1"/>
    <col min="8" max="8" width="8.42578125" style="5" customWidth="1"/>
    <col min="9" max="9" width="7.42578125" style="5" customWidth="1"/>
    <col min="10" max="10" width="10" style="5" customWidth="1"/>
    <col min="11" max="11" width="29.7109375" style="5" customWidth="1"/>
    <col min="12" max="16384" width="11.42578125" style="5"/>
  </cols>
  <sheetData>
    <row r="4" spans="2:12" ht="15" x14ac:dyDescent="0.25">
      <c r="D4" s="1" t="s">
        <v>309</v>
      </c>
      <c r="E4" s="1"/>
      <c r="F4" s="1"/>
      <c r="G4" s="1"/>
      <c r="H4" s="50"/>
    </row>
    <row r="5" spans="2:12" ht="15" x14ac:dyDescent="0.25">
      <c r="D5" s="1" t="s">
        <v>644</v>
      </c>
      <c r="E5" s="1"/>
      <c r="F5" s="1"/>
      <c r="G5" s="50"/>
    </row>
    <row r="6" spans="2:12" x14ac:dyDescent="0.2">
      <c r="E6" s="39"/>
      <c r="F6" s="39"/>
      <c r="G6" s="39"/>
      <c r="H6" s="39"/>
    </row>
    <row r="7" spans="2:12" x14ac:dyDescent="0.2">
      <c r="E7" s="39"/>
      <c r="F7" s="39"/>
      <c r="G7" s="39"/>
      <c r="H7" s="39"/>
    </row>
    <row r="9" spans="2:12" ht="15" x14ac:dyDescent="0.25">
      <c r="B9" s="206" t="s">
        <v>303</v>
      </c>
      <c r="C9" s="46" t="s">
        <v>49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</row>
    <row r="10" spans="2:12" ht="30" customHeight="1" x14ac:dyDescent="0.2">
      <c r="B10" s="10">
        <v>113</v>
      </c>
      <c r="C10" s="65" t="s">
        <v>52</v>
      </c>
      <c r="D10" s="43" t="s">
        <v>51</v>
      </c>
      <c r="E10" s="11">
        <v>309.01</v>
      </c>
      <c r="F10" s="207">
        <v>15</v>
      </c>
      <c r="G10" s="11">
        <v>4635.16</v>
      </c>
      <c r="H10" s="44">
        <v>385.16</v>
      </c>
      <c r="I10" s="10"/>
      <c r="J10" s="11">
        <v>4250</v>
      </c>
      <c r="K10" s="199"/>
      <c r="L10" s="105"/>
    </row>
    <row r="11" spans="2:12" ht="38.25" customHeight="1" x14ac:dyDescent="0.2">
      <c r="B11" s="10">
        <v>113</v>
      </c>
      <c r="C11" s="65" t="s">
        <v>53</v>
      </c>
      <c r="D11" s="43" t="s">
        <v>50</v>
      </c>
      <c r="E11" s="11">
        <f>G11/F11</f>
        <v>151.20200000000003</v>
      </c>
      <c r="F11" s="207">
        <v>15</v>
      </c>
      <c r="G11" s="11">
        <f>J11-I11+H11</f>
        <v>2268.0300000000002</v>
      </c>
      <c r="H11" s="10"/>
      <c r="I11" s="10">
        <v>31.97</v>
      </c>
      <c r="J11" s="11">
        <v>2300</v>
      </c>
      <c r="K11" s="199"/>
      <c r="L11" s="105"/>
    </row>
    <row r="12" spans="2:12" ht="27.95" customHeight="1" x14ac:dyDescent="0.2">
      <c r="B12" s="10"/>
      <c r="C12" s="10"/>
      <c r="D12" s="10"/>
      <c r="E12" s="10"/>
      <c r="F12" s="10"/>
      <c r="G12" s="41">
        <f>SUM(G10:G11)</f>
        <v>6903.1900000000005</v>
      </c>
      <c r="H12" s="41">
        <f>SUM(H10:H11)</f>
        <v>385.16</v>
      </c>
      <c r="I12" s="41">
        <f>SUM(I10:I11)</f>
        <v>31.97</v>
      </c>
      <c r="J12" s="41">
        <f>SUM(J10:J11)</f>
        <v>6550</v>
      </c>
      <c r="K12" s="200"/>
      <c r="L12" s="105"/>
    </row>
    <row r="17" spans="11:11" x14ac:dyDescent="0.2">
      <c r="K17" s="51"/>
    </row>
  </sheetData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B4:L18"/>
  <sheetViews>
    <sheetView zoomScaleNormal="100" workbookViewId="0">
      <selection activeCell="C13" sqref="C13"/>
    </sheetView>
  </sheetViews>
  <sheetFormatPr baseColWidth="10" defaultRowHeight="12.75" x14ac:dyDescent="0.2"/>
  <cols>
    <col min="1" max="1" width="0.85546875" style="5" customWidth="1"/>
    <col min="2" max="2" width="5.7109375" style="5" customWidth="1"/>
    <col min="3" max="3" width="25.140625" style="5" customWidth="1"/>
    <col min="4" max="4" width="20.7109375" style="5" customWidth="1"/>
    <col min="5" max="5" width="8.42578125" style="5" customWidth="1"/>
    <col min="6" max="6" width="4.42578125" style="5" customWidth="1"/>
    <col min="7" max="7" width="9.7109375" style="5" customWidth="1"/>
    <col min="8" max="8" width="8.28515625" style="5" customWidth="1"/>
    <col min="9" max="9" width="9.5703125" style="5" customWidth="1"/>
    <col min="10" max="10" width="10" style="5" customWidth="1"/>
    <col min="11" max="11" width="11.42578125" style="5"/>
    <col min="12" max="12" width="26.28515625" style="5" customWidth="1"/>
    <col min="13" max="16384" width="11.42578125" style="5"/>
  </cols>
  <sheetData>
    <row r="4" spans="2:12" ht="15" x14ac:dyDescent="0.25">
      <c r="D4" s="1" t="s">
        <v>310</v>
      </c>
      <c r="E4" s="1"/>
      <c r="F4" s="1"/>
      <c r="G4" s="1"/>
      <c r="H4" s="50"/>
    </row>
    <row r="5" spans="2:12" ht="15" x14ac:dyDescent="0.25">
      <c r="D5" s="1" t="s">
        <v>646</v>
      </c>
      <c r="E5" s="1"/>
      <c r="F5" s="1"/>
      <c r="G5" s="50"/>
      <c r="H5" s="50"/>
    </row>
    <row r="6" spans="2:12" ht="15" x14ac:dyDescent="0.25">
      <c r="E6" s="1"/>
      <c r="F6" s="1"/>
      <c r="G6" s="1"/>
      <c r="H6" s="1"/>
      <c r="I6" s="50"/>
    </row>
    <row r="7" spans="2:12" x14ac:dyDescent="0.2">
      <c r="E7" s="39"/>
      <c r="F7" s="39"/>
      <c r="G7" s="39"/>
      <c r="H7" s="39"/>
    </row>
    <row r="9" spans="2:12" ht="30" x14ac:dyDescent="0.25">
      <c r="B9" s="180" t="s">
        <v>303</v>
      </c>
      <c r="C9" s="47" t="s">
        <v>600</v>
      </c>
      <c r="D9" s="46" t="s">
        <v>1</v>
      </c>
      <c r="E9" s="46" t="s">
        <v>2</v>
      </c>
      <c r="F9" s="46" t="s">
        <v>3</v>
      </c>
      <c r="G9" s="46"/>
      <c r="H9" s="46" t="s">
        <v>4</v>
      </c>
      <c r="I9" s="46" t="s">
        <v>5</v>
      </c>
      <c r="J9" s="46" t="s">
        <v>8</v>
      </c>
      <c r="K9" s="2" t="s">
        <v>6</v>
      </c>
      <c r="L9" s="46"/>
    </row>
    <row r="10" spans="2:12" ht="30" customHeight="1" x14ac:dyDescent="0.2">
      <c r="B10" s="10">
        <v>113</v>
      </c>
      <c r="C10" s="65" t="s">
        <v>54</v>
      </c>
      <c r="D10" s="43" t="s">
        <v>55</v>
      </c>
      <c r="E10" s="11">
        <f>G10/F10</f>
        <v>250.96599999999998</v>
      </c>
      <c r="F10" s="207">
        <v>15</v>
      </c>
      <c r="G10" s="11">
        <f>J10-I10+H10</f>
        <v>3764.49</v>
      </c>
      <c r="H10" s="11">
        <v>311.49</v>
      </c>
      <c r="I10" s="11"/>
      <c r="J10" s="11">
        <v>3453</v>
      </c>
      <c r="K10" s="275"/>
      <c r="L10" s="276"/>
    </row>
    <row r="11" spans="2:12" ht="30" customHeight="1" x14ac:dyDescent="0.2">
      <c r="B11" s="10">
        <v>113</v>
      </c>
      <c r="C11" s="65" t="s">
        <v>56</v>
      </c>
      <c r="D11" s="43" t="s">
        <v>57</v>
      </c>
      <c r="E11" s="51">
        <v>121.35</v>
      </c>
      <c r="F11" s="207">
        <v>15</v>
      </c>
      <c r="G11" s="11">
        <f t="shared" ref="G11:G12" si="0">J11-I11+H11</f>
        <v>1816.57</v>
      </c>
      <c r="H11" s="11"/>
      <c r="I11" s="11">
        <v>83.43</v>
      </c>
      <c r="J11" s="11">
        <v>1900</v>
      </c>
      <c r="K11" s="275"/>
      <c r="L11" s="276"/>
    </row>
    <row r="12" spans="2:12" ht="30" customHeight="1" x14ac:dyDescent="0.2">
      <c r="B12" s="10">
        <v>113</v>
      </c>
      <c r="C12" s="65" t="s">
        <v>217</v>
      </c>
      <c r="D12" s="43" t="s">
        <v>218</v>
      </c>
      <c r="E12" s="11">
        <f>G12/F12</f>
        <v>190.804</v>
      </c>
      <c r="F12" s="207">
        <v>15</v>
      </c>
      <c r="G12" s="11">
        <f t="shared" si="0"/>
        <v>2862.06</v>
      </c>
      <c r="H12" s="11">
        <v>62.06</v>
      </c>
      <c r="I12" s="11"/>
      <c r="J12" s="11">
        <v>2800</v>
      </c>
      <c r="K12" s="275"/>
      <c r="L12" s="276"/>
    </row>
    <row r="13" spans="2:12" ht="33.75" customHeight="1" x14ac:dyDescent="0.2">
      <c r="B13" s="10">
        <v>113</v>
      </c>
      <c r="C13" s="65" t="s">
        <v>615</v>
      </c>
      <c r="D13" s="43" t="s">
        <v>616</v>
      </c>
      <c r="E13" s="71">
        <f>G13/F13</f>
        <v>58.42733333333333</v>
      </c>
      <c r="F13" s="92">
        <v>15</v>
      </c>
      <c r="G13" s="76">
        <f>J13-I13+H13</f>
        <v>876.41</v>
      </c>
      <c r="H13" s="69"/>
      <c r="I13" s="76">
        <v>123.59</v>
      </c>
      <c r="J13" s="76">
        <v>1000</v>
      </c>
      <c r="K13" s="275"/>
      <c r="L13" s="276"/>
    </row>
    <row r="14" spans="2:12" ht="21.75" customHeight="1" x14ac:dyDescent="0.2">
      <c r="B14" s="10"/>
      <c r="C14" s="10"/>
      <c r="D14" s="10"/>
      <c r="E14" s="10"/>
      <c r="F14" s="207"/>
      <c r="G14" s="42">
        <f>SUM(G10:G13)</f>
        <v>9319.5299999999988</v>
      </c>
      <c r="H14" s="42">
        <f>SUM(H10:H13)</f>
        <v>373.55</v>
      </c>
      <c r="I14" s="42">
        <f>SUM(I10:I13)</f>
        <v>207.02</v>
      </c>
      <c r="J14" s="42">
        <f>SUM(J10:J13)</f>
        <v>9153</v>
      </c>
      <c r="K14" s="280"/>
      <c r="L14" s="281"/>
    </row>
    <row r="16" spans="2:12" x14ac:dyDescent="0.2">
      <c r="G16" s="5" t="s">
        <v>617</v>
      </c>
    </row>
    <row r="18" spans="12:12" x14ac:dyDescent="0.2">
      <c r="L18" s="212"/>
    </row>
  </sheetData>
  <mergeCells count="5">
    <mergeCell ref="K10:L10"/>
    <mergeCell ref="K11:L11"/>
    <mergeCell ref="K14:L14"/>
    <mergeCell ref="K12:L12"/>
    <mergeCell ref="K13:L13"/>
  </mergeCells>
  <pageMargins left="0.23622047244094491" right="0.23622047244094491" top="0.55118110236220474" bottom="0.55118110236220474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Hoja1</vt:lpstr>
      <vt:lpstr>REGID.</vt:lpstr>
      <vt:lpstr>PRESIDENCIA</vt:lpstr>
      <vt:lpstr>SEC. Y SIND.</vt:lpstr>
      <vt:lpstr>JURIDICO</vt:lpstr>
      <vt:lpstr>HACIENDA MPAL.</vt:lpstr>
      <vt:lpstr>OFICIALIA</vt:lpstr>
      <vt:lpstr>CATASTRO</vt:lpstr>
      <vt:lpstr>AGUA POTABLE</vt:lpstr>
      <vt:lpstr>OBRAS PUBL. 1</vt:lpstr>
      <vt:lpstr>OBRAS PUBL. 2</vt:lpstr>
      <vt:lpstr>REGISTRO CIVIL</vt:lpstr>
      <vt:lpstr>PROM. ECON.</vt:lpstr>
      <vt:lpstr>DES. HUMANO</vt:lpstr>
      <vt:lpstr>EDUCACION</vt:lpstr>
      <vt:lpstr>TURISMO</vt:lpstr>
      <vt:lpstr>CULTURA</vt:lpstr>
      <vt:lpstr>DEPORTES</vt:lpstr>
      <vt:lpstr>AGENCIAS</vt:lpstr>
      <vt:lpstr>DELEGACIONES</vt:lpstr>
      <vt:lpstr>SERV. PUBL.</vt:lpstr>
      <vt:lpstr>SEG. PUBLICA</vt:lpstr>
      <vt:lpstr>PLANTILLA 2014</vt:lpstr>
      <vt:lpstr>obra del cuervo</vt:lpstr>
      <vt:lpstr>EXTRAS POLICIAS</vt:lpstr>
      <vt:lpstr>EVEN. OBRAS</vt:lpstr>
      <vt:lpstr>EVE. EDUCACION</vt:lpstr>
      <vt:lpstr>EVEN. SER.PUBL.</vt:lpstr>
      <vt:lpstr>OBRA CALLE MEDELLIN</vt:lpstr>
      <vt:lpstr>Hoja3</vt:lpstr>
      <vt:lpstr>CATASTRO!Área_de_impresión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Comunicación</cp:lastModifiedBy>
  <cp:lastPrinted>2014-10-15T17:08:29Z</cp:lastPrinted>
  <dcterms:created xsi:type="dcterms:W3CDTF">2012-10-08T19:43:46Z</dcterms:created>
  <dcterms:modified xsi:type="dcterms:W3CDTF">2015-03-22T15:45:06Z</dcterms:modified>
</cp:coreProperties>
</file>